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defaultThemeVersion="166925"/>
  <mc:AlternateContent xmlns:mc="http://schemas.openxmlformats.org/markup-compatibility/2006">
    <mc:Choice Requires="x15">
      <x15ac:absPath xmlns:x15ac="http://schemas.microsoft.com/office/spreadsheetml/2010/11/ac" url="C:\Users\ovais\git\IAC-Decarb-Tools\apps\lcac\"/>
    </mc:Choice>
  </mc:AlternateContent>
  <xr:revisionPtr revIDLastSave="0" documentId="13_ncr:1_{D514A6AC-FB4C-4F48-B8FE-2A34758785F4}" xr6:coauthVersionLast="47" xr6:coauthVersionMax="47" xr10:uidLastSave="{00000000-0000-0000-0000-000000000000}"/>
  <bookViews>
    <workbookView xWindow="-108" yWindow="-108" windowWidth="30936" windowHeight="18696" activeTab="1" xr2:uid="{97D6AEB7-8C9F-4C65-9F84-0606D60EF083}"/>
  </bookViews>
  <sheets>
    <sheet name="Title" sheetId="8" r:id="rId1"/>
    <sheet name="Assessment Recommendations" sheetId="3" r:id="rId2"/>
    <sheet name="Emission Factors" sheetId="10" r:id="rId3"/>
    <sheet name="Summarized Recommendations" sheetId="2" state="hidden" r:id="rId4"/>
    <sheet name="Complete" sheetId="5" state="hidden" r:id="rId5"/>
    <sheet name="Summarized" sheetId="4" state="hidden" r:id="rId6"/>
    <sheet name="Grid Emissions" sheetId="7" r:id="rId7"/>
    <sheet name="Grid Emission Forecast" sheetId="9"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33" i="3" l="1"/>
  <c r="AG33" i="3" s="1"/>
  <c r="AE34" i="3"/>
  <c r="AG34" i="3" s="1"/>
  <c r="AE35" i="3"/>
  <c r="AG35" i="3" s="1"/>
  <c r="AE36" i="3"/>
  <c r="AG36" i="3" s="1"/>
  <c r="AE37" i="3"/>
  <c r="AG37" i="3" s="1"/>
  <c r="AE38" i="3"/>
  <c r="AG38" i="3" s="1"/>
  <c r="AH38" i="3" s="1"/>
  <c r="AE39" i="3"/>
  <c r="AG39" i="3" s="1"/>
  <c r="AH39" i="3" s="1"/>
  <c r="AE40" i="3"/>
  <c r="AG40" i="3" s="1"/>
  <c r="AH40" i="3" s="1"/>
  <c r="AE41" i="3"/>
  <c r="AG41" i="3" s="1"/>
  <c r="AH41" i="3" s="1"/>
  <c r="AE42" i="3"/>
  <c r="AG42" i="3" s="1"/>
  <c r="AH42" i="3" s="1"/>
  <c r="AE43" i="3"/>
  <c r="AG43" i="3" s="1"/>
  <c r="AH43" i="3" s="1"/>
  <c r="AE44" i="3"/>
  <c r="AG44" i="3" s="1"/>
  <c r="AH44" i="3" s="1"/>
  <c r="AE45" i="3"/>
  <c r="AG45" i="3" s="1"/>
  <c r="AH45" i="3" s="1"/>
  <c r="AE46" i="3"/>
  <c r="AG46" i="3" s="1"/>
  <c r="AH46" i="3" s="1"/>
  <c r="AE47" i="3"/>
  <c r="AG47" i="3" s="1"/>
  <c r="AH47" i="3" s="1"/>
  <c r="AE48" i="3"/>
  <c r="AG48" i="3" s="1"/>
  <c r="AH48" i="3" s="1"/>
  <c r="AE49" i="3"/>
  <c r="AG49" i="3" s="1"/>
  <c r="AH49" i="3" s="1"/>
  <c r="AE50" i="3"/>
  <c r="AG50" i="3" s="1"/>
  <c r="AH50" i="3" s="1"/>
  <c r="AE51" i="3"/>
  <c r="AG51" i="3" s="1"/>
  <c r="AH51" i="3" s="1"/>
  <c r="AE52" i="3"/>
  <c r="AG52" i="3" s="1"/>
  <c r="AH52" i="3" s="1"/>
  <c r="AE53" i="3"/>
  <c r="AG53" i="3" s="1"/>
  <c r="AH53" i="3" s="1"/>
  <c r="AE54" i="3"/>
  <c r="AG54" i="3" s="1"/>
  <c r="AH54" i="3" s="1"/>
  <c r="AE55" i="3"/>
  <c r="AG55" i="3" s="1"/>
  <c r="AH55" i="3" s="1"/>
  <c r="AE56" i="3"/>
  <c r="AG56" i="3" s="1"/>
  <c r="AH56" i="3" s="1"/>
  <c r="AE57" i="3"/>
  <c r="AG57" i="3" s="1"/>
  <c r="AH57" i="3" s="1"/>
  <c r="AE58" i="3"/>
  <c r="AG58" i="3" s="1"/>
  <c r="AH58" i="3" s="1"/>
  <c r="AE59" i="3"/>
  <c r="AG59" i="3" s="1"/>
  <c r="AH59" i="3" s="1"/>
  <c r="AE60" i="3"/>
  <c r="AG60" i="3" s="1"/>
  <c r="AH60" i="3" s="1"/>
  <c r="AE61" i="3"/>
  <c r="AG61" i="3" s="1"/>
  <c r="AH61" i="3" s="1"/>
  <c r="AE62" i="3"/>
  <c r="AG62" i="3" s="1"/>
  <c r="AH62" i="3" s="1"/>
  <c r="AE63" i="3"/>
  <c r="AG63" i="3" s="1"/>
  <c r="AH63" i="3" s="1"/>
  <c r="AE64" i="3"/>
  <c r="AG64" i="3" s="1"/>
  <c r="AH64" i="3" s="1"/>
  <c r="AE65" i="3"/>
  <c r="AG65" i="3" s="1"/>
  <c r="AH65" i="3" s="1"/>
  <c r="AE66" i="3"/>
  <c r="AG66" i="3" s="1"/>
  <c r="AH66" i="3" s="1"/>
  <c r="AE67" i="3"/>
  <c r="AG67" i="3" s="1"/>
  <c r="AH67" i="3" s="1"/>
  <c r="AE68" i="3"/>
  <c r="AG68" i="3" s="1"/>
  <c r="AH68" i="3" s="1"/>
  <c r="AE69" i="3"/>
  <c r="AG69" i="3" s="1"/>
  <c r="AH69" i="3" s="1"/>
  <c r="AE70" i="3"/>
  <c r="AG70" i="3" s="1"/>
  <c r="AH70" i="3" s="1"/>
  <c r="AE71" i="3"/>
  <c r="AG71" i="3" s="1"/>
  <c r="AH71" i="3" s="1"/>
  <c r="AE72" i="3"/>
  <c r="AG72" i="3" s="1"/>
  <c r="AH72" i="3" s="1"/>
  <c r="AE73" i="3"/>
  <c r="AG73" i="3" s="1"/>
  <c r="AH73" i="3" s="1"/>
  <c r="AE74" i="3"/>
  <c r="AG74" i="3" s="1"/>
  <c r="AH74" i="3" s="1"/>
  <c r="AE75" i="3"/>
  <c r="AG75" i="3" s="1"/>
  <c r="AH75" i="3" s="1"/>
  <c r="AE76" i="3"/>
  <c r="AG76" i="3" s="1"/>
  <c r="AH76" i="3" s="1"/>
  <c r="AE77" i="3"/>
  <c r="AG77" i="3" s="1"/>
  <c r="AH77" i="3" s="1"/>
  <c r="AE78" i="3"/>
  <c r="AG78" i="3" s="1"/>
  <c r="AH78" i="3" s="1"/>
  <c r="AE79" i="3"/>
  <c r="AG79" i="3" s="1"/>
  <c r="AH79" i="3" s="1"/>
  <c r="AE80" i="3"/>
  <c r="AG80" i="3" s="1"/>
  <c r="AH80" i="3" s="1"/>
  <c r="AE81" i="3"/>
  <c r="AG81" i="3" s="1"/>
  <c r="AH81" i="3" s="1"/>
  <c r="AE82" i="3"/>
  <c r="AG82" i="3" s="1"/>
  <c r="AH82" i="3" s="1"/>
  <c r="AE83" i="3"/>
  <c r="AG83" i="3" s="1"/>
  <c r="AH83" i="3" s="1"/>
  <c r="AE84" i="3"/>
  <c r="AG84" i="3" s="1"/>
  <c r="AH84" i="3" s="1"/>
  <c r="AE85" i="3"/>
  <c r="AG85" i="3" s="1"/>
  <c r="AH85" i="3" s="1"/>
  <c r="AE86" i="3"/>
  <c r="AG86" i="3" s="1"/>
  <c r="AH86" i="3" s="1"/>
  <c r="AE87" i="3"/>
  <c r="AG87" i="3" s="1"/>
  <c r="AH87" i="3" s="1"/>
  <c r="AE88" i="3"/>
  <c r="AG88" i="3" s="1"/>
  <c r="AH88" i="3" s="1"/>
  <c r="AE89" i="3"/>
  <c r="AG89" i="3" s="1"/>
  <c r="AH89" i="3" s="1"/>
  <c r="AE90" i="3"/>
  <c r="AG90" i="3" s="1"/>
  <c r="AH90" i="3" s="1"/>
  <c r="AE91" i="3"/>
  <c r="AG91" i="3" s="1"/>
  <c r="AH91" i="3" s="1"/>
  <c r="AE92" i="3"/>
  <c r="AG92" i="3" s="1"/>
  <c r="AH92" i="3" s="1"/>
  <c r="AE93" i="3"/>
  <c r="AG93" i="3" s="1"/>
  <c r="AH93" i="3" s="1"/>
  <c r="AE94" i="3"/>
  <c r="AG94" i="3" s="1"/>
  <c r="AH94" i="3" s="1"/>
  <c r="AE32" i="3"/>
  <c r="AG32" i="3" s="1"/>
  <c r="AP34" i="3"/>
  <c r="Z36" i="3"/>
  <c r="AP32" i="3"/>
  <c r="AP33" i="3"/>
  <c r="AP35" i="3"/>
  <c r="AP36" i="3"/>
  <c r="C3" i="10"/>
  <c r="E58" i="9"/>
  <c r="F58" i="9"/>
  <c r="G58" i="9"/>
  <c r="H58" i="9"/>
  <c r="I58" i="9"/>
  <c r="J58" i="9"/>
  <c r="K58" i="9"/>
  <c r="L58" i="9"/>
  <c r="M58" i="9"/>
  <c r="N58" i="9"/>
  <c r="O58" i="9"/>
  <c r="P58" i="9"/>
  <c r="Q58" i="9"/>
  <c r="R58" i="9"/>
  <c r="S58" i="9"/>
  <c r="T58" i="9"/>
  <c r="U58" i="9"/>
  <c r="V58" i="9"/>
  <c r="W58" i="9"/>
  <c r="X58" i="9"/>
  <c r="Y58" i="9"/>
  <c r="Z58" i="9"/>
  <c r="AA58" i="9"/>
  <c r="AB58" i="9"/>
  <c r="AC58" i="9"/>
  <c r="AD58" i="9"/>
  <c r="AE58" i="9"/>
  <c r="AF58" i="9"/>
  <c r="E59" i="9"/>
  <c r="F59" i="9"/>
  <c r="G59" i="9"/>
  <c r="H59" i="9"/>
  <c r="I59" i="9"/>
  <c r="J59" i="9"/>
  <c r="K59" i="9"/>
  <c r="L59" i="9"/>
  <c r="M59" i="9"/>
  <c r="N59" i="9"/>
  <c r="O59" i="9"/>
  <c r="P59" i="9"/>
  <c r="Q59" i="9"/>
  <c r="R59" i="9"/>
  <c r="S59" i="9"/>
  <c r="T59" i="9"/>
  <c r="U59" i="9"/>
  <c r="V59" i="9"/>
  <c r="W59" i="9"/>
  <c r="X59" i="9"/>
  <c r="Y59" i="9"/>
  <c r="Z59" i="9"/>
  <c r="AA59" i="9"/>
  <c r="AB59" i="9"/>
  <c r="AC59" i="9"/>
  <c r="AD59" i="9"/>
  <c r="AE59" i="9"/>
  <c r="AF59" i="9"/>
  <c r="E60" i="9"/>
  <c r="F60" i="9"/>
  <c r="G60" i="9"/>
  <c r="H60" i="9"/>
  <c r="I60" i="9"/>
  <c r="J60" i="9"/>
  <c r="K60" i="9"/>
  <c r="L60" i="9"/>
  <c r="M60" i="9"/>
  <c r="N60" i="9"/>
  <c r="O60" i="9"/>
  <c r="P60" i="9"/>
  <c r="Q60" i="9"/>
  <c r="R60" i="9"/>
  <c r="S60" i="9"/>
  <c r="T60" i="9"/>
  <c r="U60" i="9"/>
  <c r="V60" i="9"/>
  <c r="W60" i="9"/>
  <c r="X60" i="9"/>
  <c r="Y60" i="9"/>
  <c r="Z60" i="9"/>
  <c r="AA60" i="9"/>
  <c r="AB60" i="9"/>
  <c r="AC60" i="9"/>
  <c r="AD60" i="9"/>
  <c r="AE60" i="9"/>
  <c r="AF60" i="9"/>
  <c r="E61" i="9"/>
  <c r="F61" i="9"/>
  <c r="G61" i="9"/>
  <c r="H61" i="9"/>
  <c r="I61" i="9"/>
  <c r="J61" i="9"/>
  <c r="K61" i="9"/>
  <c r="L61" i="9"/>
  <c r="M61" i="9"/>
  <c r="N61" i="9"/>
  <c r="O61" i="9"/>
  <c r="P61" i="9"/>
  <c r="Q61" i="9"/>
  <c r="R61" i="9"/>
  <c r="S61" i="9"/>
  <c r="T61" i="9"/>
  <c r="U61" i="9"/>
  <c r="V61" i="9"/>
  <c r="W61" i="9"/>
  <c r="X61" i="9"/>
  <c r="Y61" i="9"/>
  <c r="Z61" i="9"/>
  <c r="AA61" i="9"/>
  <c r="AB61" i="9"/>
  <c r="AC61" i="9"/>
  <c r="AD61" i="9"/>
  <c r="AE61" i="9"/>
  <c r="AF61" i="9"/>
  <c r="E62" i="9"/>
  <c r="F62" i="9"/>
  <c r="G62" i="9"/>
  <c r="H62" i="9"/>
  <c r="I62" i="9"/>
  <c r="J62" i="9"/>
  <c r="K62" i="9"/>
  <c r="L62" i="9"/>
  <c r="M62" i="9"/>
  <c r="N62" i="9"/>
  <c r="O62" i="9"/>
  <c r="P62" i="9"/>
  <c r="Q62" i="9"/>
  <c r="R62" i="9"/>
  <c r="S62" i="9"/>
  <c r="T62" i="9"/>
  <c r="U62" i="9"/>
  <c r="V62" i="9"/>
  <c r="W62" i="9"/>
  <c r="X62" i="9"/>
  <c r="Y62" i="9"/>
  <c r="Z62" i="9"/>
  <c r="AA62" i="9"/>
  <c r="AB62" i="9"/>
  <c r="AC62" i="9"/>
  <c r="AD62" i="9"/>
  <c r="AE62" i="9"/>
  <c r="AF62" i="9"/>
  <c r="E63" i="9"/>
  <c r="F63" i="9"/>
  <c r="G63" i="9"/>
  <c r="H63" i="9"/>
  <c r="I63" i="9"/>
  <c r="J63" i="9"/>
  <c r="K63" i="9"/>
  <c r="L63" i="9"/>
  <c r="M63" i="9"/>
  <c r="N63" i="9"/>
  <c r="O63" i="9"/>
  <c r="P63" i="9"/>
  <c r="Q63" i="9"/>
  <c r="R63" i="9"/>
  <c r="S63" i="9"/>
  <c r="T63" i="9"/>
  <c r="U63" i="9"/>
  <c r="V63" i="9"/>
  <c r="W63" i="9"/>
  <c r="X63" i="9"/>
  <c r="Y63" i="9"/>
  <c r="Z63" i="9"/>
  <c r="AA63" i="9"/>
  <c r="AB63" i="9"/>
  <c r="AC63" i="9"/>
  <c r="AD63" i="9"/>
  <c r="AE63" i="9"/>
  <c r="AF63" i="9"/>
  <c r="E64" i="9"/>
  <c r="F64" i="9"/>
  <c r="G64" i="9"/>
  <c r="H64" i="9"/>
  <c r="I64" i="9"/>
  <c r="J64" i="9"/>
  <c r="K64" i="9"/>
  <c r="L64" i="9"/>
  <c r="M64" i="9"/>
  <c r="N64" i="9"/>
  <c r="O64" i="9"/>
  <c r="P64" i="9"/>
  <c r="Q64" i="9"/>
  <c r="R64" i="9"/>
  <c r="S64" i="9"/>
  <c r="T64" i="9"/>
  <c r="U64" i="9"/>
  <c r="V64" i="9"/>
  <c r="W64" i="9"/>
  <c r="X64" i="9"/>
  <c r="Y64" i="9"/>
  <c r="Z64" i="9"/>
  <c r="AA64" i="9"/>
  <c r="AB64" i="9"/>
  <c r="AC64" i="9"/>
  <c r="AD64" i="9"/>
  <c r="AE64" i="9"/>
  <c r="AF64" i="9"/>
  <c r="E65" i="9"/>
  <c r="F65" i="9"/>
  <c r="G65" i="9"/>
  <c r="H65" i="9"/>
  <c r="I65" i="9"/>
  <c r="J65" i="9"/>
  <c r="K65" i="9"/>
  <c r="L65" i="9"/>
  <c r="M65" i="9"/>
  <c r="N65" i="9"/>
  <c r="O65" i="9"/>
  <c r="P65" i="9"/>
  <c r="Q65" i="9"/>
  <c r="R65" i="9"/>
  <c r="S65" i="9"/>
  <c r="T65" i="9"/>
  <c r="U65" i="9"/>
  <c r="V65" i="9"/>
  <c r="W65" i="9"/>
  <c r="X65" i="9"/>
  <c r="Y65" i="9"/>
  <c r="Z65" i="9"/>
  <c r="AA65" i="9"/>
  <c r="AB65" i="9"/>
  <c r="AC65" i="9"/>
  <c r="AD65" i="9"/>
  <c r="AE65" i="9"/>
  <c r="AF65" i="9"/>
  <c r="E66" i="9"/>
  <c r="F66" i="9"/>
  <c r="G66" i="9"/>
  <c r="H66" i="9"/>
  <c r="I66" i="9"/>
  <c r="J66" i="9"/>
  <c r="K66" i="9"/>
  <c r="L66" i="9"/>
  <c r="M66" i="9"/>
  <c r="N66" i="9"/>
  <c r="O66" i="9"/>
  <c r="P66" i="9"/>
  <c r="Q66" i="9"/>
  <c r="R66" i="9"/>
  <c r="S66" i="9"/>
  <c r="T66" i="9"/>
  <c r="U66" i="9"/>
  <c r="V66" i="9"/>
  <c r="W66" i="9"/>
  <c r="X66" i="9"/>
  <c r="Y66" i="9"/>
  <c r="Z66" i="9"/>
  <c r="AA66" i="9"/>
  <c r="AB66" i="9"/>
  <c r="AC66" i="9"/>
  <c r="AD66" i="9"/>
  <c r="AE66" i="9"/>
  <c r="AF66" i="9"/>
  <c r="E67" i="9"/>
  <c r="F67" i="9"/>
  <c r="G67" i="9"/>
  <c r="H67" i="9"/>
  <c r="I67" i="9"/>
  <c r="J67" i="9"/>
  <c r="K67" i="9"/>
  <c r="L67" i="9"/>
  <c r="M67" i="9"/>
  <c r="N67" i="9"/>
  <c r="O67" i="9"/>
  <c r="P67" i="9"/>
  <c r="Q67" i="9"/>
  <c r="R67" i="9"/>
  <c r="S67" i="9"/>
  <c r="T67" i="9"/>
  <c r="U67" i="9"/>
  <c r="V67" i="9"/>
  <c r="W67" i="9"/>
  <c r="X67" i="9"/>
  <c r="Y67" i="9"/>
  <c r="Z67" i="9"/>
  <c r="AA67" i="9"/>
  <c r="AB67" i="9"/>
  <c r="AC67" i="9"/>
  <c r="AD67" i="9"/>
  <c r="AE67" i="9"/>
  <c r="AF67" i="9"/>
  <c r="E68" i="9"/>
  <c r="F68" i="9"/>
  <c r="G68" i="9"/>
  <c r="H68" i="9"/>
  <c r="I68" i="9"/>
  <c r="J68" i="9"/>
  <c r="K68" i="9"/>
  <c r="L68" i="9"/>
  <c r="M68" i="9"/>
  <c r="N68" i="9"/>
  <c r="O68" i="9"/>
  <c r="P68" i="9"/>
  <c r="Q68" i="9"/>
  <c r="R68" i="9"/>
  <c r="S68" i="9"/>
  <c r="T68" i="9"/>
  <c r="U68" i="9"/>
  <c r="V68" i="9"/>
  <c r="W68" i="9"/>
  <c r="X68" i="9"/>
  <c r="Y68" i="9"/>
  <c r="Z68" i="9"/>
  <c r="AA68" i="9"/>
  <c r="AB68" i="9"/>
  <c r="AC68" i="9"/>
  <c r="AD68" i="9"/>
  <c r="AE68" i="9"/>
  <c r="AF68" i="9"/>
  <c r="E69" i="9"/>
  <c r="F69" i="9"/>
  <c r="G69" i="9"/>
  <c r="H69" i="9"/>
  <c r="I69" i="9"/>
  <c r="J69" i="9"/>
  <c r="K69" i="9"/>
  <c r="L69" i="9"/>
  <c r="M69" i="9"/>
  <c r="N69" i="9"/>
  <c r="O69" i="9"/>
  <c r="P69" i="9"/>
  <c r="Q69" i="9"/>
  <c r="R69" i="9"/>
  <c r="S69" i="9"/>
  <c r="T69" i="9"/>
  <c r="U69" i="9"/>
  <c r="V69" i="9"/>
  <c r="W69" i="9"/>
  <c r="X69" i="9"/>
  <c r="Y69" i="9"/>
  <c r="Z69" i="9"/>
  <c r="AA69" i="9"/>
  <c r="AB69" i="9"/>
  <c r="AC69" i="9"/>
  <c r="AD69" i="9"/>
  <c r="AE69" i="9"/>
  <c r="AF69" i="9"/>
  <c r="E70" i="9"/>
  <c r="F70" i="9"/>
  <c r="G70" i="9"/>
  <c r="H70" i="9"/>
  <c r="I70" i="9"/>
  <c r="J70" i="9"/>
  <c r="K70" i="9"/>
  <c r="L70" i="9"/>
  <c r="M70" i="9"/>
  <c r="N70" i="9"/>
  <c r="O70" i="9"/>
  <c r="P70" i="9"/>
  <c r="Q70" i="9"/>
  <c r="R70" i="9"/>
  <c r="S70" i="9"/>
  <c r="T70" i="9"/>
  <c r="U70" i="9"/>
  <c r="V70" i="9"/>
  <c r="W70" i="9"/>
  <c r="X70" i="9"/>
  <c r="Y70" i="9"/>
  <c r="Z70" i="9"/>
  <c r="AA70" i="9"/>
  <c r="AB70" i="9"/>
  <c r="AC70" i="9"/>
  <c r="AD70" i="9"/>
  <c r="AE70" i="9"/>
  <c r="AF70" i="9"/>
  <c r="E71" i="9"/>
  <c r="F71" i="9"/>
  <c r="G71" i="9"/>
  <c r="H71" i="9"/>
  <c r="I71" i="9"/>
  <c r="J71" i="9"/>
  <c r="K71" i="9"/>
  <c r="L71" i="9"/>
  <c r="M71" i="9"/>
  <c r="N71" i="9"/>
  <c r="O71" i="9"/>
  <c r="P71" i="9"/>
  <c r="Q71" i="9"/>
  <c r="R71" i="9"/>
  <c r="S71" i="9"/>
  <c r="T71" i="9"/>
  <c r="U71" i="9"/>
  <c r="V71" i="9"/>
  <c r="W71" i="9"/>
  <c r="X71" i="9"/>
  <c r="Y71" i="9"/>
  <c r="Z71" i="9"/>
  <c r="AA71" i="9"/>
  <c r="AB71" i="9"/>
  <c r="AC71" i="9"/>
  <c r="AD71" i="9"/>
  <c r="AE71" i="9"/>
  <c r="AF71" i="9"/>
  <c r="E72" i="9"/>
  <c r="F72" i="9"/>
  <c r="G72" i="9"/>
  <c r="H72" i="9"/>
  <c r="I72" i="9"/>
  <c r="J72" i="9"/>
  <c r="K72" i="9"/>
  <c r="L72" i="9"/>
  <c r="M72" i="9"/>
  <c r="N72" i="9"/>
  <c r="O72" i="9"/>
  <c r="P72" i="9"/>
  <c r="Q72" i="9"/>
  <c r="R72" i="9"/>
  <c r="S72" i="9"/>
  <c r="T72" i="9"/>
  <c r="U72" i="9"/>
  <c r="V72" i="9"/>
  <c r="W72" i="9"/>
  <c r="X72" i="9"/>
  <c r="Y72" i="9"/>
  <c r="Z72" i="9"/>
  <c r="AA72" i="9"/>
  <c r="AB72" i="9"/>
  <c r="AC72" i="9"/>
  <c r="AD72" i="9"/>
  <c r="AE72" i="9"/>
  <c r="AF72" i="9"/>
  <c r="E73" i="9"/>
  <c r="F73" i="9"/>
  <c r="G73" i="9"/>
  <c r="H73" i="9"/>
  <c r="I73" i="9"/>
  <c r="J73" i="9"/>
  <c r="K73" i="9"/>
  <c r="L73" i="9"/>
  <c r="M73" i="9"/>
  <c r="N73" i="9"/>
  <c r="O73" i="9"/>
  <c r="P73" i="9"/>
  <c r="Q73" i="9"/>
  <c r="R73" i="9"/>
  <c r="S73" i="9"/>
  <c r="T73" i="9"/>
  <c r="U73" i="9"/>
  <c r="V73" i="9"/>
  <c r="W73" i="9"/>
  <c r="X73" i="9"/>
  <c r="Y73" i="9"/>
  <c r="Z73" i="9"/>
  <c r="AA73" i="9"/>
  <c r="AB73" i="9"/>
  <c r="AC73" i="9"/>
  <c r="AD73" i="9"/>
  <c r="AE73" i="9"/>
  <c r="AF73" i="9"/>
  <c r="E74" i="9"/>
  <c r="F74" i="9"/>
  <c r="G74" i="9"/>
  <c r="H74" i="9"/>
  <c r="I74" i="9"/>
  <c r="J74" i="9"/>
  <c r="K74" i="9"/>
  <c r="L74" i="9"/>
  <c r="M74" i="9"/>
  <c r="N74" i="9"/>
  <c r="O74" i="9"/>
  <c r="P74" i="9"/>
  <c r="Q74" i="9"/>
  <c r="R74" i="9"/>
  <c r="S74" i="9"/>
  <c r="T74" i="9"/>
  <c r="U74" i="9"/>
  <c r="V74" i="9"/>
  <c r="W74" i="9"/>
  <c r="X74" i="9"/>
  <c r="Y74" i="9"/>
  <c r="Z74" i="9"/>
  <c r="AA74" i="9"/>
  <c r="AB74" i="9"/>
  <c r="AC74" i="9"/>
  <c r="AD74" i="9"/>
  <c r="AE74" i="9"/>
  <c r="AF74" i="9"/>
  <c r="E75" i="9"/>
  <c r="F75" i="9"/>
  <c r="G75" i="9"/>
  <c r="H75" i="9"/>
  <c r="I75" i="9"/>
  <c r="J75" i="9"/>
  <c r="K75" i="9"/>
  <c r="L75" i="9"/>
  <c r="M75" i="9"/>
  <c r="N75" i="9"/>
  <c r="O75" i="9"/>
  <c r="P75" i="9"/>
  <c r="Q75" i="9"/>
  <c r="R75" i="9"/>
  <c r="S75" i="9"/>
  <c r="T75" i="9"/>
  <c r="U75" i="9"/>
  <c r="V75" i="9"/>
  <c r="W75" i="9"/>
  <c r="X75" i="9"/>
  <c r="Y75" i="9"/>
  <c r="Z75" i="9"/>
  <c r="AA75" i="9"/>
  <c r="AB75" i="9"/>
  <c r="AC75" i="9"/>
  <c r="AD75" i="9"/>
  <c r="AE75" i="9"/>
  <c r="AF75" i="9"/>
  <c r="E76" i="9"/>
  <c r="F76" i="9"/>
  <c r="G76" i="9"/>
  <c r="H76" i="9"/>
  <c r="I76" i="9"/>
  <c r="J76" i="9"/>
  <c r="K76" i="9"/>
  <c r="L76" i="9"/>
  <c r="M76" i="9"/>
  <c r="N76" i="9"/>
  <c r="O76" i="9"/>
  <c r="P76" i="9"/>
  <c r="Q76" i="9"/>
  <c r="R76" i="9"/>
  <c r="S76" i="9"/>
  <c r="T76" i="9"/>
  <c r="U76" i="9"/>
  <c r="V76" i="9"/>
  <c r="W76" i="9"/>
  <c r="X76" i="9"/>
  <c r="Y76" i="9"/>
  <c r="Z76" i="9"/>
  <c r="AA76" i="9"/>
  <c r="AB76" i="9"/>
  <c r="AC76" i="9"/>
  <c r="AD76" i="9"/>
  <c r="AE76" i="9"/>
  <c r="AF76" i="9"/>
  <c r="E77" i="9"/>
  <c r="F77" i="9"/>
  <c r="G77" i="9"/>
  <c r="H77" i="9"/>
  <c r="I77" i="9"/>
  <c r="J77" i="9"/>
  <c r="K77" i="9"/>
  <c r="L77" i="9"/>
  <c r="M77" i="9"/>
  <c r="N77" i="9"/>
  <c r="O77" i="9"/>
  <c r="P77" i="9"/>
  <c r="Q77" i="9"/>
  <c r="R77" i="9"/>
  <c r="S77" i="9"/>
  <c r="T77" i="9"/>
  <c r="U77" i="9"/>
  <c r="V77" i="9"/>
  <c r="W77" i="9"/>
  <c r="X77" i="9"/>
  <c r="Y77" i="9"/>
  <c r="Z77" i="9"/>
  <c r="AA77" i="9"/>
  <c r="AB77" i="9"/>
  <c r="AC77" i="9"/>
  <c r="AD77" i="9"/>
  <c r="AE77" i="9"/>
  <c r="AF77" i="9"/>
  <c r="E78" i="9"/>
  <c r="F78" i="9"/>
  <c r="G78" i="9"/>
  <c r="H78" i="9"/>
  <c r="I78" i="9"/>
  <c r="J78" i="9"/>
  <c r="K78" i="9"/>
  <c r="L78" i="9"/>
  <c r="M78" i="9"/>
  <c r="N78" i="9"/>
  <c r="O78" i="9"/>
  <c r="P78" i="9"/>
  <c r="Q78" i="9"/>
  <c r="R78" i="9"/>
  <c r="S78" i="9"/>
  <c r="T78" i="9"/>
  <c r="U78" i="9"/>
  <c r="V78" i="9"/>
  <c r="W78" i="9"/>
  <c r="X78" i="9"/>
  <c r="Y78" i="9"/>
  <c r="Z78" i="9"/>
  <c r="AA78" i="9"/>
  <c r="AB78" i="9"/>
  <c r="AC78" i="9"/>
  <c r="AD78" i="9"/>
  <c r="AE78" i="9"/>
  <c r="AF78" i="9"/>
  <c r="E79" i="9"/>
  <c r="F79" i="9"/>
  <c r="G79" i="9"/>
  <c r="H79" i="9"/>
  <c r="I79" i="9"/>
  <c r="J79" i="9"/>
  <c r="K79" i="9"/>
  <c r="L79" i="9"/>
  <c r="M79" i="9"/>
  <c r="N79" i="9"/>
  <c r="O79" i="9"/>
  <c r="P79" i="9"/>
  <c r="Q79" i="9"/>
  <c r="R79" i="9"/>
  <c r="S79" i="9"/>
  <c r="T79" i="9"/>
  <c r="U79" i="9"/>
  <c r="V79" i="9"/>
  <c r="W79" i="9"/>
  <c r="X79" i="9"/>
  <c r="Y79" i="9"/>
  <c r="Z79" i="9"/>
  <c r="AA79" i="9"/>
  <c r="AB79" i="9"/>
  <c r="AC79" i="9"/>
  <c r="AD79" i="9"/>
  <c r="AE79" i="9"/>
  <c r="AF79" i="9"/>
  <c r="E80" i="9"/>
  <c r="F80" i="9"/>
  <c r="G80" i="9"/>
  <c r="H80" i="9"/>
  <c r="I80" i="9"/>
  <c r="J80" i="9"/>
  <c r="K80" i="9"/>
  <c r="L80" i="9"/>
  <c r="M80" i="9"/>
  <c r="N80" i="9"/>
  <c r="O80" i="9"/>
  <c r="P80" i="9"/>
  <c r="Q80" i="9"/>
  <c r="R80" i="9"/>
  <c r="S80" i="9"/>
  <c r="T80" i="9"/>
  <c r="U80" i="9"/>
  <c r="V80" i="9"/>
  <c r="W80" i="9"/>
  <c r="X80" i="9"/>
  <c r="Y80" i="9"/>
  <c r="Z80" i="9"/>
  <c r="AA80" i="9"/>
  <c r="AB80" i="9"/>
  <c r="AC80" i="9"/>
  <c r="AD80" i="9"/>
  <c r="AE80" i="9"/>
  <c r="AF80" i="9"/>
  <c r="E81" i="9"/>
  <c r="F81" i="9"/>
  <c r="G81" i="9"/>
  <c r="H81" i="9"/>
  <c r="I81" i="9"/>
  <c r="J81" i="9"/>
  <c r="K81" i="9"/>
  <c r="L81" i="9"/>
  <c r="M81" i="9"/>
  <c r="N81" i="9"/>
  <c r="O81" i="9"/>
  <c r="P81" i="9"/>
  <c r="Q81" i="9"/>
  <c r="R81" i="9"/>
  <c r="S81" i="9"/>
  <c r="T81" i="9"/>
  <c r="U81" i="9"/>
  <c r="V81" i="9"/>
  <c r="W81" i="9"/>
  <c r="X81" i="9"/>
  <c r="Y81" i="9"/>
  <c r="Z81" i="9"/>
  <c r="AA81" i="9"/>
  <c r="AB81" i="9"/>
  <c r="AC81" i="9"/>
  <c r="AD81" i="9"/>
  <c r="AE81" i="9"/>
  <c r="AF81" i="9"/>
  <c r="E82" i="9"/>
  <c r="F82" i="9"/>
  <c r="G82" i="9"/>
  <c r="H82" i="9"/>
  <c r="I82" i="9"/>
  <c r="J82" i="9"/>
  <c r="K82" i="9"/>
  <c r="L82" i="9"/>
  <c r="M82" i="9"/>
  <c r="N82" i="9"/>
  <c r="O82" i="9"/>
  <c r="P82" i="9"/>
  <c r="Q82" i="9"/>
  <c r="R82" i="9"/>
  <c r="S82" i="9"/>
  <c r="T82" i="9"/>
  <c r="U82" i="9"/>
  <c r="V82" i="9"/>
  <c r="W82" i="9"/>
  <c r="X82" i="9"/>
  <c r="Y82" i="9"/>
  <c r="Z82" i="9"/>
  <c r="AA82" i="9"/>
  <c r="AB82" i="9"/>
  <c r="AC82" i="9"/>
  <c r="AD82" i="9"/>
  <c r="AE82" i="9"/>
  <c r="AF82" i="9"/>
  <c r="E83" i="9"/>
  <c r="F83" i="9"/>
  <c r="G83" i="9"/>
  <c r="H83" i="9"/>
  <c r="I83" i="9"/>
  <c r="J83" i="9"/>
  <c r="K83" i="9"/>
  <c r="L83" i="9"/>
  <c r="M83" i="9"/>
  <c r="N83" i="9"/>
  <c r="O83" i="9"/>
  <c r="P83" i="9"/>
  <c r="Q83" i="9"/>
  <c r="R83" i="9"/>
  <c r="S83" i="9"/>
  <c r="T83" i="9"/>
  <c r="U83" i="9"/>
  <c r="V83" i="9"/>
  <c r="W83" i="9"/>
  <c r="X83" i="9"/>
  <c r="Y83" i="9"/>
  <c r="Z83" i="9"/>
  <c r="AA83" i="9"/>
  <c r="AB83" i="9"/>
  <c r="AC83" i="9"/>
  <c r="AD83" i="9"/>
  <c r="AE83" i="9"/>
  <c r="AF83" i="9"/>
  <c r="E84" i="9"/>
  <c r="F84" i="9"/>
  <c r="G84" i="9"/>
  <c r="H84" i="9"/>
  <c r="I84" i="9"/>
  <c r="J84" i="9"/>
  <c r="K84" i="9"/>
  <c r="L84" i="9"/>
  <c r="M84" i="9"/>
  <c r="N84" i="9"/>
  <c r="O84" i="9"/>
  <c r="P84" i="9"/>
  <c r="Q84" i="9"/>
  <c r="R84" i="9"/>
  <c r="S84" i="9"/>
  <c r="T84" i="9"/>
  <c r="U84" i="9"/>
  <c r="V84" i="9"/>
  <c r="W84" i="9"/>
  <c r="X84" i="9"/>
  <c r="Y84" i="9"/>
  <c r="Z84" i="9"/>
  <c r="AA84" i="9"/>
  <c r="AB84" i="9"/>
  <c r="AC84" i="9"/>
  <c r="AD84" i="9"/>
  <c r="AE84" i="9"/>
  <c r="AF84" i="9"/>
  <c r="E85" i="9"/>
  <c r="F85" i="9"/>
  <c r="G85" i="9"/>
  <c r="H85" i="9"/>
  <c r="I85" i="9"/>
  <c r="J85" i="9"/>
  <c r="K85" i="9"/>
  <c r="L85" i="9"/>
  <c r="M85" i="9"/>
  <c r="N85" i="9"/>
  <c r="O85" i="9"/>
  <c r="P85" i="9"/>
  <c r="Q85" i="9"/>
  <c r="R85" i="9"/>
  <c r="S85" i="9"/>
  <c r="T85" i="9"/>
  <c r="U85" i="9"/>
  <c r="V85" i="9"/>
  <c r="W85" i="9"/>
  <c r="X85" i="9"/>
  <c r="Y85" i="9"/>
  <c r="Z85" i="9"/>
  <c r="AA85" i="9"/>
  <c r="AB85" i="9"/>
  <c r="AC85" i="9"/>
  <c r="AD85" i="9"/>
  <c r="AE85" i="9"/>
  <c r="AF85" i="9"/>
  <c r="E86" i="9"/>
  <c r="F86" i="9"/>
  <c r="G86" i="9"/>
  <c r="H86" i="9"/>
  <c r="I86" i="9"/>
  <c r="J86" i="9"/>
  <c r="K86" i="9"/>
  <c r="L86" i="9"/>
  <c r="M86" i="9"/>
  <c r="N86" i="9"/>
  <c r="O86" i="9"/>
  <c r="P86" i="9"/>
  <c r="Q86" i="9"/>
  <c r="R86" i="9"/>
  <c r="S86" i="9"/>
  <c r="T86" i="9"/>
  <c r="U86" i="9"/>
  <c r="V86" i="9"/>
  <c r="W86" i="9"/>
  <c r="X86" i="9"/>
  <c r="Y86" i="9"/>
  <c r="Z86" i="9"/>
  <c r="AA86" i="9"/>
  <c r="AB86" i="9"/>
  <c r="AC86" i="9"/>
  <c r="AD86" i="9"/>
  <c r="AE86" i="9"/>
  <c r="AF86" i="9"/>
  <c r="E87" i="9"/>
  <c r="F87" i="9"/>
  <c r="G87" i="9"/>
  <c r="H87" i="9"/>
  <c r="I87" i="9"/>
  <c r="J87" i="9"/>
  <c r="K87" i="9"/>
  <c r="L87" i="9"/>
  <c r="M87" i="9"/>
  <c r="N87" i="9"/>
  <c r="O87" i="9"/>
  <c r="P87" i="9"/>
  <c r="Q87" i="9"/>
  <c r="R87" i="9"/>
  <c r="S87" i="9"/>
  <c r="T87" i="9"/>
  <c r="U87" i="9"/>
  <c r="V87" i="9"/>
  <c r="W87" i="9"/>
  <c r="X87" i="9"/>
  <c r="Y87" i="9"/>
  <c r="Z87" i="9"/>
  <c r="AA87" i="9"/>
  <c r="AB87" i="9"/>
  <c r="AC87" i="9"/>
  <c r="AD87" i="9"/>
  <c r="AE87" i="9"/>
  <c r="AF87" i="9"/>
  <c r="E88" i="9"/>
  <c r="F88" i="9"/>
  <c r="G88" i="9"/>
  <c r="H88" i="9"/>
  <c r="I88" i="9"/>
  <c r="J88" i="9"/>
  <c r="K88" i="9"/>
  <c r="L88" i="9"/>
  <c r="M88" i="9"/>
  <c r="N88" i="9"/>
  <c r="O88" i="9"/>
  <c r="P88" i="9"/>
  <c r="Q88" i="9"/>
  <c r="R88" i="9"/>
  <c r="S88" i="9"/>
  <c r="T88" i="9"/>
  <c r="U88" i="9"/>
  <c r="V88" i="9"/>
  <c r="W88" i="9"/>
  <c r="X88" i="9"/>
  <c r="Y88" i="9"/>
  <c r="Z88" i="9"/>
  <c r="AA88" i="9"/>
  <c r="AB88" i="9"/>
  <c r="AC88" i="9"/>
  <c r="AD88" i="9"/>
  <c r="AE88" i="9"/>
  <c r="AF88" i="9"/>
  <c r="E89" i="9"/>
  <c r="F89" i="9"/>
  <c r="G89" i="9"/>
  <c r="H89" i="9"/>
  <c r="I89" i="9"/>
  <c r="J89" i="9"/>
  <c r="K89" i="9"/>
  <c r="L89" i="9"/>
  <c r="M89" i="9"/>
  <c r="N89" i="9"/>
  <c r="O89" i="9"/>
  <c r="P89" i="9"/>
  <c r="Q89" i="9"/>
  <c r="R89" i="9"/>
  <c r="S89" i="9"/>
  <c r="T89" i="9"/>
  <c r="U89" i="9"/>
  <c r="V89" i="9"/>
  <c r="W89" i="9"/>
  <c r="X89" i="9"/>
  <c r="Y89" i="9"/>
  <c r="Z89" i="9"/>
  <c r="AA89" i="9"/>
  <c r="AB89" i="9"/>
  <c r="AC89" i="9"/>
  <c r="AD89" i="9"/>
  <c r="AE89" i="9"/>
  <c r="AF89" i="9"/>
  <c r="E90" i="9"/>
  <c r="F90" i="9"/>
  <c r="G90" i="9"/>
  <c r="H90" i="9"/>
  <c r="I90" i="9"/>
  <c r="J90" i="9"/>
  <c r="K90" i="9"/>
  <c r="L90" i="9"/>
  <c r="M90" i="9"/>
  <c r="N90" i="9"/>
  <c r="O90" i="9"/>
  <c r="P90" i="9"/>
  <c r="Q90" i="9"/>
  <c r="R90" i="9"/>
  <c r="S90" i="9"/>
  <c r="T90" i="9"/>
  <c r="U90" i="9"/>
  <c r="V90" i="9"/>
  <c r="W90" i="9"/>
  <c r="X90" i="9"/>
  <c r="Y90" i="9"/>
  <c r="Z90" i="9"/>
  <c r="AA90" i="9"/>
  <c r="AB90" i="9"/>
  <c r="AC90" i="9"/>
  <c r="AD90" i="9"/>
  <c r="AE90" i="9"/>
  <c r="AF90" i="9"/>
  <c r="E91" i="9"/>
  <c r="F91" i="9"/>
  <c r="G91" i="9"/>
  <c r="H91" i="9"/>
  <c r="I91" i="9"/>
  <c r="J91" i="9"/>
  <c r="K91" i="9"/>
  <c r="L91" i="9"/>
  <c r="M91" i="9"/>
  <c r="N91" i="9"/>
  <c r="O91" i="9"/>
  <c r="P91" i="9"/>
  <c r="Q91" i="9"/>
  <c r="R91" i="9"/>
  <c r="S91" i="9"/>
  <c r="T91" i="9"/>
  <c r="U91" i="9"/>
  <c r="V91" i="9"/>
  <c r="W91" i="9"/>
  <c r="X91" i="9"/>
  <c r="Y91" i="9"/>
  <c r="Z91" i="9"/>
  <c r="AA91" i="9"/>
  <c r="AB91" i="9"/>
  <c r="AC91" i="9"/>
  <c r="AD91" i="9"/>
  <c r="AE91" i="9"/>
  <c r="AF91" i="9"/>
  <c r="E92" i="9"/>
  <c r="F92" i="9"/>
  <c r="G92" i="9"/>
  <c r="H92" i="9"/>
  <c r="I92" i="9"/>
  <c r="J92" i="9"/>
  <c r="K92" i="9"/>
  <c r="L92" i="9"/>
  <c r="M92" i="9"/>
  <c r="N92" i="9"/>
  <c r="O92" i="9"/>
  <c r="P92" i="9"/>
  <c r="Q92" i="9"/>
  <c r="R92" i="9"/>
  <c r="S92" i="9"/>
  <c r="T92" i="9"/>
  <c r="U92" i="9"/>
  <c r="V92" i="9"/>
  <c r="W92" i="9"/>
  <c r="X92" i="9"/>
  <c r="Y92" i="9"/>
  <c r="Z92" i="9"/>
  <c r="AA92" i="9"/>
  <c r="AB92" i="9"/>
  <c r="AC92" i="9"/>
  <c r="AD92" i="9"/>
  <c r="AE92" i="9"/>
  <c r="AF92" i="9"/>
  <c r="E93" i="9"/>
  <c r="F93" i="9"/>
  <c r="G93" i="9"/>
  <c r="H93" i="9"/>
  <c r="I93" i="9"/>
  <c r="J93" i="9"/>
  <c r="K93" i="9"/>
  <c r="L93" i="9"/>
  <c r="M93" i="9"/>
  <c r="N93" i="9"/>
  <c r="O93" i="9"/>
  <c r="P93" i="9"/>
  <c r="Q93" i="9"/>
  <c r="R93" i="9"/>
  <c r="S93" i="9"/>
  <c r="T93" i="9"/>
  <c r="U93" i="9"/>
  <c r="V93" i="9"/>
  <c r="W93" i="9"/>
  <c r="X93" i="9"/>
  <c r="Y93" i="9"/>
  <c r="Z93" i="9"/>
  <c r="AA93" i="9"/>
  <c r="AB93" i="9"/>
  <c r="AC93" i="9"/>
  <c r="AD93" i="9"/>
  <c r="AE93" i="9"/>
  <c r="AF93" i="9"/>
  <c r="E94" i="9"/>
  <c r="F94" i="9"/>
  <c r="G94" i="9"/>
  <c r="H94" i="9"/>
  <c r="I94" i="9"/>
  <c r="J94" i="9"/>
  <c r="K94" i="9"/>
  <c r="L94" i="9"/>
  <c r="M94" i="9"/>
  <c r="N94" i="9"/>
  <c r="O94" i="9"/>
  <c r="P94" i="9"/>
  <c r="Q94" i="9"/>
  <c r="R94" i="9"/>
  <c r="S94" i="9"/>
  <c r="T94" i="9"/>
  <c r="U94" i="9"/>
  <c r="V94" i="9"/>
  <c r="W94" i="9"/>
  <c r="X94" i="9"/>
  <c r="Y94" i="9"/>
  <c r="Z94" i="9"/>
  <c r="AA94" i="9"/>
  <c r="AB94" i="9"/>
  <c r="AC94" i="9"/>
  <c r="AD94" i="9"/>
  <c r="AE94" i="9"/>
  <c r="AF94" i="9"/>
  <c r="E95" i="9"/>
  <c r="F95" i="9"/>
  <c r="G95" i="9"/>
  <c r="H95" i="9"/>
  <c r="I95" i="9"/>
  <c r="J95" i="9"/>
  <c r="K95" i="9"/>
  <c r="L95" i="9"/>
  <c r="M95" i="9"/>
  <c r="N95" i="9"/>
  <c r="O95" i="9"/>
  <c r="P95" i="9"/>
  <c r="Q95" i="9"/>
  <c r="R95" i="9"/>
  <c r="S95" i="9"/>
  <c r="T95" i="9"/>
  <c r="U95" i="9"/>
  <c r="V95" i="9"/>
  <c r="W95" i="9"/>
  <c r="X95" i="9"/>
  <c r="Y95" i="9"/>
  <c r="Z95" i="9"/>
  <c r="AA95" i="9"/>
  <c r="AB95" i="9"/>
  <c r="AC95" i="9"/>
  <c r="AD95" i="9"/>
  <c r="AE95" i="9"/>
  <c r="AF95" i="9"/>
  <c r="E96" i="9"/>
  <c r="F96" i="9"/>
  <c r="G96" i="9"/>
  <c r="H96" i="9"/>
  <c r="I96" i="9"/>
  <c r="J96" i="9"/>
  <c r="K96" i="9"/>
  <c r="L96" i="9"/>
  <c r="M96" i="9"/>
  <c r="N96" i="9"/>
  <c r="O96" i="9"/>
  <c r="P96" i="9"/>
  <c r="Q96" i="9"/>
  <c r="R96" i="9"/>
  <c r="S96" i="9"/>
  <c r="T96" i="9"/>
  <c r="U96" i="9"/>
  <c r="V96" i="9"/>
  <c r="W96" i="9"/>
  <c r="X96" i="9"/>
  <c r="Y96" i="9"/>
  <c r="Z96" i="9"/>
  <c r="AA96" i="9"/>
  <c r="AB96" i="9"/>
  <c r="AC96" i="9"/>
  <c r="AD96" i="9"/>
  <c r="AE96" i="9"/>
  <c r="AF96" i="9"/>
  <c r="E97" i="9"/>
  <c r="F97" i="9"/>
  <c r="G97" i="9"/>
  <c r="H97" i="9"/>
  <c r="I97" i="9"/>
  <c r="J97" i="9"/>
  <c r="K97" i="9"/>
  <c r="L97" i="9"/>
  <c r="M97" i="9"/>
  <c r="N97" i="9"/>
  <c r="O97" i="9"/>
  <c r="P97" i="9"/>
  <c r="Q97" i="9"/>
  <c r="R97" i="9"/>
  <c r="S97" i="9"/>
  <c r="T97" i="9"/>
  <c r="U97" i="9"/>
  <c r="V97" i="9"/>
  <c r="W97" i="9"/>
  <c r="X97" i="9"/>
  <c r="Y97" i="9"/>
  <c r="Z97" i="9"/>
  <c r="AA97" i="9"/>
  <c r="AB97" i="9"/>
  <c r="AC97" i="9"/>
  <c r="AD97" i="9"/>
  <c r="AE97" i="9"/>
  <c r="AF97" i="9"/>
  <c r="E98" i="9"/>
  <c r="F98" i="9"/>
  <c r="G98" i="9"/>
  <c r="H98" i="9"/>
  <c r="I98" i="9"/>
  <c r="J98" i="9"/>
  <c r="K98" i="9"/>
  <c r="L98" i="9"/>
  <c r="M98" i="9"/>
  <c r="N98" i="9"/>
  <c r="O98" i="9"/>
  <c r="P98" i="9"/>
  <c r="Q98" i="9"/>
  <c r="R98" i="9"/>
  <c r="S98" i="9"/>
  <c r="T98" i="9"/>
  <c r="U98" i="9"/>
  <c r="V98" i="9"/>
  <c r="W98" i="9"/>
  <c r="X98" i="9"/>
  <c r="Y98" i="9"/>
  <c r="Z98" i="9"/>
  <c r="AA98" i="9"/>
  <c r="AB98" i="9"/>
  <c r="AC98" i="9"/>
  <c r="AD98" i="9"/>
  <c r="AE98" i="9"/>
  <c r="AF98" i="9"/>
  <c r="E99" i="9"/>
  <c r="F99" i="9"/>
  <c r="G99" i="9"/>
  <c r="H99" i="9"/>
  <c r="I99" i="9"/>
  <c r="J99" i="9"/>
  <c r="K99" i="9"/>
  <c r="L99" i="9"/>
  <c r="M99" i="9"/>
  <c r="N99" i="9"/>
  <c r="O99" i="9"/>
  <c r="P99" i="9"/>
  <c r="Q99" i="9"/>
  <c r="R99" i="9"/>
  <c r="S99" i="9"/>
  <c r="T99" i="9"/>
  <c r="U99" i="9"/>
  <c r="V99" i="9"/>
  <c r="W99" i="9"/>
  <c r="X99" i="9"/>
  <c r="Y99" i="9"/>
  <c r="Z99" i="9"/>
  <c r="AA99" i="9"/>
  <c r="AB99" i="9"/>
  <c r="AC99" i="9"/>
  <c r="AD99" i="9"/>
  <c r="AE99" i="9"/>
  <c r="AF99" i="9"/>
  <c r="E100" i="9"/>
  <c r="F100" i="9"/>
  <c r="G100" i="9"/>
  <c r="H100" i="9"/>
  <c r="I100" i="9"/>
  <c r="J100" i="9"/>
  <c r="K100" i="9"/>
  <c r="L100" i="9"/>
  <c r="M100" i="9"/>
  <c r="N100" i="9"/>
  <c r="O100" i="9"/>
  <c r="P100" i="9"/>
  <c r="Q100" i="9"/>
  <c r="R100" i="9"/>
  <c r="S100" i="9"/>
  <c r="T100" i="9"/>
  <c r="U100" i="9"/>
  <c r="V100" i="9"/>
  <c r="W100" i="9"/>
  <c r="X100" i="9"/>
  <c r="Y100" i="9"/>
  <c r="Z100" i="9"/>
  <c r="AA100" i="9"/>
  <c r="AB100" i="9"/>
  <c r="AC100" i="9"/>
  <c r="AD100" i="9"/>
  <c r="AE100" i="9"/>
  <c r="AF100" i="9"/>
  <c r="E101" i="9"/>
  <c r="F101" i="9"/>
  <c r="G101" i="9"/>
  <c r="H101" i="9"/>
  <c r="I101" i="9"/>
  <c r="J101" i="9"/>
  <c r="K101" i="9"/>
  <c r="L101" i="9"/>
  <c r="M101" i="9"/>
  <c r="N101" i="9"/>
  <c r="O101" i="9"/>
  <c r="P101" i="9"/>
  <c r="Q101" i="9"/>
  <c r="R101" i="9"/>
  <c r="S101" i="9"/>
  <c r="T101" i="9"/>
  <c r="U101" i="9"/>
  <c r="V101" i="9"/>
  <c r="W101" i="9"/>
  <c r="X101" i="9"/>
  <c r="Y101" i="9"/>
  <c r="Z101" i="9"/>
  <c r="AA101" i="9"/>
  <c r="AB101" i="9"/>
  <c r="AC101" i="9"/>
  <c r="AD101" i="9"/>
  <c r="AE101" i="9"/>
  <c r="AF101" i="9"/>
  <c r="E102" i="9"/>
  <c r="F102" i="9"/>
  <c r="G102" i="9"/>
  <c r="H102" i="9"/>
  <c r="I102" i="9"/>
  <c r="J102" i="9"/>
  <c r="K102" i="9"/>
  <c r="L102" i="9"/>
  <c r="M102" i="9"/>
  <c r="N102" i="9"/>
  <c r="O102" i="9"/>
  <c r="P102" i="9"/>
  <c r="Q102" i="9"/>
  <c r="R102" i="9"/>
  <c r="S102" i="9"/>
  <c r="T102" i="9"/>
  <c r="U102" i="9"/>
  <c r="V102" i="9"/>
  <c r="W102" i="9"/>
  <c r="X102" i="9"/>
  <c r="Y102" i="9"/>
  <c r="Z102" i="9"/>
  <c r="AA102" i="9"/>
  <c r="AB102" i="9"/>
  <c r="AC102" i="9"/>
  <c r="AD102" i="9"/>
  <c r="AE102" i="9"/>
  <c r="AF102" i="9"/>
  <c r="E103" i="9"/>
  <c r="F103" i="9"/>
  <c r="G103" i="9"/>
  <c r="H103" i="9"/>
  <c r="I103" i="9"/>
  <c r="J103" i="9"/>
  <c r="K103" i="9"/>
  <c r="L103" i="9"/>
  <c r="M103" i="9"/>
  <c r="N103" i="9"/>
  <c r="O103" i="9"/>
  <c r="P103" i="9"/>
  <c r="Q103" i="9"/>
  <c r="R103" i="9"/>
  <c r="S103" i="9"/>
  <c r="T103" i="9"/>
  <c r="U103" i="9"/>
  <c r="V103" i="9"/>
  <c r="W103" i="9"/>
  <c r="X103" i="9"/>
  <c r="Y103" i="9"/>
  <c r="Z103" i="9"/>
  <c r="AA103" i="9"/>
  <c r="AB103" i="9"/>
  <c r="AC103" i="9"/>
  <c r="AD103" i="9"/>
  <c r="AE103" i="9"/>
  <c r="AF103" i="9"/>
  <c r="E104" i="9"/>
  <c r="F104" i="9"/>
  <c r="G104" i="9"/>
  <c r="H104" i="9"/>
  <c r="I104" i="9"/>
  <c r="J104" i="9"/>
  <c r="K104" i="9"/>
  <c r="L104" i="9"/>
  <c r="M104" i="9"/>
  <c r="N104" i="9"/>
  <c r="O104" i="9"/>
  <c r="P104" i="9"/>
  <c r="Q104" i="9"/>
  <c r="R104" i="9"/>
  <c r="S104" i="9"/>
  <c r="T104" i="9"/>
  <c r="U104" i="9"/>
  <c r="V104" i="9"/>
  <c r="W104" i="9"/>
  <c r="X104" i="9"/>
  <c r="Y104" i="9"/>
  <c r="Z104" i="9"/>
  <c r="AA104" i="9"/>
  <c r="AB104" i="9"/>
  <c r="AC104" i="9"/>
  <c r="AD104" i="9"/>
  <c r="AE104" i="9"/>
  <c r="AF104" i="9"/>
  <c r="E105" i="9"/>
  <c r="F105" i="9"/>
  <c r="G105" i="9"/>
  <c r="H105" i="9"/>
  <c r="I105" i="9"/>
  <c r="J105" i="9"/>
  <c r="K105" i="9"/>
  <c r="L105" i="9"/>
  <c r="M105" i="9"/>
  <c r="N105" i="9"/>
  <c r="O105" i="9"/>
  <c r="P105" i="9"/>
  <c r="Q105" i="9"/>
  <c r="R105" i="9"/>
  <c r="S105" i="9"/>
  <c r="T105" i="9"/>
  <c r="U105" i="9"/>
  <c r="V105" i="9"/>
  <c r="W105" i="9"/>
  <c r="X105" i="9"/>
  <c r="Y105" i="9"/>
  <c r="Z105" i="9"/>
  <c r="AA105" i="9"/>
  <c r="AB105" i="9"/>
  <c r="AC105" i="9"/>
  <c r="AD105" i="9"/>
  <c r="AE105" i="9"/>
  <c r="AF105"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58" i="9"/>
  <c r="E5" i="9"/>
  <c r="F5" i="9"/>
  <c r="G5" i="9"/>
  <c r="H5" i="9"/>
  <c r="I5" i="9"/>
  <c r="J5" i="9"/>
  <c r="K5" i="9"/>
  <c r="L5" i="9"/>
  <c r="M5" i="9"/>
  <c r="N5" i="9"/>
  <c r="O5" i="9"/>
  <c r="P5" i="9"/>
  <c r="Q5" i="9"/>
  <c r="R5" i="9"/>
  <c r="S5" i="9"/>
  <c r="T5" i="9"/>
  <c r="U5" i="9"/>
  <c r="V5" i="9"/>
  <c r="W5" i="9"/>
  <c r="X5" i="9"/>
  <c r="Y5" i="9"/>
  <c r="Z5" i="9"/>
  <c r="AA5" i="9"/>
  <c r="AB5" i="9"/>
  <c r="AC5" i="9"/>
  <c r="AD5" i="9"/>
  <c r="AE5" i="9"/>
  <c r="AF5" i="9"/>
  <c r="E6" i="9"/>
  <c r="F6" i="9"/>
  <c r="G6" i="9"/>
  <c r="H6" i="9"/>
  <c r="I6" i="9"/>
  <c r="J6" i="9"/>
  <c r="K6" i="9"/>
  <c r="L6" i="9"/>
  <c r="M6" i="9"/>
  <c r="N6" i="9"/>
  <c r="O6" i="9"/>
  <c r="P6" i="9"/>
  <c r="Q6" i="9"/>
  <c r="R6" i="9"/>
  <c r="S6" i="9"/>
  <c r="T6" i="9"/>
  <c r="U6" i="9"/>
  <c r="V6" i="9"/>
  <c r="W6" i="9"/>
  <c r="X6" i="9"/>
  <c r="Y6" i="9"/>
  <c r="Z6" i="9"/>
  <c r="AA6" i="9"/>
  <c r="AB6" i="9"/>
  <c r="AC6" i="9"/>
  <c r="AD6" i="9"/>
  <c r="AE6" i="9"/>
  <c r="AF6" i="9"/>
  <c r="E7" i="9"/>
  <c r="F7" i="9"/>
  <c r="G7" i="9"/>
  <c r="H7" i="9"/>
  <c r="I7" i="9"/>
  <c r="J7" i="9"/>
  <c r="K7" i="9"/>
  <c r="L7" i="9"/>
  <c r="M7" i="9"/>
  <c r="N7" i="9"/>
  <c r="O7" i="9"/>
  <c r="P7" i="9"/>
  <c r="Q7" i="9"/>
  <c r="R7" i="9"/>
  <c r="S7" i="9"/>
  <c r="T7" i="9"/>
  <c r="U7" i="9"/>
  <c r="V7" i="9"/>
  <c r="W7" i="9"/>
  <c r="X7" i="9"/>
  <c r="Y7" i="9"/>
  <c r="Z7" i="9"/>
  <c r="AA7" i="9"/>
  <c r="AB7" i="9"/>
  <c r="AC7" i="9"/>
  <c r="AD7" i="9"/>
  <c r="AE7" i="9"/>
  <c r="AF7" i="9"/>
  <c r="E8" i="9"/>
  <c r="F8" i="9"/>
  <c r="G8" i="9"/>
  <c r="H8" i="9"/>
  <c r="I8" i="9"/>
  <c r="J8" i="9"/>
  <c r="K8" i="9"/>
  <c r="L8" i="9"/>
  <c r="Z32" i="3" s="1"/>
  <c r="M8" i="9"/>
  <c r="N8" i="9"/>
  <c r="O8" i="9"/>
  <c r="P8" i="9"/>
  <c r="Q8" i="9"/>
  <c r="R8" i="9"/>
  <c r="S8" i="9"/>
  <c r="T8" i="9"/>
  <c r="U8" i="9"/>
  <c r="V8" i="9"/>
  <c r="Z34" i="3" s="1"/>
  <c r="W8" i="9"/>
  <c r="X8" i="9"/>
  <c r="Y8" i="9"/>
  <c r="Z8" i="9"/>
  <c r="AA8" i="9"/>
  <c r="AB8" i="9"/>
  <c r="AC8" i="9"/>
  <c r="AD8" i="9"/>
  <c r="AE8" i="9"/>
  <c r="AF8" i="9"/>
  <c r="E9" i="9"/>
  <c r="F9" i="9"/>
  <c r="G9" i="9"/>
  <c r="H9" i="9"/>
  <c r="I9" i="9"/>
  <c r="J9" i="9"/>
  <c r="K9" i="9"/>
  <c r="L9" i="9"/>
  <c r="M9" i="9"/>
  <c r="N9" i="9"/>
  <c r="O9" i="9"/>
  <c r="P9" i="9"/>
  <c r="Q9" i="9"/>
  <c r="R9" i="9"/>
  <c r="S9" i="9"/>
  <c r="T9" i="9"/>
  <c r="U9" i="9"/>
  <c r="V9" i="9"/>
  <c r="W9" i="9"/>
  <c r="X9" i="9"/>
  <c r="Y9" i="9"/>
  <c r="Z9" i="9"/>
  <c r="AA9" i="9"/>
  <c r="AB9" i="9"/>
  <c r="AC9" i="9"/>
  <c r="AD9" i="9"/>
  <c r="AE9" i="9"/>
  <c r="AF9" i="9"/>
  <c r="E10" i="9"/>
  <c r="F10" i="9"/>
  <c r="G10" i="9"/>
  <c r="H10" i="9"/>
  <c r="I10" i="9"/>
  <c r="J10" i="9"/>
  <c r="K10" i="9"/>
  <c r="L10" i="9"/>
  <c r="M10" i="9"/>
  <c r="N10" i="9"/>
  <c r="O10" i="9"/>
  <c r="P10" i="9"/>
  <c r="Q10" i="9"/>
  <c r="R10" i="9"/>
  <c r="S10" i="9"/>
  <c r="T10" i="9"/>
  <c r="U10" i="9"/>
  <c r="V10" i="9"/>
  <c r="W10" i="9"/>
  <c r="X10" i="9"/>
  <c r="Y10" i="9"/>
  <c r="Z10" i="9"/>
  <c r="AA10" i="9"/>
  <c r="AB10" i="9"/>
  <c r="AC10" i="9"/>
  <c r="AD10" i="9"/>
  <c r="AE10" i="9"/>
  <c r="AF10" i="9"/>
  <c r="E11" i="9"/>
  <c r="F11" i="9"/>
  <c r="G11" i="9"/>
  <c r="H11" i="9"/>
  <c r="I11" i="9"/>
  <c r="J11" i="9"/>
  <c r="K11" i="9"/>
  <c r="L11" i="9"/>
  <c r="M11" i="9"/>
  <c r="N11" i="9"/>
  <c r="O11" i="9"/>
  <c r="P11" i="9"/>
  <c r="Q11" i="9"/>
  <c r="R11" i="9"/>
  <c r="S11" i="9"/>
  <c r="T11" i="9"/>
  <c r="U11" i="9"/>
  <c r="V11" i="9"/>
  <c r="W11" i="9"/>
  <c r="X11" i="9"/>
  <c r="Y11" i="9"/>
  <c r="Z11" i="9"/>
  <c r="AA11" i="9"/>
  <c r="AB11" i="9"/>
  <c r="AC11" i="9"/>
  <c r="AD11" i="9"/>
  <c r="AE11" i="9"/>
  <c r="AF11" i="9"/>
  <c r="E12" i="9"/>
  <c r="F12" i="9"/>
  <c r="G12" i="9"/>
  <c r="H12" i="9"/>
  <c r="I12" i="9"/>
  <c r="J12" i="9"/>
  <c r="K12" i="9"/>
  <c r="L12" i="9"/>
  <c r="M12" i="9"/>
  <c r="N12" i="9"/>
  <c r="O12" i="9"/>
  <c r="P12" i="9"/>
  <c r="Q12" i="9"/>
  <c r="R12" i="9"/>
  <c r="S12" i="9"/>
  <c r="T12" i="9"/>
  <c r="U12" i="9"/>
  <c r="V12" i="9"/>
  <c r="W12" i="9"/>
  <c r="X12" i="9"/>
  <c r="Y12" i="9"/>
  <c r="Z12" i="9"/>
  <c r="AA12" i="9"/>
  <c r="AB12" i="9"/>
  <c r="AC12" i="9"/>
  <c r="AD12" i="9"/>
  <c r="AE12" i="9"/>
  <c r="AF12" i="9"/>
  <c r="E13" i="9"/>
  <c r="F13" i="9"/>
  <c r="G13" i="9"/>
  <c r="H13" i="9"/>
  <c r="I13" i="9"/>
  <c r="J13" i="9"/>
  <c r="K13" i="9"/>
  <c r="L13" i="9"/>
  <c r="M13" i="9"/>
  <c r="N13" i="9"/>
  <c r="O13" i="9"/>
  <c r="P13" i="9"/>
  <c r="Q13" i="9"/>
  <c r="R13" i="9"/>
  <c r="S13" i="9"/>
  <c r="T13" i="9"/>
  <c r="U13" i="9"/>
  <c r="V13" i="9"/>
  <c r="W13" i="9"/>
  <c r="X13" i="9"/>
  <c r="Y13" i="9"/>
  <c r="Z13" i="9"/>
  <c r="AA13" i="9"/>
  <c r="AB13" i="9"/>
  <c r="AC13" i="9"/>
  <c r="AD13" i="9"/>
  <c r="AE13" i="9"/>
  <c r="AF13" i="9"/>
  <c r="E14" i="9"/>
  <c r="F14" i="9"/>
  <c r="G14" i="9"/>
  <c r="H14" i="9"/>
  <c r="I14" i="9"/>
  <c r="J14" i="9"/>
  <c r="K14" i="9"/>
  <c r="L14" i="9"/>
  <c r="M14" i="9"/>
  <c r="N14" i="9"/>
  <c r="O14" i="9"/>
  <c r="P14" i="9"/>
  <c r="Q14" i="9"/>
  <c r="R14" i="9"/>
  <c r="S14" i="9"/>
  <c r="T14" i="9"/>
  <c r="U14" i="9"/>
  <c r="V14" i="9"/>
  <c r="W14" i="9"/>
  <c r="X14" i="9"/>
  <c r="Y14" i="9"/>
  <c r="Z14" i="9"/>
  <c r="AA14" i="9"/>
  <c r="AB14" i="9"/>
  <c r="AC14" i="9"/>
  <c r="AD14" i="9"/>
  <c r="AE14" i="9"/>
  <c r="AF14" i="9"/>
  <c r="E15" i="9"/>
  <c r="F15" i="9"/>
  <c r="G15" i="9"/>
  <c r="H15" i="9"/>
  <c r="I15" i="9"/>
  <c r="J15" i="9"/>
  <c r="K15" i="9"/>
  <c r="L15" i="9"/>
  <c r="M15" i="9"/>
  <c r="N15" i="9"/>
  <c r="O15" i="9"/>
  <c r="P15" i="9"/>
  <c r="Q15" i="9"/>
  <c r="R15" i="9"/>
  <c r="S15" i="9"/>
  <c r="T15" i="9"/>
  <c r="U15" i="9"/>
  <c r="V15" i="9"/>
  <c r="W15" i="9"/>
  <c r="X15" i="9"/>
  <c r="Y15" i="9"/>
  <c r="Z15" i="9"/>
  <c r="AA15" i="9"/>
  <c r="AB15" i="9"/>
  <c r="AC15" i="9"/>
  <c r="AD15" i="9"/>
  <c r="AE15" i="9"/>
  <c r="AF15" i="9"/>
  <c r="E16" i="9"/>
  <c r="F16" i="9"/>
  <c r="G16" i="9"/>
  <c r="H16" i="9"/>
  <c r="I16" i="9"/>
  <c r="J16" i="9"/>
  <c r="K16" i="9"/>
  <c r="L16" i="9"/>
  <c r="M16" i="9"/>
  <c r="N16" i="9"/>
  <c r="O16" i="9"/>
  <c r="P16" i="9"/>
  <c r="Q16" i="9"/>
  <c r="R16" i="9"/>
  <c r="S16" i="9"/>
  <c r="T16" i="9"/>
  <c r="U16" i="9"/>
  <c r="V16" i="9"/>
  <c r="W16" i="9"/>
  <c r="X16" i="9"/>
  <c r="Y16" i="9"/>
  <c r="Z16" i="9"/>
  <c r="AA16" i="9"/>
  <c r="AB16" i="9"/>
  <c r="AC16" i="9"/>
  <c r="AD16" i="9"/>
  <c r="AE16" i="9"/>
  <c r="AF16" i="9"/>
  <c r="E17" i="9"/>
  <c r="F17" i="9"/>
  <c r="G17" i="9"/>
  <c r="H17" i="9"/>
  <c r="I17" i="9"/>
  <c r="J17" i="9"/>
  <c r="K17" i="9"/>
  <c r="L17" i="9"/>
  <c r="M17" i="9"/>
  <c r="N17" i="9"/>
  <c r="O17" i="9"/>
  <c r="P17" i="9"/>
  <c r="Q17" i="9"/>
  <c r="R17" i="9"/>
  <c r="S17" i="9"/>
  <c r="T17" i="9"/>
  <c r="U17" i="9"/>
  <c r="V17" i="9"/>
  <c r="W17" i="9"/>
  <c r="X17" i="9"/>
  <c r="Y17" i="9"/>
  <c r="Z17" i="9"/>
  <c r="AA17" i="9"/>
  <c r="AB17" i="9"/>
  <c r="AC17" i="9"/>
  <c r="AD17" i="9"/>
  <c r="AE17" i="9"/>
  <c r="AF17" i="9"/>
  <c r="E18" i="9"/>
  <c r="F18" i="9"/>
  <c r="G18" i="9"/>
  <c r="H18" i="9"/>
  <c r="I18" i="9"/>
  <c r="J18" i="9"/>
  <c r="K18" i="9"/>
  <c r="L18" i="9"/>
  <c r="M18" i="9"/>
  <c r="N18" i="9"/>
  <c r="O18" i="9"/>
  <c r="P18" i="9"/>
  <c r="Q18" i="9"/>
  <c r="R18" i="9"/>
  <c r="S18" i="9"/>
  <c r="T18" i="9"/>
  <c r="U18" i="9"/>
  <c r="V18" i="9"/>
  <c r="W18" i="9"/>
  <c r="X18" i="9"/>
  <c r="Y18" i="9"/>
  <c r="Z18" i="9"/>
  <c r="AA18" i="9"/>
  <c r="AB18" i="9"/>
  <c r="AC18" i="9"/>
  <c r="AD18" i="9"/>
  <c r="AE18" i="9"/>
  <c r="AF18" i="9"/>
  <c r="E19" i="9"/>
  <c r="F19" i="9"/>
  <c r="G19" i="9"/>
  <c r="H19" i="9"/>
  <c r="I19" i="9"/>
  <c r="J19" i="9"/>
  <c r="K19" i="9"/>
  <c r="L19" i="9"/>
  <c r="M19" i="9"/>
  <c r="N19" i="9"/>
  <c r="O19" i="9"/>
  <c r="P19" i="9"/>
  <c r="Q19" i="9"/>
  <c r="R19" i="9"/>
  <c r="S19" i="9"/>
  <c r="T19" i="9"/>
  <c r="U19" i="9"/>
  <c r="V19" i="9"/>
  <c r="W19" i="9"/>
  <c r="X19" i="9"/>
  <c r="Y19" i="9"/>
  <c r="Z19" i="9"/>
  <c r="AA19" i="9"/>
  <c r="AB19" i="9"/>
  <c r="AC19" i="9"/>
  <c r="AD19" i="9"/>
  <c r="AE19" i="9"/>
  <c r="AF19" i="9"/>
  <c r="E20" i="9"/>
  <c r="F20" i="9"/>
  <c r="G20" i="9"/>
  <c r="H20" i="9"/>
  <c r="I20" i="9"/>
  <c r="J20" i="9"/>
  <c r="K20" i="9"/>
  <c r="L20" i="9"/>
  <c r="M20" i="9"/>
  <c r="N20" i="9"/>
  <c r="O20" i="9"/>
  <c r="P20" i="9"/>
  <c r="Q20" i="9"/>
  <c r="R20" i="9"/>
  <c r="S20" i="9"/>
  <c r="T20" i="9"/>
  <c r="U20" i="9"/>
  <c r="V20" i="9"/>
  <c r="W20" i="9"/>
  <c r="X20" i="9"/>
  <c r="Y20" i="9"/>
  <c r="Z20" i="9"/>
  <c r="AA20" i="9"/>
  <c r="AB20" i="9"/>
  <c r="AC20" i="9"/>
  <c r="AD20" i="9"/>
  <c r="AE20" i="9"/>
  <c r="AF20" i="9"/>
  <c r="E21" i="9"/>
  <c r="F21" i="9"/>
  <c r="G21" i="9"/>
  <c r="H21" i="9"/>
  <c r="I21" i="9"/>
  <c r="J21" i="9"/>
  <c r="K21" i="9"/>
  <c r="L21" i="9"/>
  <c r="M21" i="9"/>
  <c r="N21" i="9"/>
  <c r="O21" i="9"/>
  <c r="P21" i="9"/>
  <c r="Q21" i="9"/>
  <c r="R21" i="9"/>
  <c r="S21" i="9"/>
  <c r="T21" i="9"/>
  <c r="U21" i="9"/>
  <c r="V21" i="9"/>
  <c r="W21" i="9"/>
  <c r="X21" i="9"/>
  <c r="Y21" i="9"/>
  <c r="Z21" i="9"/>
  <c r="AA21" i="9"/>
  <c r="AB21" i="9"/>
  <c r="AC21" i="9"/>
  <c r="AD21" i="9"/>
  <c r="AE21" i="9"/>
  <c r="AF21" i="9"/>
  <c r="E22" i="9"/>
  <c r="F22" i="9"/>
  <c r="G22" i="9"/>
  <c r="H22" i="9"/>
  <c r="I22" i="9"/>
  <c r="J22" i="9"/>
  <c r="K22" i="9"/>
  <c r="L22" i="9"/>
  <c r="M22" i="9"/>
  <c r="N22" i="9"/>
  <c r="O22" i="9"/>
  <c r="P22" i="9"/>
  <c r="Q22" i="9"/>
  <c r="R22" i="9"/>
  <c r="S22" i="9"/>
  <c r="T22" i="9"/>
  <c r="U22" i="9"/>
  <c r="V22" i="9"/>
  <c r="W22" i="9"/>
  <c r="X22" i="9"/>
  <c r="Y22" i="9"/>
  <c r="Z22" i="9"/>
  <c r="AA22" i="9"/>
  <c r="AB22" i="9"/>
  <c r="AC22" i="9"/>
  <c r="AD22" i="9"/>
  <c r="AE22" i="9"/>
  <c r="AF22" i="9"/>
  <c r="E23" i="9"/>
  <c r="F23" i="9"/>
  <c r="G23" i="9"/>
  <c r="H23" i="9"/>
  <c r="I23" i="9"/>
  <c r="J23" i="9"/>
  <c r="K23" i="9"/>
  <c r="L23" i="9"/>
  <c r="M23" i="9"/>
  <c r="N23" i="9"/>
  <c r="O23" i="9"/>
  <c r="P23" i="9"/>
  <c r="Q23" i="9"/>
  <c r="R23" i="9"/>
  <c r="S23" i="9"/>
  <c r="T23" i="9"/>
  <c r="U23" i="9"/>
  <c r="V23" i="9"/>
  <c r="W23" i="9"/>
  <c r="X23" i="9"/>
  <c r="Y23" i="9"/>
  <c r="Z23" i="9"/>
  <c r="AA23" i="9"/>
  <c r="AB23" i="9"/>
  <c r="AC23" i="9"/>
  <c r="AD23" i="9"/>
  <c r="AE23" i="9"/>
  <c r="AF23" i="9"/>
  <c r="E24" i="9"/>
  <c r="F24" i="9"/>
  <c r="G24" i="9"/>
  <c r="H24" i="9"/>
  <c r="I24" i="9"/>
  <c r="J24" i="9"/>
  <c r="K24" i="9"/>
  <c r="L24" i="9"/>
  <c r="M24" i="9"/>
  <c r="N24" i="9"/>
  <c r="O24" i="9"/>
  <c r="P24" i="9"/>
  <c r="Q24" i="9"/>
  <c r="R24" i="9"/>
  <c r="S24" i="9"/>
  <c r="T24" i="9"/>
  <c r="U24" i="9"/>
  <c r="V24" i="9"/>
  <c r="W24" i="9"/>
  <c r="X24" i="9"/>
  <c r="Y24" i="9"/>
  <c r="Z24" i="9"/>
  <c r="AA24" i="9"/>
  <c r="AB24" i="9"/>
  <c r="AC24" i="9"/>
  <c r="AD24" i="9"/>
  <c r="AE24" i="9"/>
  <c r="AF24" i="9"/>
  <c r="E25" i="9"/>
  <c r="F25" i="9"/>
  <c r="G25" i="9"/>
  <c r="H25" i="9"/>
  <c r="I25" i="9"/>
  <c r="J25" i="9"/>
  <c r="K25" i="9"/>
  <c r="L25" i="9"/>
  <c r="M25" i="9"/>
  <c r="N25" i="9"/>
  <c r="O25" i="9"/>
  <c r="P25" i="9"/>
  <c r="Q25" i="9"/>
  <c r="R25" i="9"/>
  <c r="S25" i="9"/>
  <c r="T25" i="9"/>
  <c r="U25" i="9"/>
  <c r="V25" i="9"/>
  <c r="W25" i="9"/>
  <c r="X25" i="9"/>
  <c r="Y25" i="9"/>
  <c r="Z25" i="9"/>
  <c r="AA25" i="9"/>
  <c r="AB25" i="9"/>
  <c r="AC25" i="9"/>
  <c r="AD25" i="9"/>
  <c r="AE25" i="9"/>
  <c r="AF25" i="9"/>
  <c r="E26" i="9"/>
  <c r="F26" i="9"/>
  <c r="G26" i="9"/>
  <c r="H26" i="9"/>
  <c r="I26" i="9"/>
  <c r="J26" i="9"/>
  <c r="K26" i="9"/>
  <c r="L26" i="9"/>
  <c r="M26" i="9"/>
  <c r="N26" i="9"/>
  <c r="O26" i="9"/>
  <c r="P26" i="9"/>
  <c r="Q26" i="9"/>
  <c r="R26" i="9"/>
  <c r="S26" i="9"/>
  <c r="T26" i="9"/>
  <c r="U26" i="9"/>
  <c r="V26" i="9"/>
  <c r="W26" i="9"/>
  <c r="X26" i="9"/>
  <c r="Y26" i="9"/>
  <c r="Z26" i="9"/>
  <c r="AA26" i="9"/>
  <c r="AB26" i="9"/>
  <c r="AC26" i="9"/>
  <c r="AD26" i="9"/>
  <c r="AE26" i="9"/>
  <c r="AF26" i="9"/>
  <c r="E27" i="9"/>
  <c r="F27" i="9"/>
  <c r="G27" i="9"/>
  <c r="H27" i="9"/>
  <c r="I27" i="9"/>
  <c r="J27" i="9"/>
  <c r="K27" i="9"/>
  <c r="L27" i="9"/>
  <c r="M27" i="9"/>
  <c r="N27" i="9"/>
  <c r="O27" i="9"/>
  <c r="P27" i="9"/>
  <c r="Q27" i="9"/>
  <c r="R27" i="9"/>
  <c r="S27" i="9"/>
  <c r="T27" i="9"/>
  <c r="U27" i="9"/>
  <c r="V27" i="9"/>
  <c r="W27" i="9"/>
  <c r="X27" i="9"/>
  <c r="Y27" i="9"/>
  <c r="Z27" i="9"/>
  <c r="AA27" i="9"/>
  <c r="AB27" i="9"/>
  <c r="AC27" i="9"/>
  <c r="AD27" i="9"/>
  <c r="AE27" i="9"/>
  <c r="AF27" i="9"/>
  <c r="E28" i="9"/>
  <c r="F28" i="9"/>
  <c r="G28" i="9"/>
  <c r="H28" i="9"/>
  <c r="I28" i="9"/>
  <c r="J28" i="9"/>
  <c r="K28" i="9"/>
  <c r="L28" i="9"/>
  <c r="M28" i="9"/>
  <c r="N28" i="9"/>
  <c r="O28" i="9"/>
  <c r="P28" i="9"/>
  <c r="Q28" i="9"/>
  <c r="R28" i="9"/>
  <c r="S28" i="9"/>
  <c r="T28" i="9"/>
  <c r="U28" i="9"/>
  <c r="V28" i="9"/>
  <c r="W28" i="9"/>
  <c r="X28" i="9"/>
  <c r="Y28" i="9"/>
  <c r="Z28" i="9"/>
  <c r="AA28" i="9"/>
  <c r="AB28" i="9"/>
  <c r="AC28" i="9"/>
  <c r="AD28" i="9"/>
  <c r="AE28" i="9"/>
  <c r="AF28" i="9"/>
  <c r="E29" i="9"/>
  <c r="F29" i="9"/>
  <c r="G29" i="9"/>
  <c r="H29" i="9"/>
  <c r="I29" i="9"/>
  <c r="J29" i="9"/>
  <c r="K29" i="9"/>
  <c r="L29" i="9"/>
  <c r="M29" i="9"/>
  <c r="N29" i="9"/>
  <c r="O29" i="9"/>
  <c r="P29" i="9"/>
  <c r="Q29" i="9"/>
  <c r="R29" i="9"/>
  <c r="S29" i="9"/>
  <c r="T29" i="9"/>
  <c r="U29" i="9"/>
  <c r="V29" i="9"/>
  <c r="W29" i="9"/>
  <c r="X29" i="9"/>
  <c r="Y29" i="9"/>
  <c r="Z29" i="9"/>
  <c r="AA29" i="9"/>
  <c r="AB29" i="9"/>
  <c r="AC29" i="9"/>
  <c r="AD29" i="9"/>
  <c r="AE29" i="9"/>
  <c r="AF29" i="9"/>
  <c r="E30" i="9"/>
  <c r="F30" i="9"/>
  <c r="G30" i="9"/>
  <c r="H30" i="9"/>
  <c r="I30" i="9"/>
  <c r="J30" i="9"/>
  <c r="K30" i="9"/>
  <c r="L30" i="9"/>
  <c r="M30" i="9"/>
  <c r="N30" i="9"/>
  <c r="O30" i="9"/>
  <c r="P30" i="9"/>
  <c r="Q30" i="9"/>
  <c r="R30" i="9"/>
  <c r="S30" i="9"/>
  <c r="T30" i="9"/>
  <c r="U30" i="9"/>
  <c r="V30" i="9"/>
  <c r="W30" i="9"/>
  <c r="X30" i="9"/>
  <c r="Y30" i="9"/>
  <c r="Z30" i="9"/>
  <c r="AA30" i="9"/>
  <c r="AB30" i="9"/>
  <c r="AC30" i="9"/>
  <c r="AD30" i="9"/>
  <c r="AE30" i="9"/>
  <c r="AF30" i="9"/>
  <c r="E31" i="9"/>
  <c r="F31" i="9"/>
  <c r="G31" i="9"/>
  <c r="H31" i="9"/>
  <c r="I31" i="9"/>
  <c r="J31" i="9"/>
  <c r="K31" i="9"/>
  <c r="L31" i="9"/>
  <c r="M31" i="9"/>
  <c r="N31" i="9"/>
  <c r="O31" i="9"/>
  <c r="P31" i="9"/>
  <c r="Q31" i="9"/>
  <c r="R31" i="9"/>
  <c r="S31" i="9"/>
  <c r="T31" i="9"/>
  <c r="U31" i="9"/>
  <c r="V31" i="9"/>
  <c r="W31" i="9"/>
  <c r="X31" i="9"/>
  <c r="Y31" i="9"/>
  <c r="Z31" i="9"/>
  <c r="AA31" i="9"/>
  <c r="AB31" i="9"/>
  <c r="AC31" i="9"/>
  <c r="AD31" i="9"/>
  <c r="AE31" i="9"/>
  <c r="AF31" i="9"/>
  <c r="E32" i="9"/>
  <c r="F32" i="9"/>
  <c r="G32" i="9"/>
  <c r="H32" i="9"/>
  <c r="I32" i="9"/>
  <c r="J32" i="9"/>
  <c r="K32" i="9"/>
  <c r="L32" i="9"/>
  <c r="M32" i="9"/>
  <c r="N32" i="9"/>
  <c r="O32" i="9"/>
  <c r="P32" i="9"/>
  <c r="Q32" i="9"/>
  <c r="R32" i="9"/>
  <c r="S32" i="9"/>
  <c r="T32" i="9"/>
  <c r="U32" i="9"/>
  <c r="V32" i="9"/>
  <c r="W32" i="9"/>
  <c r="X32" i="9"/>
  <c r="Y32" i="9"/>
  <c r="Z32" i="9"/>
  <c r="AA32" i="9"/>
  <c r="AB32" i="9"/>
  <c r="AC32" i="9"/>
  <c r="AD32" i="9"/>
  <c r="AE32" i="9"/>
  <c r="AF32" i="9"/>
  <c r="E33" i="9"/>
  <c r="F33" i="9"/>
  <c r="G33" i="9"/>
  <c r="H33" i="9"/>
  <c r="I33" i="9"/>
  <c r="J33" i="9"/>
  <c r="K33" i="9"/>
  <c r="L33" i="9"/>
  <c r="M33" i="9"/>
  <c r="N33" i="9"/>
  <c r="O33" i="9"/>
  <c r="P33" i="9"/>
  <c r="Q33" i="9"/>
  <c r="R33" i="9"/>
  <c r="S33" i="9"/>
  <c r="T33" i="9"/>
  <c r="U33" i="9"/>
  <c r="V33" i="9"/>
  <c r="W33" i="9"/>
  <c r="X33" i="9"/>
  <c r="Y33" i="9"/>
  <c r="Z33" i="9"/>
  <c r="AA33" i="9"/>
  <c r="AB33" i="9"/>
  <c r="AC33" i="9"/>
  <c r="AD33" i="9"/>
  <c r="AE33" i="9"/>
  <c r="AF33" i="9"/>
  <c r="E34" i="9"/>
  <c r="F34" i="9"/>
  <c r="G34" i="9"/>
  <c r="H34" i="9"/>
  <c r="I34" i="9"/>
  <c r="J34" i="9"/>
  <c r="K34" i="9"/>
  <c r="L34" i="9"/>
  <c r="M34" i="9"/>
  <c r="N34" i="9"/>
  <c r="O34" i="9"/>
  <c r="P34" i="9"/>
  <c r="Q34" i="9"/>
  <c r="R34" i="9"/>
  <c r="S34" i="9"/>
  <c r="T34" i="9"/>
  <c r="U34" i="9"/>
  <c r="V34" i="9"/>
  <c r="W34" i="9"/>
  <c r="X34" i="9"/>
  <c r="Y34" i="9"/>
  <c r="Z34" i="9"/>
  <c r="AA34" i="9"/>
  <c r="AB34" i="9"/>
  <c r="AC34" i="9"/>
  <c r="AD34" i="9"/>
  <c r="AE34" i="9"/>
  <c r="AF34" i="9"/>
  <c r="E35" i="9"/>
  <c r="F35" i="9"/>
  <c r="G35" i="9"/>
  <c r="H35" i="9"/>
  <c r="I35" i="9"/>
  <c r="J35" i="9"/>
  <c r="K35" i="9"/>
  <c r="L35" i="9"/>
  <c r="M35" i="9"/>
  <c r="N35" i="9"/>
  <c r="O35" i="9"/>
  <c r="P35" i="9"/>
  <c r="Q35" i="9"/>
  <c r="R35" i="9"/>
  <c r="S35" i="9"/>
  <c r="T35" i="9"/>
  <c r="U35" i="9"/>
  <c r="V35" i="9"/>
  <c r="W35" i="9"/>
  <c r="X35" i="9"/>
  <c r="Y35" i="9"/>
  <c r="Z35" i="9"/>
  <c r="AA35" i="9"/>
  <c r="AB35" i="9"/>
  <c r="AC35" i="9"/>
  <c r="AD35" i="9"/>
  <c r="AE35" i="9"/>
  <c r="AF35" i="9"/>
  <c r="E36" i="9"/>
  <c r="F36" i="9"/>
  <c r="G36" i="9"/>
  <c r="H36" i="9"/>
  <c r="I36" i="9"/>
  <c r="J36" i="9"/>
  <c r="K36" i="9"/>
  <c r="L36" i="9"/>
  <c r="M36" i="9"/>
  <c r="N36" i="9"/>
  <c r="O36" i="9"/>
  <c r="P36" i="9"/>
  <c r="Q36" i="9"/>
  <c r="R36" i="9"/>
  <c r="S36" i="9"/>
  <c r="T36" i="9"/>
  <c r="U36" i="9"/>
  <c r="V36" i="9"/>
  <c r="W36" i="9"/>
  <c r="X36" i="9"/>
  <c r="Y36" i="9"/>
  <c r="Z36" i="9"/>
  <c r="AA36" i="9"/>
  <c r="AB36" i="9"/>
  <c r="AC36" i="9"/>
  <c r="AD36" i="9"/>
  <c r="AE36" i="9"/>
  <c r="AF36" i="9"/>
  <c r="E37" i="9"/>
  <c r="F37" i="9"/>
  <c r="G37" i="9"/>
  <c r="H37" i="9"/>
  <c r="I37" i="9"/>
  <c r="J37" i="9"/>
  <c r="K37" i="9"/>
  <c r="L37" i="9"/>
  <c r="M37" i="9"/>
  <c r="N37" i="9"/>
  <c r="O37" i="9"/>
  <c r="P37" i="9"/>
  <c r="Q37" i="9"/>
  <c r="R37" i="9"/>
  <c r="S37" i="9"/>
  <c r="T37" i="9"/>
  <c r="U37" i="9"/>
  <c r="V37" i="9"/>
  <c r="W37" i="9"/>
  <c r="X37" i="9"/>
  <c r="Y37" i="9"/>
  <c r="Z37" i="9"/>
  <c r="AA37" i="9"/>
  <c r="AB37" i="9"/>
  <c r="AC37" i="9"/>
  <c r="AD37" i="9"/>
  <c r="AE37" i="9"/>
  <c r="AF37" i="9"/>
  <c r="E38" i="9"/>
  <c r="F38" i="9"/>
  <c r="G38" i="9"/>
  <c r="H38" i="9"/>
  <c r="I38" i="9"/>
  <c r="J38" i="9"/>
  <c r="K38" i="9"/>
  <c r="L38" i="9"/>
  <c r="M38" i="9"/>
  <c r="N38" i="9"/>
  <c r="O38" i="9"/>
  <c r="P38" i="9"/>
  <c r="Q38" i="9"/>
  <c r="R38" i="9"/>
  <c r="S38" i="9"/>
  <c r="T38" i="9"/>
  <c r="U38" i="9"/>
  <c r="V38" i="9"/>
  <c r="W38" i="9"/>
  <c r="X38" i="9"/>
  <c r="Y38" i="9"/>
  <c r="Z38" i="9"/>
  <c r="AA38" i="9"/>
  <c r="AB38" i="9"/>
  <c r="AC38" i="9"/>
  <c r="AD38" i="9"/>
  <c r="AE38" i="9"/>
  <c r="AF38" i="9"/>
  <c r="E39" i="9"/>
  <c r="F39" i="9"/>
  <c r="G39" i="9"/>
  <c r="H39" i="9"/>
  <c r="I39" i="9"/>
  <c r="J39" i="9"/>
  <c r="K39" i="9"/>
  <c r="L39" i="9"/>
  <c r="M39" i="9"/>
  <c r="N39" i="9"/>
  <c r="O39" i="9"/>
  <c r="P39" i="9"/>
  <c r="Q39" i="9"/>
  <c r="R39" i="9"/>
  <c r="S39" i="9"/>
  <c r="T39" i="9"/>
  <c r="U39" i="9"/>
  <c r="V39" i="9"/>
  <c r="W39" i="9"/>
  <c r="X39" i="9"/>
  <c r="Y39" i="9"/>
  <c r="Z39" i="9"/>
  <c r="AA39" i="9"/>
  <c r="AB39" i="9"/>
  <c r="AC39" i="9"/>
  <c r="AD39" i="9"/>
  <c r="AE39" i="9"/>
  <c r="AF39" i="9"/>
  <c r="E40" i="9"/>
  <c r="F40" i="9"/>
  <c r="G40" i="9"/>
  <c r="H40" i="9"/>
  <c r="I40" i="9"/>
  <c r="J40" i="9"/>
  <c r="K40" i="9"/>
  <c r="L40" i="9"/>
  <c r="M40" i="9"/>
  <c r="N40" i="9"/>
  <c r="O40" i="9"/>
  <c r="P40" i="9"/>
  <c r="Q40" i="9"/>
  <c r="R40" i="9"/>
  <c r="S40" i="9"/>
  <c r="T40" i="9"/>
  <c r="U40" i="9"/>
  <c r="V40" i="9"/>
  <c r="W40" i="9"/>
  <c r="X40" i="9"/>
  <c r="Y40" i="9"/>
  <c r="Z40" i="9"/>
  <c r="AA40" i="9"/>
  <c r="AB40" i="9"/>
  <c r="AC40" i="9"/>
  <c r="AD40" i="9"/>
  <c r="AE40" i="9"/>
  <c r="AF40" i="9"/>
  <c r="E41" i="9"/>
  <c r="F41" i="9"/>
  <c r="G41" i="9"/>
  <c r="H41" i="9"/>
  <c r="I41" i="9"/>
  <c r="J41" i="9"/>
  <c r="K41" i="9"/>
  <c r="L41" i="9"/>
  <c r="M41" i="9"/>
  <c r="N41" i="9"/>
  <c r="O41" i="9"/>
  <c r="P41" i="9"/>
  <c r="Q41" i="9"/>
  <c r="R41" i="9"/>
  <c r="S41" i="9"/>
  <c r="T41" i="9"/>
  <c r="U41" i="9"/>
  <c r="V41" i="9"/>
  <c r="W41" i="9"/>
  <c r="X41" i="9"/>
  <c r="Y41" i="9"/>
  <c r="Z41" i="9"/>
  <c r="AA41" i="9"/>
  <c r="AB41" i="9"/>
  <c r="AC41" i="9"/>
  <c r="AD41" i="9"/>
  <c r="AE41" i="9"/>
  <c r="AF41" i="9"/>
  <c r="E42" i="9"/>
  <c r="F42" i="9"/>
  <c r="G42" i="9"/>
  <c r="H42" i="9"/>
  <c r="I42" i="9"/>
  <c r="J42" i="9"/>
  <c r="K42" i="9"/>
  <c r="L42" i="9"/>
  <c r="M42" i="9"/>
  <c r="N42" i="9"/>
  <c r="O42" i="9"/>
  <c r="P42" i="9"/>
  <c r="Q42" i="9"/>
  <c r="R42" i="9"/>
  <c r="S42" i="9"/>
  <c r="T42" i="9"/>
  <c r="U42" i="9"/>
  <c r="V42" i="9"/>
  <c r="W42" i="9"/>
  <c r="X42" i="9"/>
  <c r="Y42" i="9"/>
  <c r="Z42" i="9"/>
  <c r="AA42" i="9"/>
  <c r="AB42" i="9"/>
  <c r="AC42" i="9"/>
  <c r="AD42" i="9"/>
  <c r="AE42" i="9"/>
  <c r="AF42" i="9"/>
  <c r="E43" i="9"/>
  <c r="F43" i="9"/>
  <c r="G43" i="9"/>
  <c r="H43" i="9"/>
  <c r="I43" i="9"/>
  <c r="J43" i="9"/>
  <c r="K43" i="9"/>
  <c r="L43" i="9"/>
  <c r="M43" i="9"/>
  <c r="N43" i="9"/>
  <c r="O43" i="9"/>
  <c r="P43" i="9"/>
  <c r="Q43" i="9"/>
  <c r="R43" i="9"/>
  <c r="S43" i="9"/>
  <c r="T43" i="9"/>
  <c r="U43" i="9"/>
  <c r="V43" i="9"/>
  <c r="W43" i="9"/>
  <c r="X43" i="9"/>
  <c r="Y43" i="9"/>
  <c r="Z43" i="9"/>
  <c r="AA43" i="9"/>
  <c r="AB43" i="9"/>
  <c r="AC43" i="9"/>
  <c r="AD43" i="9"/>
  <c r="AE43" i="9"/>
  <c r="AF43" i="9"/>
  <c r="E44" i="9"/>
  <c r="F44" i="9"/>
  <c r="G44" i="9"/>
  <c r="H44" i="9"/>
  <c r="I44" i="9"/>
  <c r="J44" i="9"/>
  <c r="K44" i="9"/>
  <c r="L44" i="9"/>
  <c r="M44" i="9"/>
  <c r="N44" i="9"/>
  <c r="O44" i="9"/>
  <c r="P44" i="9"/>
  <c r="Q44" i="9"/>
  <c r="R44" i="9"/>
  <c r="S44" i="9"/>
  <c r="T44" i="9"/>
  <c r="U44" i="9"/>
  <c r="V44" i="9"/>
  <c r="W44" i="9"/>
  <c r="X44" i="9"/>
  <c r="Y44" i="9"/>
  <c r="Z44" i="9"/>
  <c r="AA44" i="9"/>
  <c r="AB44" i="9"/>
  <c r="AC44" i="9"/>
  <c r="AD44" i="9"/>
  <c r="AE44" i="9"/>
  <c r="AF44" i="9"/>
  <c r="E45" i="9"/>
  <c r="F45" i="9"/>
  <c r="G45" i="9"/>
  <c r="H45" i="9"/>
  <c r="I45" i="9"/>
  <c r="J45" i="9"/>
  <c r="K45" i="9"/>
  <c r="L45" i="9"/>
  <c r="M45" i="9"/>
  <c r="N45" i="9"/>
  <c r="O45" i="9"/>
  <c r="P45" i="9"/>
  <c r="Q45" i="9"/>
  <c r="R45" i="9"/>
  <c r="S45" i="9"/>
  <c r="T45" i="9"/>
  <c r="U45" i="9"/>
  <c r="V45" i="9"/>
  <c r="W45" i="9"/>
  <c r="X45" i="9"/>
  <c r="Y45" i="9"/>
  <c r="Z45" i="9"/>
  <c r="AA45" i="9"/>
  <c r="AB45" i="9"/>
  <c r="AC45" i="9"/>
  <c r="AD45" i="9"/>
  <c r="AE45" i="9"/>
  <c r="AF45" i="9"/>
  <c r="E46" i="9"/>
  <c r="F46" i="9"/>
  <c r="G46" i="9"/>
  <c r="H46" i="9"/>
  <c r="I46" i="9"/>
  <c r="J46" i="9"/>
  <c r="K46" i="9"/>
  <c r="L46" i="9"/>
  <c r="M46" i="9"/>
  <c r="N46" i="9"/>
  <c r="O46" i="9"/>
  <c r="P46" i="9"/>
  <c r="Q46" i="9"/>
  <c r="R46" i="9"/>
  <c r="S46" i="9"/>
  <c r="T46" i="9"/>
  <c r="U46" i="9"/>
  <c r="V46" i="9"/>
  <c r="W46" i="9"/>
  <c r="X46" i="9"/>
  <c r="Y46" i="9"/>
  <c r="Z46" i="9"/>
  <c r="AA46" i="9"/>
  <c r="AB46" i="9"/>
  <c r="AC46" i="9"/>
  <c r="AD46" i="9"/>
  <c r="AE46" i="9"/>
  <c r="AF46" i="9"/>
  <c r="E47" i="9"/>
  <c r="F47" i="9"/>
  <c r="G47" i="9"/>
  <c r="H47" i="9"/>
  <c r="I47" i="9"/>
  <c r="J47" i="9"/>
  <c r="K47" i="9"/>
  <c r="L47" i="9"/>
  <c r="M47" i="9"/>
  <c r="N47" i="9"/>
  <c r="O47" i="9"/>
  <c r="P47" i="9"/>
  <c r="Q47" i="9"/>
  <c r="R47" i="9"/>
  <c r="S47" i="9"/>
  <c r="T47" i="9"/>
  <c r="U47" i="9"/>
  <c r="V47" i="9"/>
  <c r="W47" i="9"/>
  <c r="X47" i="9"/>
  <c r="Y47" i="9"/>
  <c r="Z47" i="9"/>
  <c r="AA47" i="9"/>
  <c r="AB47" i="9"/>
  <c r="AC47" i="9"/>
  <c r="AD47" i="9"/>
  <c r="AE47" i="9"/>
  <c r="AF47" i="9"/>
  <c r="E48" i="9"/>
  <c r="F48" i="9"/>
  <c r="G48" i="9"/>
  <c r="H48" i="9"/>
  <c r="I48" i="9"/>
  <c r="J48" i="9"/>
  <c r="K48" i="9"/>
  <c r="L48" i="9"/>
  <c r="M48" i="9"/>
  <c r="N48" i="9"/>
  <c r="O48" i="9"/>
  <c r="P48" i="9"/>
  <c r="Q48" i="9"/>
  <c r="R48" i="9"/>
  <c r="S48" i="9"/>
  <c r="T48" i="9"/>
  <c r="U48" i="9"/>
  <c r="V48" i="9"/>
  <c r="W48" i="9"/>
  <c r="X48" i="9"/>
  <c r="Y48" i="9"/>
  <c r="Z48" i="9"/>
  <c r="AA48" i="9"/>
  <c r="AB48" i="9"/>
  <c r="AC48" i="9"/>
  <c r="AD48" i="9"/>
  <c r="AE48" i="9"/>
  <c r="AF48" i="9"/>
  <c r="E49" i="9"/>
  <c r="F49" i="9"/>
  <c r="G49" i="9"/>
  <c r="H49" i="9"/>
  <c r="I49" i="9"/>
  <c r="J49" i="9"/>
  <c r="K49" i="9"/>
  <c r="L49" i="9"/>
  <c r="M49" i="9"/>
  <c r="N49" i="9"/>
  <c r="O49" i="9"/>
  <c r="P49" i="9"/>
  <c r="Q49" i="9"/>
  <c r="R49" i="9"/>
  <c r="S49" i="9"/>
  <c r="T49" i="9"/>
  <c r="U49" i="9"/>
  <c r="V49" i="9"/>
  <c r="W49" i="9"/>
  <c r="X49" i="9"/>
  <c r="Y49" i="9"/>
  <c r="Z49" i="9"/>
  <c r="AA49" i="9"/>
  <c r="AB49" i="9"/>
  <c r="AC49" i="9"/>
  <c r="AD49" i="9"/>
  <c r="AE49" i="9"/>
  <c r="AF49" i="9"/>
  <c r="E50" i="9"/>
  <c r="F50" i="9"/>
  <c r="G50" i="9"/>
  <c r="H50" i="9"/>
  <c r="I50" i="9"/>
  <c r="J50" i="9"/>
  <c r="K50" i="9"/>
  <c r="L50" i="9"/>
  <c r="M50" i="9"/>
  <c r="N50" i="9"/>
  <c r="O50" i="9"/>
  <c r="P50" i="9"/>
  <c r="Q50" i="9"/>
  <c r="R50" i="9"/>
  <c r="S50" i="9"/>
  <c r="T50" i="9"/>
  <c r="U50" i="9"/>
  <c r="V50" i="9"/>
  <c r="W50" i="9"/>
  <c r="X50" i="9"/>
  <c r="Y50" i="9"/>
  <c r="Z50" i="9"/>
  <c r="AA50" i="9"/>
  <c r="AB50" i="9"/>
  <c r="AC50" i="9"/>
  <c r="AD50" i="9"/>
  <c r="AE50" i="9"/>
  <c r="AF50" i="9"/>
  <c r="E51" i="9"/>
  <c r="F51" i="9"/>
  <c r="G51" i="9"/>
  <c r="H51" i="9"/>
  <c r="I51" i="9"/>
  <c r="J51" i="9"/>
  <c r="K51" i="9"/>
  <c r="L51" i="9"/>
  <c r="M51" i="9"/>
  <c r="N51" i="9"/>
  <c r="O51" i="9"/>
  <c r="P51" i="9"/>
  <c r="Q51" i="9"/>
  <c r="R51" i="9"/>
  <c r="S51" i="9"/>
  <c r="T51" i="9"/>
  <c r="U51" i="9"/>
  <c r="V51" i="9"/>
  <c r="W51" i="9"/>
  <c r="X51" i="9"/>
  <c r="Y51" i="9"/>
  <c r="Z51" i="9"/>
  <c r="AA51" i="9"/>
  <c r="AB51" i="9"/>
  <c r="AC51" i="9"/>
  <c r="AD51" i="9"/>
  <c r="AE51" i="9"/>
  <c r="AF51" i="9"/>
  <c r="E52" i="9"/>
  <c r="F52" i="9"/>
  <c r="G52" i="9"/>
  <c r="H52" i="9"/>
  <c r="I52" i="9"/>
  <c r="J52" i="9"/>
  <c r="K52" i="9"/>
  <c r="L52" i="9"/>
  <c r="M52" i="9"/>
  <c r="N52" i="9"/>
  <c r="O52" i="9"/>
  <c r="P52" i="9"/>
  <c r="Q52" i="9"/>
  <c r="R52" i="9"/>
  <c r="S52" i="9"/>
  <c r="T52" i="9"/>
  <c r="U52" i="9"/>
  <c r="V52" i="9"/>
  <c r="W52" i="9"/>
  <c r="X52" i="9"/>
  <c r="Y52" i="9"/>
  <c r="Z52" i="9"/>
  <c r="AA52" i="9"/>
  <c r="AB52" i="9"/>
  <c r="AC52" i="9"/>
  <c r="AD52" i="9"/>
  <c r="AE52" i="9"/>
  <c r="AF52"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 i="9"/>
  <c r="AI39" i="3"/>
  <c r="AR39" i="3" s="1"/>
  <c r="AI40" i="3"/>
  <c r="AR40" i="3" s="1"/>
  <c r="AI41" i="3"/>
  <c r="AR41" i="3" s="1"/>
  <c r="AI42" i="3"/>
  <c r="AR42" i="3" s="1"/>
  <c r="AI43" i="3"/>
  <c r="AR43" i="3" s="1"/>
  <c r="AI44" i="3"/>
  <c r="AR44" i="3" s="1"/>
  <c r="AI45" i="3"/>
  <c r="AR45" i="3" s="1"/>
  <c r="AI46" i="3"/>
  <c r="AR46" i="3" s="1"/>
  <c r="AI47" i="3"/>
  <c r="AR47" i="3" s="1"/>
  <c r="AI48" i="3"/>
  <c r="AR48" i="3" s="1"/>
  <c r="AI49" i="3"/>
  <c r="AR49" i="3" s="1"/>
  <c r="AI50" i="3"/>
  <c r="AR50" i="3" s="1"/>
  <c r="AI51" i="3"/>
  <c r="AR51" i="3" s="1"/>
  <c r="AI52" i="3"/>
  <c r="AR52" i="3" s="1"/>
  <c r="AI53" i="3"/>
  <c r="AR53" i="3" s="1"/>
  <c r="AI54" i="3"/>
  <c r="AR54" i="3" s="1"/>
  <c r="AI55" i="3"/>
  <c r="AR55" i="3" s="1"/>
  <c r="AI56" i="3"/>
  <c r="AR56" i="3" s="1"/>
  <c r="AI57" i="3"/>
  <c r="AR57" i="3" s="1"/>
  <c r="AI58" i="3"/>
  <c r="AR58" i="3" s="1"/>
  <c r="AI59" i="3"/>
  <c r="AR59" i="3" s="1"/>
  <c r="AI60" i="3"/>
  <c r="AR60" i="3" s="1"/>
  <c r="AI61" i="3"/>
  <c r="AR61" i="3" s="1"/>
  <c r="AI62" i="3"/>
  <c r="AR62" i="3" s="1"/>
  <c r="AI63" i="3"/>
  <c r="AR63" i="3" s="1"/>
  <c r="AI64" i="3"/>
  <c r="AR64" i="3" s="1"/>
  <c r="AI65" i="3"/>
  <c r="AR65" i="3" s="1"/>
  <c r="AI66" i="3"/>
  <c r="AR66" i="3" s="1"/>
  <c r="AI67" i="3"/>
  <c r="AR67" i="3" s="1"/>
  <c r="AI68" i="3"/>
  <c r="AR68" i="3" s="1"/>
  <c r="AI69" i="3"/>
  <c r="AR69" i="3" s="1"/>
  <c r="AI70" i="3"/>
  <c r="AR70" i="3" s="1"/>
  <c r="AI71" i="3"/>
  <c r="AR71" i="3" s="1"/>
  <c r="AI72" i="3"/>
  <c r="AR72" i="3" s="1"/>
  <c r="AI73" i="3"/>
  <c r="AR73" i="3" s="1"/>
  <c r="AI74" i="3"/>
  <c r="AR74" i="3" s="1"/>
  <c r="AI75" i="3"/>
  <c r="AR75" i="3" s="1"/>
  <c r="AI76" i="3"/>
  <c r="AR76" i="3" s="1"/>
  <c r="AI77" i="3"/>
  <c r="AR77" i="3" s="1"/>
  <c r="AI78" i="3"/>
  <c r="AR78" i="3" s="1"/>
  <c r="AI79" i="3"/>
  <c r="AR79" i="3" s="1"/>
  <c r="AI80" i="3"/>
  <c r="AR80" i="3" s="1"/>
  <c r="AI81" i="3"/>
  <c r="AR81" i="3" s="1"/>
  <c r="AI82" i="3"/>
  <c r="AR82" i="3" s="1"/>
  <c r="AI83" i="3"/>
  <c r="AR83" i="3" s="1"/>
  <c r="AI84" i="3"/>
  <c r="AR84" i="3" s="1"/>
  <c r="AI85" i="3"/>
  <c r="AR85" i="3" s="1"/>
  <c r="AI86" i="3"/>
  <c r="AR86" i="3" s="1"/>
  <c r="AI87" i="3"/>
  <c r="AR87" i="3" s="1"/>
  <c r="AI88" i="3"/>
  <c r="AR88" i="3" s="1"/>
  <c r="AI89" i="3"/>
  <c r="AR89" i="3" s="1"/>
  <c r="AI90" i="3"/>
  <c r="AR90" i="3" s="1"/>
  <c r="AI91" i="3"/>
  <c r="AR91" i="3" s="1"/>
  <c r="AI92" i="3"/>
  <c r="AR92" i="3" s="1"/>
  <c r="AI93" i="3"/>
  <c r="AR93" i="3" s="1"/>
  <c r="AI94" i="3"/>
  <c r="AR94" i="3" s="1"/>
  <c r="AF89" i="3" l="1"/>
  <c r="AF77" i="3"/>
  <c r="AF65" i="3"/>
  <c r="AF53" i="3"/>
  <c r="AF41" i="3"/>
  <c r="AF88" i="3"/>
  <c r="AF76" i="3"/>
  <c r="AF64" i="3"/>
  <c r="AF52" i="3"/>
  <c r="AF40" i="3"/>
  <c r="AF87" i="3"/>
  <c r="AF75" i="3"/>
  <c r="AF63" i="3"/>
  <c r="AF51" i="3"/>
  <c r="AF39" i="3"/>
  <c r="AF86" i="3"/>
  <c r="AF74" i="3"/>
  <c r="AF62" i="3"/>
  <c r="AF50" i="3"/>
  <c r="AF38" i="3"/>
  <c r="AF85" i="3"/>
  <c r="AF73" i="3"/>
  <c r="AF61" i="3"/>
  <c r="AF49" i="3"/>
  <c r="AF84" i="3"/>
  <c r="AF72" i="3"/>
  <c r="AF60" i="3"/>
  <c r="AF48" i="3"/>
  <c r="AF83" i="3"/>
  <c r="AF71" i="3"/>
  <c r="AF59" i="3"/>
  <c r="AF47" i="3"/>
  <c r="AF94" i="3"/>
  <c r="AF82" i="3"/>
  <c r="AF70" i="3"/>
  <c r="AF58" i="3"/>
  <c r="AF46" i="3"/>
  <c r="AF93" i="3"/>
  <c r="AF81" i="3"/>
  <c r="AF69" i="3"/>
  <c r="AF57" i="3"/>
  <c r="AF45" i="3"/>
  <c r="AF92" i="3"/>
  <c r="AF80" i="3"/>
  <c r="AF68" i="3"/>
  <c r="AF56" i="3"/>
  <c r="AF44" i="3"/>
  <c r="AF91" i="3"/>
  <c r="AF79" i="3"/>
  <c r="AF67" i="3"/>
  <c r="AF55" i="3"/>
  <c r="AF43" i="3"/>
  <c r="AF90" i="3"/>
  <c r="AF78" i="3"/>
  <c r="AF66" i="3"/>
  <c r="AF54" i="3"/>
  <c r="AF42" i="3"/>
  <c r="Z33" i="3"/>
  <c r="Z35" i="3"/>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58"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 i="9"/>
  <c r="A1" i="4" l="1"/>
  <c r="D10" i="2" l="1"/>
  <c r="E10" i="2"/>
  <c r="E16" i="3"/>
  <c r="AC33" i="3"/>
  <c r="AC38" i="3"/>
  <c r="AC39" i="3"/>
  <c r="AC40" i="3"/>
  <c r="AC41" i="3"/>
  <c r="AC42" i="3"/>
  <c r="AC43" i="3"/>
  <c r="AC44" i="3"/>
  <c r="AC45" i="3"/>
  <c r="AC46" i="3"/>
  <c r="AC47" i="3"/>
  <c r="AC48" i="3"/>
  <c r="AC49" i="3"/>
  <c r="AC50" i="3"/>
  <c r="AC51" i="3"/>
  <c r="AC52" i="3"/>
  <c r="AC53" i="3"/>
  <c r="AC54" i="3"/>
  <c r="AC55" i="3"/>
  <c r="AC56" i="3"/>
  <c r="AC57" i="3"/>
  <c r="AC58" i="3"/>
  <c r="AC59" i="3"/>
  <c r="AC60" i="3"/>
  <c r="AC61" i="3"/>
  <c r="AC62" i="3"/>
  <c r="AC63" i="3"/>
  <c r="AC64" i="3"/>
  <c r="AC65" i="3"/>
  <c r="AC66" i="3"/>
  <c r="AC67" i="3"/>
  <c r="AC68" i="3"/>
  <c r="AC69" i="3"/>
  <c r="AC70" i="3"/>
  <c r="AC71" i="3"/>
  <c r="AC72" i="3"/>
  <c r="AC73" i="3"/>
  <c r="AC74" i="3"/>
  <c r="AC75" i="3"/>
  <c r="AC76" i="3"/>
  <c r="AC77" i="3"/>
  <c r="AC78" i="3"/>
  <c r="AC79" i="3"/>
  <c r="AC80" i="3"/>
  <c r="AC81" i="3"/>
  <c r="AC82" i="3"/>
  <c r="AC83" i="3"/>
  <c r="AC84" i="3"/>
  <c r="AC85" i="3"/>
  <c r="AC86" i="3"/>
  <c r="AC87" i="3"/>
  <c r="AC88" i="3"/>
  <c r="AC89" i="3"/>
  <c r="AC90" i="3"/>
  <c r="AC91" i="3"/>
  <c r="AC92" i="3"/>
  <c r="AC93" i="3"/>
  <c r="AC94" i="3"/>
  <c r="AC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0" i="3"/>
  <c r="Y71" i="3"/>
  <c r="Y72" i="3"/>
  <c r="Y73" i="3"/>
  <c r="Y74" i="3"/>
  <c r="Y75" i="3"/>
  <c r="Y76" i="3"/>
  <c r="Y77" i="3"/>
  <c r="Y78" i="3"/>
  <c r="Y79" i="3"/>
  <c r="Y80" i="3"/>
  <c r="Y81" i="3"/>
  <c r="Y82" i="3"/>
  <c r="Y83" i="3"/>
  <c r="Y84" i="3"/>
  <c r="Y85" i="3"/>
  <c r="Y86" i="3"/>
  <c r="Y87" i="3"/>
  <c r="Y88" i="3"/>
  <c r="Y89" i="3"/>
  <c r="Y90" i="3"/>
  <c r="Y91" i="3"/>
  <c r="Y92" i="3"/>
  <c r="Y93" i="3"/>
  <c r="Y94" i="3"/>
  <c r="Y32" i="3"/>
  <c r="X33" i="3"/>
  <c r="X35"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X70" i="3"/>
  <c r="X71" i="3"/>
  <c r="X72" i="3"/>
  <c r="X73" i="3"/>
  <c r="X74" i="3"/>
  <c r="X75" i="3"/>
  <c r="X76" i="3"/>
  <c r="X77" i="3"/>
  <c r="X78" i="3"/>
  <c r="X79" i="3"/>
  <c r="X80" i="3"/>
  <c r="X81" i="3"/>
  <c r="X82" i="3"/>
  <c r="X83" i="3"/>
  <c r="X84" i="3"/>
  <c r="X85" i="3"/>
  <c r="X86" i="3"/>
  <c r="X87" i="3"/>
  <c r="X88" i="3"/>
  <c r="X89" i="3"/>
  <c r="X90" i="3"/>
  <c r="X91" i="3"/>
  <c r="X92" i="3"/>
  <c r="X93" i="3"/>
  <c r="X94" i="3"/>
  <c r="AD67" i="3"/>
  <c r="AJ67" i="3"/>
  <c r="AD68" i="3"/>
  <c r="AJ68" i="3"/>
  <c r="AD69" i="3"/>
  <c r="AJ69" i="3"/>
  <c r="AD70" i="3"/>
  <c r="AJ70" i="3"/>
  <c r="AD71" i="3"/>
  <c r="AJ71" i="3"/>
  <c r="AD72" i="3"/>
  <c r="AJ72" i="3"/>
  <c r="AD73" i="3"/>
  <c r="AJ73" i="3"/>
  <c r="AD74" i="3"/>
  <c r="AJ74" i="3"/>
  <c r="AD75" i="3"/>
  <c r="AJ75" i="3"/>
  <c r="AD76" i="3"/>
  <c r="AJ76" i="3"/>
  <c r="AD77" i="3"/>
  <c r="AJ77" i="3"/>
  <c r="AD78" i="3"/>
  <c r="AJ78" i="3"/>
  <c r="AD79" i="3"/>
  <c r="AJ79" i="3"/>
  <c r="AD80" i="3"/>
  <c r="AJ80" i="3"/>
  <c r="AD81" i="3"/>
  <c r="AJ81" i="3"/>
  <c r="AD82" i="3"/>
  <c r="AJ82" i="3"/>
  <c r="AD83" i="3"/>
  <c r="AJ83" i="3"/>
  <c r="AD84" i="3"/>
  <c r="AJ84" i="3"/>
  <c r="AD85" i="3"/>
  <c r="AJ85" i="3"/>
  <c r="AD86" i="3"/>
  <c r="AJ86" i="3"/>
  <c r="AD87" i="3"/>
  <c r="AJ87" i="3"/>
  <c r="AD88" i="3"/>
  <c r="AJ88" i="3"/>
  <c r="AD89" i="3"/>
  <c r="AJ89" i="3"/>
  <c r="AD90" i="3"/>
  <c r="AJ90" i="3"/>
  <c r="AD91" i="3"/>
  <c r="AJ91" i="3"/>
  <c r="AD92" i="3"/>
  <c r="AJ92" i="3"/>
  <c r="AD93" i="3"/>
  <c r="AJ93" i="3"/>
  <c r="AD94" i="3"/>
  <c r="AQ67" i="3"/>
  <c r="AQ68" i="3"/>
  <c r="AQ69" i="3"/>
  <c r="AQ70" i="3"/>
  <c r="AQ71" i="3"/>
  <c r="AQ72" i="3"/>
  <c r="AQ73" i="3"/>
  <c r="AQ74" i="3"/>
  <c r="AQ75" i="3"/>
  <c r="AQ76" i="3"/>
  <c r="AQ77" i="3"/>
  <c r="AQ78" i="3"/>
  <c r="AQ79" i="3"/>
  <c r="AQ80" i="3"/>
  <c r="AQ81" i="3"/>
  <c r="AQ82" i="3"/>
  <c r="AQ83" i="3"/>
  <c r="AQ84" i="3"/>
  <c r="AQ85" i="3"/>
  <c r="AQ86" i="3"/>
  <c r="AQ87" i="3"/>
  <c r="AQ88" i="3"/>
  <c r="AQ89" i="3"/>
  <c r="AQ90" i="3"/>
  <c r="AQ91" i="3"/>
  <c r="AQ92" i="3"/>
  <c r="AQ93" i="3"/>
  <c r="AQ94" i="3"/>
  <c r="AA33" i="3"/>
  <c r="AA34" i="3"/>
  <c r="AA35" i="3"/>
  <c r="AA36" i="3"/>
  <c r="AA32" i="3"/>
  <c r="F10" i="2" l="1"/>
  <c r="AJ94" i="3"/>
  <c r="AB32" i="3" l="1"/>
  <c r="X32" i="3" s="1"/>
  <c r="AI32" i="3" s="1"/>
  <c r="S33" i="3"/>
  <c r="AB33" i="3" s="1"/>
  <c r="AI33" i="3" s="1"/>
  <c r="S34" i="3"/>
  <c r="S35" i="3"/>
  <c r="S36" i="3"/>
  <c r="S37" i="3"/>
  <c r="T37" i="3"/>
  <c r="S38" i="3"/>
  <c r="T38" i="3"/>
  <c r="S39" i="3"/>
  <c r="T39" i="3"/>
  <c r="S40" i="3"/>
  <c r="T40" i="3"/>
  <c r="S41" i="3"/>
  <c r="T41" i="3"/>
  <c r="S42" i="3"/>
  <c r="T42" i="3"/>
  <c r="S43" i="3"/>
  <c r="T43" i="3"/>
  <c r="S44" i="3"/>
  <c r="T44" i="3"/>
  <c r="S45" i="3"/>
  <c r="T45" i="3"/>
  <c r="S46" i="3"/>
  <c r="T46" i="3"/>
  <c r="S47" i="3"/>
  <c r="T47" i="3"/>
  <c r="S48" i="3"/>
  <c r="T48" i="3"/>
  <c r="S49" i="3"/>
  <c r="T49" i="3"/>
  <c r="S50" i="3"/>
  <c r="T50" i="3"/>
  <c r="S51" i="3"/>
  <c r="T51" i="3"/>
  <c r="S52" i="3"/>
  <c r="T52" i="3"/>
  <c r="S53" i="3"/>
  <c r="T53" i="3"/>
  <c r="S54" i="3"/>
  <c r="T54" i="3"/>
  <c r="S55" i="3"/>
  <c r="T55" i="3"/>
  <c r="S56" i="3"/>
  <c r="T56" i="3"/>
  <c r="S57" i="3"/>
  <c r="T57" i="3"/>
  <c r="S58" i="3"/>
  <c r="T58" i="3"/>
  <c r="S59" i="3"/>
  <c r="T59" i="3"/>
  <c r="S60" i="3"/>
  <c r="T60" i="3"/>
  <c r="S61" i="3"/>
  <c r="T61" i="3"/>
  <c r="S62" i="3"/>
  <c r="T62" i="3"/>
  <c r="S63" i="3"/>
  <c r="T63" i="3"/>
  <c r="S64" i="3"/>
  <c r="T64" i="3"/>
  <c r="S65" i="3"/>
  <c r="T65" i="3"/>
  <c r="S66" i="3"/>
  <c r="T66" i="3"/>
  <c r="S67" i="3"/>
  <c r="T67" i="3"/>
  <c r="S68" i="3"/>
  <c r="T68" i="3"/>
  <c r="S69" i="3"/>
  <c r="T69" i="3"/>
  <c r="S70" i="3"/>
  <c r="T70" i="3"/>
  <c r="S71" i="3"/>
  <c r="T71" i="3"/>
  <c r="S72" i="3"/>
  <c r="T72" i="3"/>
  <c r="S73" i="3"/>
  <c r="T73" i="3"/>
  <c r="S74" i="3"/>
  <c r="T74" i="3"/>
  <c r="S75" i="3"/>
  <c r="T75" i="3"/>
  <c r="S76" i="3"/>
  <c r="T76" i="3"/>
  <c r="S77" i="3"/>
  <c r="T77" i="3"/>
  <c r="S78" i="3"/>
  <c r="T78" i="3"/>
  <c r="S79" i="3"/>
  <c r="T79" i="3"/>
  <c r="S80" i="3"/>
  <c r="T80" i="3"/>
  <c r="S81" i="3"/>
  <c r="T81" i="3"/>
  <c r="S82" i="3"/>
  <c r="T82" i="3"/>
  <c r="S83" i="3"/>
  <c r="T83" i="3"/>
  <c r="S84" i="3"/>
  <c r="T84" i="3"/>
  <c r="S85" i="3"/>
  <c r="T85" i="3"/>
  <c r="S86" i="3"/>
  <c r="T86" i="3"/>
  <c r="S87" i="3"/>
  <c r="T87" i="3"/>
  <c r="S88" i="3"/>
  <c r="T88" i="3"/>
  <c r="S89" i="3"/>
  <c r="T89" i="3"/>
  <c r="S90" i="3"/>
  <c r="T90" i="3"/>
  <c r="S91" i="3"/>
  <c r="T91" i="3"/>
  <c r="S92" i="3"/>
  <c r="T92" i="3"/>
  <c r="S93" i="3"/>
  <c r="T93" i="3"/>
  <c r="S94" i="3"/>
  <c r="T94" i="3"/>
  <c r="S32" i="3"/>
  <c r="U33" i="3"/>
  <c r="V33" i="3"/>
  <c r="W33" i="3"/>
  <c r="U34" i="3"/>
  <c r="V34" i="3"/>
  <c r="W34" i="3"/>
  <c r="U35" i="3"/>
  <c r="V35" i="3"/>
  <c r="W35" i="3"/>
  <c r="U36" i="3"/>
  <c r="V36" i="3"/>
  <c r="W36" i="3"/>
  <c r="U37" i="3"/>
  <c r="V37" i="3"/>
  <c r="W37" i="3"/>
  <c r="U38" i="3"/>
  <c r="V38" i="3"/>
  <c r="W38" i="3"/>
  <c r="U39" i="3"/>
  <c r="V39" i="3"/>
  <c r="W39" i="3"/>
  <c r="U40" i="3"/>
  <c r="V40" i="3"/>
  <c r="W40" i="3"/>
  <c r="U41" i="3"/>
  <c r="V41" i="3"/>
  <c r="W41" i="3"/>
  <c r="U42" i="3"/>
  <c r="V42" i="3"/>
  <c r="W42" i="3"/>
  <c r="U43" i="3"/>
  <c r="V43" i="3"/>
  <c r="W43" i="3"/>
  <c r="U44" i="3"/>
  <c r="V44" i="3"/>
  <c r="W44" i="3"/>
  <c r="U45" i="3"/>
  <c r="V45" i="3"/>
  <c r="W45" i="3"/>
  <c r="U46" i="3"/>
  <c r="V46" i="3"/>
  <c r="W46" i="3"/>
  <c r="U47" i="3"/>
  <c r="V47" i="3"/>
  <c r="W47" i="3"/>
  <c r="U48" i="3"/>
  <c r="V48" i="3"/>
  <c r="W48" i="3"/>
  <c r="U49" i="3"/>
  <c r="V49" i="3"/>
  <c r="W49" i="3"/>
  <c r="U50" i="3"/>
  <c r="V50" i="3"/>
  <c r="W50" i="3"/>
  <c r="U51" i="3"/>
  <c r="V51" i="3"/>
  <c r="W51" i="3"/>
  <c r="U52" i="3"/>
  <c r="V52" i="3"/>
  <c r="W52" i="3"/>
  <c r="U53" i="3"/>
  <c r="V53" i="3"/>
  <c r="W53" i="3"/>
  <c r="U54" i="3"/>
  <c r="V54" i="3"/>
  <c r="W54" i="3"/>
  <c r="U55" i="3"/>
  <c r="V55" i="3"/>
  <c r="W55" i="3"/>
  <c r="U56" i="3"/>
  <c r="V56" i="3"/>
  <c r="W56" i="3"/>
  <c r="U57" i="3"/>
  <c r="V57" i="3"/>
  <c r="W57" i="3"/>
  <c r="U58" i="3"/>
  <c r="V58" i="3"/>
  <c r="W58" i="3"/>
  <c r="U59" i="3"/>
  <c r="V59" i="3"/>
  <c r="W59" i="3"/>
  <c r="U60" i="3"/>
  <c r="V60" i="3"/>
  <c r="W60" i="3"/>
  <c r="U61" i="3"/>
  <c r="V61" i="3"/>
  <c r="W61" i="3"/>
  <c r="U62" i="3"/>
  <c r="V62" i="3"/>
  <c r="W62" i="3"/>
  <c r="U63" i="3"/>
  <c r="V63" i="3"/>
  <c r="W63" i="3"/>
  <c r="U64" i="3"/>
  <c r="V64" i="3"/>
  <c r="W64" i="3"/>
  <c r="U65" i="3"/>
  <c r="V65" i="3"/>
  <c r="W65" i="3"/>
  <c r="U66" i="3"/>
  <c r="V66" i="3"/>
  <c r="W66" i="3"/>
  <c r="U67" i="3"/>
  <c r="V67" i="3"/>
  <c r="W67" i="3"/>
  <c r="U68" i="3"/>
  <c r="V68" i="3"/>
  <c r="W68" i="3"/>
  <c r="U69" i="3"/>
  <c r="V69" i="3"/>
  <c r="W69" i="3"/>
  <c r="U70" i="3"/>
  <c r="V70" i="3"/>
  <c r="W70" i="3"/>
  <c r="U71" i="3"/>
  <c r="V71" i="3"/>
  <c r="AN71" i="3" s="1"/>
  <c r="W71" i="3"/>
  <c r="AO71" i="3" s="1"/>
  <c r="U72" i="3"/>
  <c r="AM72" i="3" s="1"/>
  <c r="V72" i="3"/>
  <c r="W72" i="3"/>
  <c r="U73" i="3"/>
  <c r="V73" i="3"/>
  <c r="W73" i="3"/>
  <c r="U74" i="3"/>
  <c r="V74" i="3"/>
  <c r="W74" i="3"/>
  <c r="U75" i="3"/>
  <c r="V75" i="3"/>
  <c r="W75" i="3"/>
  <c r="U76" i="3"/>
  <c r="V76" i="3"/>
  <c r="W76" i="3"/>
  <c r="U77" i="3"/>
  <c r="V77" i="3"/>
  <c r="W77" i="3"/>
  <c r="U78" i="3"/>
  <c r="V78" i="3"/>
  <c r="W78" i="3"/>
  <c r="U79" i="3"/>
  <c r="V79" i="3"/>
  <c r="W79" i="3"/>
  <c r="AO79" i="3" s="1"/>
  <c r="U80" i="3"/>
  <c r="V80" i="3"/>
  <c r="W80" i="3"/>
  <c r="U81" i="3"/>
  <c r="V81" i="3"/>
  <c r="W81" i="3"/>
  <c r="U82" i="3"/>
  <c r="V82" i="3"/>
  <c r="W82" i="3"/>
  <c r="U83" i="3"/>
  <c r="V83" i="3"/>
  <c r="W83" i="3"/>
  <c r="AO83" i="3" s="1"/>
  <c r="U84" i="3"/>
  <c r="V84" i="3"/>
  <c r="W84" i="3"/>
  <c r="U85" i="3"/>
  <c r="V85" i="3"/>
  <c r="W85" i="3"/>
  <c r="U86" i="3"/>
  <c r="V86" i="3"/>
  <c r="W86" i="3"/>
  <c r="U87" i="3"/>
  <c r="V87" i="3"/>
  <c r="W87" i="3"/>
  <c r="U88" i="3"/>
  <c r="V88" i="3"/>
  <c r="W88" i="3"/>
  <c r="U89" i="3"/>
  <c r="V89" i="3"/>
  <c r="W89" i="3"/>
  <c r="U90" i="3"/>
  <c r="AM90" i="3" s="1"/>
  <c r="V90" i="3"/>
  <c r="AN90" i="3" s="1"/>
  <c r="W90" i="3"/>
  <c r="AO90" i="3" s="1"/>
  <c r="U91" i="3"/>
  <c r="V91" i="3"/>
  <c r="W91" i="3"/>
  <c r="AO91" i="3" s="1"/>
  <c r="U92" i="3"/>
  <c r="V92" i="3"/>
  <c r="W92" i="3"/>
  <c r="U93" i="3"/>
  <c r="V93" i="3"/>
  <c r="W93" i="3"/>
  <c r="U94" i="3"/>
  <c r="V94" i="3"/>
  <c r="W94" i="3"/>
  <c r="W32" i="3"/>
  <c r="V32" i="3"/>
  <c r="U32" i="3"/>
  <c r="C10" i="10"/>
  <c r="C9" i="10"/>
  <c r="C8" i="10"/>
  <c r="C4" i="10"/>
  <c r="AO94" i="3" l="1"/>
  <c r="AN83" i="3"/>
  <c r="AO78" i="3"/>
  <c r="AM78" i="3"/>
  <c r="AM84" i="3"/>
  <c r="AO75" i="3"/>
  <c r="AO82" i="3"/>
  <c r="AO67" i="3"/>
  <c r="AO87" i="3"/>
  <c r="AM92" i="3"/>
  <c r="AM88" i="3"/>
  <c r="AM80" i="3"/>
  <c r="AM76" i="3"/>
  <c r="AN94" i="3"/>
  <c r="AO86" i="3"/>
  <c r="AM94" i="3"/>
  <c r="AM70" i="3"/>
  <c r="AM82" i="3"/>
  <c r="AO74" i="3"/>
  <c r="AM68" i="3"/>
  <c r="Z92" i="3"/>
  <c r="AB92" i="3" s="1"/>
  <c r="AP92" i="3"/>
  <c r="Z86" i="3"/>
  <c r="AB86" i="3" s="1"/>
  <c r="AP86" i="3"/>
  <c r="Z80" i="3"/>
  <c r="AP80" i="3"/>
  <c r="Z74" i="3"/>
  <c r="AB74" i="3" s="1"/>
  <c r="AP74" i="3"/>
  <c r="Z68" i="3"/>
  <c r="AB68" i="3" s="1"/>
  <c r="AP68" i="3"/>
  <c r="Z62" i="3"/>
  <c r="AB62" i="3" s="1"/>
  <c r="AP62" i="3"/>
  <c r="Z56" i="3"/>
  <c r="AP56" i="3"/>
  <c r="Z50" i="3"/>
  <c r="AB50" i="3" s="1"/>
  <c r="AP50" i="3"/>
  <c r="Z44" i="3"/>
  <c r="AP44" i="3"/>
  <c r="Z38" i="3"/>
  <c r="AP38" i="3"/>
  <c r="Z75" i="3"/>
  <c r="AB75" i="3" s="1"/>
  <c r="AP75" i="3"/>
  <c r="Z87" i="3"/>
  <c r="AB87" i="3" s="1"/>
  <c r="AP87" i="3"/>
  <c r="Z45" i="3"/>
  <c r="AB45" i="3" s="1"/>
  <c r="AP45" i="3"/>
  <c r="AN86" i="3"/>
  <c r="AN74" i="3"/>
  <c r="AP91" i="3"/>
  <c r="Z91" i="3"/>
  <c r="AB91" i="3" s="1"/>
  <c r="Z85" i="3"/>
  <c r="AP85" i="3"/>
  <c r="AP79" i="3"/>
  <c r="Z79" i="3"/>
  <c r="AB79" i="3" s="1"/>
  <c r="Z73" i="3"/>
  <c r="AP73" i="3"/>
  <c r="AP67" i="3"/>
  <c r="Z67" i="3"/>
  <c r="AB67" i="3" s="1"/>
  <c r="Z61" i="3"/>
  <c r="AP61" i="3"/>
  <c r="AP55" i="3"/>
  <c r="Z55" i="3"/>
  <c r="AB55" i="3" s="1"/>
  <c r="Z49" i="3"/>
  <c r="AP49" i="3"/>
  <c r="AP43" i="3"/>
  <c r="Z43" i="3"/>
  <c r="AB43" i="3" s="1"/>
  <c r="Z37" i="3"/>
  <c r="AB37" i="3" s="1"/>
  <c r="AP37" i="3"/>
  <c r="AM86" i="3"/>
  <c r="Z81" i="3"/>
  <c r="AB81" i="3" s="1"/>
  <c r="AP81" i="3"/>
  <c r="Z57" i="3"/>
  <c r="AB57" i="3" s="1"/>
  <c r="AP57" i="3"/>
  <c r="AM74" i="3"/>
  <c r="AO93" i="3"/>
  <c r="AO89" i="3"/>
  <c r="AO81" i="3"/>
  <c r="AO77" i="3"/>
  <c r="AO69" i="3"/>
  <c r="AP90" i="3"/>
  <c r="Z90" i="3"/>
  <c r="AB90" i="3" s="1"/>
  <c r="Z84" i="3"/>
  <c r="AB84" i="3" s="1"/>
  <c r="AP84" i="3"/>
  <c r="AP78" i="3"/>
  <c r="Z78" i="3"/>
  <c r="Z72" i="3"/>
  <c r="AP72" i="3"/>
  <c r="AP66" i="3"/>
  <c r="Z66" i="3"/>
  <c r="Z60" i="3"/>
  <c r="AP60" i="3"/>
  <c r="AP54" i="3"/>
  <c r="Z54" i="3"/>
  <c r="AB54" i="3" s="1"/>
  <c r="Z48" i="3"/>
  <c r="AP48" i="3"/>
  <c r="AP42" i="3"/>
  <c r="Z42" i="3"/>
  <c r="Z93" i="3"/>
  <c r="AB93" i="3" s="1"/>
  <c r="AP93" i="3"/>
  <c r="Z69" i="3"/>
  <c r="AB69" i="3" s="1"/>
  <c r="AP69" i="3"/>
  <c r="AN89" i="3"/>
  <c r="AN77" i="3"/>
  <c r="Z63" i="3"/>
  <c r="AB63" i="3" s="1"/>
  <c r="AP63" i="3"/>
  <c r="Z51" i="3"/>
  <c r="AB51" i="3" s="1"/>
  <c r="AP51" i="3"/>
  <c r="Z89" i="3"/>
  <c r="AB89" i="3" s="1"/>
  <c r="AP89" i="3"/>
  <c r="Z83" i="3"/>
  <c r="AB83" i="3" s="1"/>
  <c r="AP83" i="3"/>
  <c r="Z71" i="3"/>
  <c r="AB71" i="3" s="1"/>
  <c r="AP71" i="3"/>
  <c r="Z65" i="3"/>
  <c r="AB65" i="3" s="1"/>
  <c r="AP65" i="3"/>
  <c r="Z59" i="3"/>
  <c r="AB59" i="3" s="1"/>
  <c r="AP59" i="3"/>
  <c r="Z53" i="3"/>
  <c r="AB53" i="3" s="1"/>
  <c r="AP53" i="3"/>
  <c r="Z47" i="3"/>
  <c r="AB47" i="3" s="1"/>
  <c r="AP47" i="3"/>
  <c r="AO92" i="3"/>
  <c r="AO80" i="3"/>
  <c r="AO68" i="3"/>
  <c r="Z39" i="3"/>
  <c r="AB39" i="3" s="1"/>
  <c r="AP39" i="3"/>
  <c r="Z77" i="3"/>
  <c r="AB77" i="3" s="1"/>
  <c r="AP77" i="3"/>
  <c r="Z41" i="3"/>
  <c r="AB41" i="3" s="1"/>
  <c r="AP41" i="3"/>
  <c r="Z94" i="3"/>
  <c r="AB94" i="3" s="1"/>
  <c r="AP94" i="3"/>
  <c r="AP88" i="3"/>
  <c r="Z88" i="3"/>
  <c r="AB88" i="3" s="1"/>
  <c r="Z82" i="3"/>
  <c r="AB82" i="3" s="1"/>
  <c r="AP82" i="3"/>
  <c r="AP76" i="3"/>
  <c r="Z76" i="3"/>
  <c r="AB76" i="3" s="1"/>
  <c r="Z70" i="3"/>
  <c r="AB70" i="3" s="1"/>
  <c r="AP70" i="3"/>
  <c r="AP64" i="3"/>
  <c r="Z64" i="3"/>
  <c r="AB64" i="3" s="1"/>
  <c r="Z58" i="3"/>
  <c r="AB58" i="3" s="1"/>
  <c r="AP58" i="3"/>
  <c r="Z52" i="3"/>
  <c r="AB52" i="3" s="1"/>
  <c r="AP52" i="3"/>
  <c r="Z46" i="3"/>
  <c r="AB46" i="3" s="1"/>
  <c r="AP46" i="3"/>
  <c r="AP40" i="3"/>
  <c r="Z40" i="3"/>
  <c r="AB40" i="3" s="1"/>
  <c r="AB34" i="3"/>
  <c r="AK94" i="3"/>
  <c r="AL94" i="3"/>
  <c r="AK88" i="3"/>
  <c r="AL88" i="3"/>
  <c r="AK82" i="3"/>
  <c r="AL82" i="3"/>
  <c r="AK76" i="3"/>
  <c r="AL76" i="3"/>
  <c r="AK70" i="3"/>
  <c r="AL70" i="3"/>
  <c r="AN91" i="3"/>
  <c r="AK87" i="3"/>
  <c r="AL87" i="3"/>
  <c r="AK81" i="3"/>
  <c r="AL81" i="3"/>
  <c r="AK75" i="3"/>
  <c r="AL75" i="3"/>
  <c r="AN87" i="3"/>
  <c r="AN79" i="3"/>
  <c r="AN75" i="3"/>
  <c r="AN67" i="3"/>
  <c r="AK93" i="3"/>
  <c r="AL93" i="3"/>
  <c r="AK69" i="3"/>
  <c r="AL69" i="3"/>
  <c r="AM91" i="3"/>
  <c r="AM87" i="3"/>
  <c r="AM83" i="3"/>
  <c r="AM79" i="3"/>
  <c r="AM75" i="3"/>
  <c r="AM71" i="3"/>
  <c r="AM67" i="3"/>
  <c r="AO70" i="3"/>
  <c r="AL92" i="3"/>
  <c r="AK92" i="3"/>
  <c r="AK86" i="3"/>
  <c r="AL86" i="3"/>
  <c r="AL80" i="3"/>
  <c r="AK80" i="3"/>
  <c r="AK74" i="3"/>
  <c r="AL74" i="3"/>
  <c r="AL68" i="3"/>
  <c r="AK68" i="3"/>
  <c r="AN82" i="3"/>
  <c r="AN78" i="3"/>
  <c r="AN70" i="3"/>
  <c r="AK91" i="3"/>
  <c r="AL91" i="3"/>
  <c r="AK85" i="3"/>
  <c r="AL85" i="3"/>
  <c r="AK79" i="3"/>
  <c r="AL79" i="3"/>
  <c r="AK73" i="3"/>
  <c r="AL73" i="3"/>
  <c r="AK67" i="3"/>
  <c r="AL67" i="3"/>
  <c r="AN85" i="3"/>
  <c r="AN81" i="3"/>
  <c r="AN69" i="3"/>
  <c r="AK78" i="3"/>
  <c r="AL78" i="3"/>
  <c r="AO73" i="3"/>
  <c r="AN93" i="3"/>
  <c r="AN73" i="3"/>
  <c r="AK90" i="3"/>
  <c r="AL90" i="3"/>
  <c r="AL84" i="3"/>
  <c r="AK84" i="3"/>
  <c r="AL72" i="3"/>
  <c r="AK72" i="3"/>
  <c r="AM93" i="3"/>
  <c r="AM89" i="3"/>
  <c r="AM85" i="3"/>
  <c r="AM81" i="3"/>
  <c r="AM77" i="3"/>
  <c r="AM73" i="3"/>
  <c r="AM69" i="3"/>
  <c r="AO88" i="3"/>
  <c r="AO84" i="3"/>
  <c r="AK89" i="3"/>
  <c r="AL89" i="3"/>
  <c r="AL83" i="3"/>
  <c r="AK83" i="3"/>
  <c r="AL77" i="3"/>
  <c r="AK77" i="3"/>
  <c r="AL71" i="3"/>
  <c r="AK71" i="3"/>
  <c r="AO85" i="3"/>
  <c r="AO76" i="3"/>
  <c r="AO72" i="3"/>
  <c r="AN92" i="3"/>
  <c r="AN88" i="3"/>
  <c r="AN84" i="3"/>
  <c r="AN80" i="3"/>
  <c r="AN76" i="3"/>
  <c r="AN72" i="3"/>
  <c r="AN68" i="3"/>
  <c r="AA94" i="3"/>
  <c r="AA88" i="3"/>
  <c r="AA82" i="3"/>
  <c r="AA76" i="3"/>
  <c r="AA70" i="3"/>
  <c r="AA64" i="3"/>
  <c r="AA58" i="3"/>
  <c r="AA52" i="3"/>
  <c r="AA46" i="3"/>
  <c r="AA40" i="3"/>
  <c r="AA93" i="3"/>
  <c r="AA87" i="3"/>
  <c r="AA81" i="3"/>
  <c r="AA75" i="3"/>
  <c r="AA69" i="3"/>
  <c r="AA63" i="3"/>
  <c r="AA57" i="3"/>
  <c r="AA51" i="3"/>
  <c r="AA45" i="3"/>
  <c r="AA39" i="3"/>
  <c r="AA92" i="3"/>
  <c r="AA86" i="3"/>
  <c r="AA80" i="3"/>
  <c r="AA74" i="3"/>
  <c r="AA68" i="3"/>
  <c r="AA62" i="3"/>
  <c r="AA56" i="3"/>
  <c r="AA50" i="3"/>
  <c r="AB44" i="3"/>
  <c r="AA44" i="3"/>
  <c r="AA38" i="3"/>
  <c r="AA91" i="3"/>
  <c r="AA85" i="3"/>
  <c r="AA79" i="3"/>
  <c r="AA73" i="3"/>
  <c r="AA67" i="3"/>
  <c r="AA61" i="3"/>
  <c r="AA55" i="3"/>
  <c r="AA49" i="3"/>
  <c r="AA43" i="3"/>
  <c r="AA37" i="3"/>
  <c r="AA90" i="3"/>
  <c r="AA84" i="3"/>
  <c r="AA78" i="3"/>
  <c r="AB78" i="3"/>
  <c r="AA72" i="3"/>
  <c r="AA66" i="3"/>
  <c r="AA60" i="3"/>
  <c r="AA54" i="3"/>
  <c r="AA48" i="3"/>
  <c r="AA42" i="3"/>
  <c r="AA89" i="3"/>
  <c r="AA83" i="3"/>
  <c r="AA77" i="3"/>
  <c r="AA71" i="3"/>
  <c r="AA65" i="3"/>
  <c r="AA59" i="3"/>
  <c r="AA53" i="3"/>
  <c r="AA47" i="3"/>
  <c r="AA41" i="3"/>
  <c r="AB36" i="3"/>
  <c r="AB35" i="3"/>
  <c r="X36" i="3" l="1"/>
  <c r="AC36" i="3"/>
  <c r="AC34" i="3"/>
  <c r="X34" i="3"/>
  <c r="AC37" i="3"/>
  <c r="AI37" i="3"/>
  <c r="AC35" i="3"/>
  <c r="AI35" i="3" s="1"/>
  <c r="AB42" i="3"/>
  <c r="AB60" i="3"/>
  <c r="AB61" i="3"/>
  <c r="AB56" i="3"/>
  <c r="AB48" i="3"/>
  <c r="AB72" i="3"/>
  <c r="AB85" i="3"/>
  <c r="AB73" i="3"/>
  <c r="AB38" i="3"/>
  <c r="AI38" i="3" s="1"/>
  <c r="AB66" i="3"/>
  <c r="AB80" i="3"/>
  <c r="AB49" i="3"/>
  <c r="AQ39" i="3"/>
  <c r="AQ40" i="3"/>
  <c r="AQ41" i="3"/>
  <c r="AQ42" i="3"/>
  <c r="AQ43" i="3"/>
  <c r="AQ44" i="3"/>
  <c r="AQ45" i="3"/>
  <c r="AQ46" i="3"/>
  <c r="AQ47" i="3"/>
  <c r="AQ48" i="3"/>
  <c r="AQ49" i="3"/>
  <c r="AQ50" i="3"/>
  <c r="AQ51" i="3"/>
  <c r="AQ52" i="3"/>
  <c r="AQ53" i="3"/>
  <c r="AQ54" i="3"/>
  <c r="AQ55" i="3"/>
  <c r="AQ56" i="3"/>
  <c r="AQ57" i="3"/>
  <c r="AQ58" i="3"/>
  <c r="AQ59" i="3"/>
  <c r="AQ60" i="3"/>
  <c r="AQ61" i="3"/>
  <c r="AQ62" i="3"/>
  <c r="AQ63" i="3"/>
  <c r="AQ64" i="3"/>
  <c r="AQ65" i="3"/>
  <c r="AQ66" i="3"/>
  <c r="AK32" i="3"/>
  <c r="AK33" i="3"/>
  <c r="AK34" i="3"/>
  <c r="AK35" i="3"/>
  <c r="AK36" i="3"/>
  <c r="AK37" i="3"/>
  <c r="AK38" i="3"/>
  <c r="AK39" i="3"/>
  <c r="AK40" i="3"/>
  <c r="AK41" i="3"/>
  <c r="AK42" i="3"/>
  <c r="AK43" i="3"/>
  <c r="AK44" i="3"/>
  <c r="AK45" i="3"/>
  <c r="AK46" i="3"/>
  <c r="AK47" i="3"/>
  <c r="AK48" i="3"/>
  <c r="AK49" i="3"/>
  <c r="AK50" i="3"/>
  <c r="AK51" i="3"/>
  <c r="AK52" i="3"/>
  <c r="AK53" i="3"/>
  <c r="AK54" i="3"/>
  <c r="AK55" i="3"/>
  <c r="AK56" i="3"/>
  <c r="AK57" i="3"/>
  <c r="AK58" i="3"/>
  <c r="AK59" i="3"/>
  <c r="AK60" i="3"/>
  <c r="AK61" i="3"/>
  <c r="AK62" i="3"/>
  <c r="AK63" i="3"/>
  <c r="AK64" i="3"/>
  <c r="AK65" i="3"/>
  <c r="AK66" i="3"/>
  <c r="AI34" i="3" l="1"/>
  <c r="AI36" i="3"/>
  <c r="E9" i="2"/>
  <c r="AJ43" i="3"/>
  <c r="AJ44" i="3"/>
  <c r="AJ45" i="3"/>
  <c r="AJ46" i="3"/>
  <c r="AJ48" i="3"/>
  <c r="AJ50" i="3"/>
  <c r="AJ53" i="3"/>
  <c r="AJ54" i="3"/>
  <c r="AJ56" i="3"/>
  <c r="AJ58" i="3"/>
  <c r="AJ65" i="3"/>
  <c r="AJ66" i="3"/>
  <c r="C4" i="2"/>
  <c r="AJ49" i="3" l="1"/>
  <c r="AJ60" i="3"/>
  <c r="AJ61" i="3"/>
  <c r="AJ55" i="3"/>
  <c r="AJ52" i="3"/>
  <c r="AJ63" i="3"/>
  <c r="AJ51" i="3"/>
  <c r="AJ57" i="3"/>
  <c r="AJ59" i="3"/>
  <c r="AJ64" i="3"/>
  <c r="AJ62" i="3"/>
  <c r="AJ47" i="3"/>
  <c r="D57" i="3"/>
  <c r="AL57" i="3"/>
  <c r="AM57" i="3"/>
  <c r="AN57" i="3"/>
  <c r="AO57" i="3"/>
  <c r="AD57" i="3"/>
  <c r="D58" i="3"/>
  <c r="AL58" i="3"/>
  <c r="AM58" i="3"/>
  <c r="AN58" i="3"/>
  <c r="AO58" i="3"/>
  <c r="AD58" i="3"/>
  <c r="D59" i="3"/>
  <c r="AL59" i="3"/>
  <c r="AM59" i="3"/>
  <c r="AN59" i="3"/>
  <c r="AO59" i="3"/>
  <c r="AD59" i="3"/>
  <c r="D60" i="3"/>
  <c r="AL60" i="3"/>
  <c r="AM60" i="3"/>
  <c r="AN60" i="3"/>
  <c r="AO60" i="3"/>
  <c r="AD60" i="3"/>
  <c r="D61" i="3"/>
  <c r="AL61" i="3"/>
  <c r="AM61" i="3"/>
  <c r="AN61" i="3"/>
  <c r="AO61" i="3"/>
  <c r="AD61" i="3"/>
  <c r="D62" i="3"/>
  <c r="AL62" i="3"/>
  <c r="AM62" i="3"/>
  <c r="AN62" i="3"/>
  <c r="AO62" i="3"/>
  <c r="AD62" i="3"/>
  <c r="D63" i="3"/>
  <c r="AL63" i="3"/>
  <c r="AM63" i="3"/>
  <c r="AN63" i="3"/>
  <c r="AO63" i="3"/>
  <c r="AD63" i="3"/>
  <c r="D64" i="3"/>
  <c r="AL64" i="3"/>
  <c r="AM64" i="3"/>
  <c r="AN64" i="3"/>
  <c r="AO64" i="3"/>
  <c r="AD64" i="3"/>
  <c r="D65" i="3"/>
  <c r="AL65" i="3"/>
  <c r="AM65" i="3"/>
  <c r="AN65" i="3"/>
  <c r="AO65" i="3"/>
  <c r="AD65" i="3"/>
  <c r="D66" i="3"/>
  <c r="AL66" i="3"/>
  <c r="AM66" i="3"/>
  <c r="AN66" i="3"/>
  <c r="AO66" i="3"/>
  <c r="A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AJ40" i="3" l="1"/>
  <c r="AL36" i="3"/>
  <c r="AM36" i="3"/>
  <c r="AN36" i="3"/>
  <c r="AO36" i="3"/>
  <c r="AL37" i="3"/>
  <c r="AM37" i="3"/>
  <c r="AN37" i="3"/>
  <c r="AO37" i="3"/>
  <c r="AL38" i="3"/>
  <c r="AM38" i="3"/>
  <c r="AN38" i="3"/>
  <c r="AO38" i="3"/>
  <c r="AL39" i="3"/>
  <c r="AM39" i="3"/>
  <c r="AN39" i="3"/>
  <c r="AO39" i="3"/>
  <c r="AL40" i="3"/>
  <c r="AM40" i="3"/>
  <c r="AN40" i="3"/>
  <c r="AO40" i="3"/>
  <c r="AL41" i="3"/>
  <c r="AM41" i="3"/>
  <c r="AN41" i="3"/>
  <c r="AO41" i="3"/>
  <c r="AL42" i="3"/>
  <c r="AM42" i="3"/>
  <c r="AN42" i="3"/>
  <c r="AO42" i="3"/>
  <c r="AL43" i="3"/>
  <c r="AM43" i="3"/>
  <c r="AN43" i="3"/>
  <c r="AO43" i="3"/>
  <c r="AL44" i="3"/>
  <c r="AM44" i="3"/>
  <c r="AN44" i="3"/>
  <c r="AO44" i="3"/>
  <c r="AL45" i="3"/>
  <c r="AM45" i="3"/>
  <c r="AN45" i="3"/>
  <c r="AO45" i="3"/>
  <c r="AL46" i="3"/>
  <c r="AM46" i="3"/>
  <c r="AN46" i="3"/>
  <c r="AO46" i="3"/>
  <c r="AD46" i="3"/>
  <c r="AL47" i="3"/>
  <c r="AM47" i="3"/>
  <c r="AN47" i="3"/>
  <c r="AO47" i="3"/>
  <c r="AD47" i="3"/>
  <c r="AL48" i="3"/>
  <c r="AM48" i="3"/>
  <c r="AN48" i="3"/>
  <c r="AO48" i="3"/>
  <c r="AD48" i="3"/>
  <c r="AL49" i="3"/>
  <c r="AM49" i="3"/>
  <c r="AN49" i="3"/>
  <c r="AO49" i="3"/>
  <c r="AD49" i="3"/>
  <c r="AL50" i="3"/>
  <c r="AM50" i="3"/>
  <c r="AN50" i="3"/>
  <c r="AO50" i="3"/>
  <c r="AD50" i="3"/>
  <c r="AL51" i="3"/>
  <c r="AM51" i="3"/>
  <c r="AN51" i="3"/>
  <c r="AO51" i="3"/>
  <c r="AD51" i="3"/>
  <c r="AL52" i="3"/>
  <c r="AM52" i="3"/>
  <c r="AN52" i="3"/>
  <c r="AO52" i="3"/>
  <c r="AD52" i="3"/>
  <c r="AL53" i="3"/>
  <c r="AM53" i="3"/>
  <c r="AN53" i="3"/>
  <c r="AO53" i="3"/>
  <c r="AD53" i="3"/>
  <c r="AL54" i="3"/>
  <c r="AM54" i="3"/>
  <c r="AN54" i="3"/>
  <c r="AO54" i="3"/>
  <c r="AD54" i="3"/>
  <c r="AL55" i="3"/>
  <c r="AM55" i="3"/>
  <c r="AN55" i="3"/>
  <c r="AO55" i="3"/>
  <c r="AD55" i="3"/>
  <c r="AL56" i="3"/>
  <c r="AM56" i="3"/>
  <c r="AN56" i="3"/>
  <c r="AO56" i="3"/>
  <c r="AD56" i="3"/>
  <c r="AL33" i="3"/>
  <c r="AM33" i="3"/>
  <c r="AN33" i="3"/>
  <c r="AO33" i="3"/>
  <c r="AL34" i="3"/>
  <c r="AM34" i="3"/>
  <c r="AN34" i="3"/>
  <c r="AO34" i="3"/>
  <c r="AL35" i="3"/>
  <c r="AM35" i="3"/>
  <c r="AN35" i="3"/>
  <c r="AO35" i="3"/>
  <c r="AO32" i="3"/>
  <c r="AN32" i="3"/>
  <c r="AM32" i="3"/>
  <c r="AL32" i="3"/>
  <c r="D46" i="3"/>
  <c r="D47" i="3"/>
  <c r="D48" i="3"/>
  <c r="D49" i="3"/>
  <c r="D50" i="3"/>
  <c r="D51" i="3"/>
  <c r="D53" i="3"/>
  <c r="D54" i="3"/>
  <c r="D55" i="3"/>
  <c r="D56" i="3"/>
  <c r="D32" i="3"/>
  <c r="D33" i="3" s="1"/>
  <c r="D34" i="3" s="1"/>
  <c r="D35" i="3" s="1"/>
  <c r="D36" i="3" s="1"/>
  <c r="D37" i="3" s="1"/>
  <c r="D38" i="3" s="1"/>
  <c r="D39" i="3" s="1"/>
  <c r="D40" i="3" s="1"/>
  <c r="D41" i="3" s="1"/>
  <c r="D42" i="3" s="1"/>
  <c r="D43" i="3" s="1"/>
  <c r="D44" i="3" s="1"/>
  <c r="D45" i="3" s="1"/>
  <c r="E7" i="2" l="1"/>
  <c r="E8" i="2"/>
  <c r="AJ32" i="3"/>
  <c r="AQ32" i="3" s="1"/>
  <c r="AD32" i="3" s="1"/>
  <c r="AJ33" i="3"/>
  <c r="AQ33" i="3" s="1"/>
  <c r="AD33" i="3" s="1"/>
  <c r="AJ36" i="3"/>
  <c r="AJ35" i="3"/>
  <c r="AJ42" i="3"/>
  <c r="AD42" i="3" s="1"/>
  <c r="AJ38" i="3"/>
  <c r="AQ38" i="3" s="1"/>
  <c r="AJ37" i="3"/>
  <c r="AJ41" i="3"/>
  <c r="AD41" i="3" s="1"/>
  <c r="AJ39" i="3"/>
  <c r="AD45" i="3"/>
  <c r="AR33" i="3" l="1"/>
  <c r="AH33" i="3"/>
  <c r="AF33" i="3"/>
  <c r="AR32" i="3"/>
  <c r="AF32" i="3"/>
  <c r="AH32" i="3"/>
  <c r="AJ34" i="3"/>
  <c r="AQ34" i="3" s="1"/>
  <c r="AD34" i="3" s="1"/>
  <c r="AQ37" i="3"/>
  <c r="AQ36" i="3"/>
  <c r="AD36" i="3" s="1"/>
  <c r="AQ35" i="3"/>
  <c r="AD35" i="3" s="1"/>
  <c r="AD39" i="3"/>
  <c r="AD43" i="3"/>
  <c r="AD38" i="3"/>
  <c r="AR38" i="3" s="1"/>
  <c r="AD44" i="3"/>
  <c r="AD40" i="3"/>
  <c r="AR35" i="3" l="1"/>
  <c r="AH35" i="3"/>
  <c r="AF35" i="3"/>
  <c r="AR34" i="3"/>
  <c r="AH34" i="3"/>
  <c r="AF34" i="3"/>
  <c r="AH36" i="3"/>
  <c r="AF36" i="3"/>
  <c r="D7" i="2"/>
  <c r="F7" i="2" s="1"/>
  <c r="AR36" i="3"/>
  <c r="D8" i="2"/>
  <c r="F8" i="2" s="1"/>
  <c r="AD37" i="3"/>
  <c r="AH37" i="3" l="1"/>
  <c r="AF37" i="3"/>
  <c r="D9" i="2"/>
  <c r="F9" i="2" s="1"/>
  <c r="AR3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Muhammad Ali Qamar</author>
  </authors>
  <commentList>
    <comment ref="D8" authorId="0" shapeId="0" xr:uid="{BA8C6BF6-8944-40FB-AA73-0ED2B905A34E}">
      <text>
        <r>
          <rPr>
            <sz val="9"/>
            <color indexed="81"/>
            <rFont val="Tahoma"/>
            <family val="2"/>
          </rPr>
          <t xml:space="preserve">Enter facility-specific or market-based emissions factor if applicable. Leave blank if not applicable. Convert the emissions factor to tonnes (metric tons) of CO2 per kWh before entering since the calculator is tuned to take these units as input. </t>
        </r>
      </text>
    </comment>
    <comment ref="D13" authorId="0" shapeId="0" xr:uid="{BD5A4BBE-D66E-47AE-96C8-222233125948}">
      <text>
        <r>
          <rPr>
            <sz val="9"/>
            <color indexed="81"/>
            <rFont val="Tahoma"/>
            <family val="2"/>
          </rPr>
          <t xml:space="preserve">If you do not have the site-specific grid emissions factor for the subject facility, you can use our local database to select the state and year of reported emissions for your calculations. </t>
        </r>
      </text>
    </comment>
    <comment ref="D14" authorId="0" shapeId="0" xr:uid="{60885999-8D2B-41A4-B8BA-F58C13742472}">
      <text>
        <r>
          <rPr>
            <sz val="9"/>
            <color indexed="81"/>
            <rFont val="Tahoma"/>
            <family val="2"/>
          </rPr>
          <t>State selection only available for Contiguous United States and Alaska. If you do not see your territory in this dropdown list, please manually enter grid emissions for your area in the cell C18.</t>
        </r>
      </text>
    </comment>
    <comment ref="E14" authorId="0" shapeId="0" xr:uid="{11BFCE88-FC65-43CB-BBC4-C3E92F382BBF}">
      <text>
        <r>
          <rPr>
            <sz val="9"/>
            <color indexed="81"/>
            <rFont val="Tahoma"/>
            <family val="2"/>
          </rPr>
          <t>This option allows you to use forecasted mid-case emissions factors from National Renewable Energy Laboratory's Cambium database that is integrated into this tool. You can access the database here (https://www.nrel.gov/analysis/cambium.html) to select a specific scenario and manually enter the grid emissions for that scenario in cell C18.</t>
        </r>
      </text>
    </comment>
    <comment ref="D20" authorId="0" shapeId="0" xr:uid="{A413A398-BEC7-42F1-A6B5-C5BC5907B192}">
      <text>
        <r>
          <rPr>
            <sz val="9"/>
            <color indexed="81"/>
            <rFont val="Tahoma"/>
            <family val="2"/>
          </rPr>
          <t xml:space="preserve">This option is for the facilities with onsite solar or a clean energy purchase agreement such as a virtual power purchase agreement or a renewable energy certificate. Enter the total facility emissions that the respective measure offsets. </t>
        </r>
      </text>
    </comment>
    <comment ref="D21" authorId="0" shapeId="0" xr:uid="{FB927AF3-D964-4A33-AFD0-B0F314D9CDF6}">
      <text>
        <r>
          <rPr>
            <sz val="9"/>
            <color indexed="81"/>
            <rFont val="Tahoma"/>
            <family val="2"/>
          </rPr>
          <t>Enter the percentage of grid electricity emissions that the clean electricity measure employed at the facility offsets. If not applicable, enter 0 or leave blank.</t>
        </r>
      </text>
    </comment>
    <comment ref="E23" authorId="0" shapeId="0" xr:uid="{885B42BD-4573-4555-81B5-690C6F8C3292}">
      <text>
        <r>
          <rPr>
            <sz val="9"/>
            <color indexed="81"/>
            <rFont val="Tahoma"/>
            <family val="2"/>
          </rPr>
          <t>Enter 0 for no carbon cost.</t>
        </r>
      </text>
    </comment>
    <comment ref="D29" authorId="0" shapeId="0" xr:uid="{0EEF8551-09AC-4932-B451-C956D31FA5EA}">
      <text>
        <r>
          <rPr>
            <sz val="9"/>
            <color indexed="81"/>
            <rFont val="Tahoma"/>
            <family val="2"/>
          </rPr>
          <t>This column automatically numbers the assessment recommendations you enter in column C.</t>
        </r>
      </text>
    </comment>
    <comment ref="E29" authorId="0" shapeId="0" xr:uid="{3853CF8D-F172-408E-944F-90D3C124C892}">
      <text>
        <r>
          <rPr>
            <sz val="9"/>
            <color indexed="81"/>
            <rFont val="Tahoma"/>
            <family val="2"/>
          </rPr>
          <t xml:space="preserve">Enter the name of assessment recommendation as you would like for it to be shown on the avoided cost of carbon curve. </t>
        </r>
      </text>
    </comment>
    <comment ref="F29" authorId="0" shapeId="0" xr:uid="{6E57B92A-DBBC-4141-82E6-9290C294A94B}">
      <text>
        <r>
          <rPr>
            <sz val="9"/>
            <color indexed="81"/>
            <rFont val="Tahoma"/>
            <family val="2"/>
          </rPr>
          <t>Pick the decarbonization pillar devised by the DOE that the assessment recommendation corresponds to. This would allow you to collapse the individual measures into DOE pillars to make an avoided cost of carbon curve with just these pillars.</t>
        </r>
      </text>
    </comment>
    <comment ref="G29" authorId="0" shapeId="0" xr:uid="{733392D2-3FC9-4337-99BA-0EC331586CA8}">
      <text>
        <r>
          <rPr>
            <sz val="9"/>
            <color indexed="81"/>
            <rFont val="Tahoma"/>
            <family val="2"/>
          </rPr>
          <t>Select the energy source that the respective assessment recommendation primarily uses. For example, you'd select Natural Gas from the dropdown if you are writing the natural gas boiler efficiency assessment recommendation. This cell can be confusing for recommending fuel switching like for instance in case of heat pumps. In that instance you'd enter the energy source being switched FROM i.e. for switching from natural gas boilers to heat pumps, you'd select Natural Gas as the primary energy source.</t>
        </r>
      </text>
    </comment>
    <comment ref="H29" authorId="0" shapeId="0" xr:uid="{D0C5CCE4-DD4A-4972-9D50-0BC48AB18D27}">
      <text>
        <r>
          <rPr>
            <sz val="9"/>
            <color indexed="81"/>
            <rFont val="Tahoma"/>
            <family val="2"/>
          </rPr>
          <t>This is for the unit operations or utilities at the facility that use two sources of energy. For example, if you are recommending energy efficiency for HVAC system, you'd select electricity as the primary energy source and natural gas as the secondary or vice versa depending upon which of the two consumes more energy.</t>
        </r>
      </text>
    </comment>
    <comment ref="I29" authorId="0" shapeId="0" xr:uid="{02398B7D-A18D-4155-86C2-B5DAD35682AF}">
      <text>
        <r>
          <rPr>
            <sz val="9"/>
            <color indexed="81"/>
            <rFont val="Tahoma"/>
            <family val="2"/>
          </rPr>
          <t>If you are switching fuels, select the energy source being switched TO. For example, if you are recommending heat pumps, you'd select Electricity from the dropdown since you are switching TO electricity as the energy source. Note that the primary energy source in this instance would be natural gas if you are switching from natural gas boiler to heat pumps.</t>
        </r>
      </text>
    </comment>
    <comment ref="J29" authorId="0" shapeId="0" xr:uid="{8AD08C0A-DAEE-498F-A2C3-FE6A4809FAFA}">
      <text>
        <r>
          <rPr>
            <sz val="9"/>
            <color indexed="81"/>
            <rFont val="Tahoma"/>
            <family val="2"/>
          </rPr>
          <t>Enter annual electricity savings from the recommendation. For recommending electrification (fuel switching), do not enter negative savings since there is a dedicated column to take the additional energy consumption from fuel switching (Column M)</t>
        </r>
      </text>
    </comment>
    <comment ref="K29" authorId="0" shapeId="0" xr:uid="{1F4E78BC-201C-498B-A4AC-3CEF53529475}">
      <text>
        <r>
          <rPr>
            <sz val="9"/>
            <color indexed="81"/>
            <rFont val="Tahoma"/>
            <family val="2"/>
          </rPr>
          <t>Enter only the non-electricity fuel savings in MMBtu/year. This input is used to estimate the avoided carbon emissions. Leave blank if the primary energy source is electricity. There is a dedicated column to input electricity saved.</t>
        </r>
      </text>
    </comment>
    <comment ref="L29" authorId="0" shapeId="0" xr:uid="{2A4841F7-66C9-452B-94AA-B12D738AC160}">
      <text>
        <r>
          <rPr>
            <sz val="9"/>
            <color indexed="81"/>
            <rFont val="Tahoma"/>
            <family val="2"/>
          </rPr>
          <t>Enter only non-electricity secondary fuel savings. This would only be applicable to sources with multiple non-electricity fuels for example a natural gas and biogas fired boiler. The entered value is used in the calculation of avoided carbon emissions.</t>
        </r>
      </text>
    </comment>
    <comment ref="M29" authorId="0" shapeId="0" xr:uid="{8609AB1B-A97F-488C-B8B5-FA37F36E996C}">
      <text>
        <r>
          <rPr>
            <sz val="9"/>
            <color indexed="81"/>
            <rFont val="Tahoma"/>
            <family val="2"/>
          </rPr>
          <t>Enter additional annual energy consumption for the switched energy source (Column G) as a result of fuel switching. For switching to heat pumps for example, you'd enter the annual electricity consumption of heat pumps. This is also used in calculating net carbon abatement.</t>
        </r>
      </text>
    </comment>
    <comment ref="N29" authorId="0" shapeId="0" xr:uid="{D3F2EA80-E1D1-40AC-9F60-E5EF77E3679D}">
      <text>
        <r>
          <rPr>
            <sz val="9"/>
            <color indexed="81"/>
            <rFont val="Tahoma"/>
            <family val="2"/>
          </rPr>
          <t>Enter the total energy cost from fuel switching. For switching from natural gas boiler to heat pumps example, enter the annual electricity cost of heat pumps.</t>
        </r>
      </text>
    </comment>
    <comment ref="O29" authorId="0" shapeId="0" xr:uid="{7F927D43-781B-4C58-AD4B-CDEF2C37532A}">
      <text>
        <r>
          <rPr>
            <sz val="9"/>
            <color indexed="81"/>
            <rFont val="Tahoma"/>
            <family val="2"/>
          </rPr>
          <t xml:space="preserve">Enter the total annual electricity cost savings resulting from the assessment recommendation. </t>
        </r>
      </text>
    </comment>
    <comment ref="P29" authorId="0" shapeId="0" xr:uid="{18DA5C50-FF3D-4EEF-B228-F68D8D2FCD95}">
      <text>
        <r>
          <rPr>
            <sz val="9"/>
            <color indexed="81"/>
            <rFont val="Tahoma"/>
            <family val="2"/>
          </rPr>
          <t xml:space="preserve">Enter the total annual non-electricity fuel cost savings resulting from the assessment recommendation. </t>
        </r>
      </text>
    </comment>
    <comment ref="Q29" authorId="0" shapeId="0" xr:uid="{998EF02E-6409-4590-A5D1-73189DBA9F1C}">
      <text>
        <r>
          <rPr>
            <sz val="9"/>
            <color indexed="81"/>
            <rFont val="Tahoma"/>
            <family val="2"/>
          </rPr>
          <t xml:space="preserve">Enter the total capital cost or the investment cost of the recommended measure. </t>
        </r>
      </text>
    </comment>
    <comment ref="R29" authorId="0" shapeId="0" xr:uid="{C567E8C0-3F89-4E42-80B8-28D941848479}">
      <text>
        <r>
          <rPr>
            <sz val="9"/>
            <color indexed="81"/>
            <rFont val="Tahoma"/>
            <family val="2"/>
          </rPr>
          <t>Enter the annual non-energy operation and maintenance costs resulting from the assessment recommendation.</t>
        </r>
      </text>
    </comment>
    <comment ref="S29" authorId="0" shapeId="0" xr:uid="{D9B45461-C1F6-4968-81E2-BF475835949E}">
      <text>
        <r>
          <rPr>
            <sz val="9"/>
            <color indexed="81"/>
            <rFont val="Tahoma"/>
            <family val="2"/>
          </rPr>
          <t xml:space="preserve">Ideally, the facility should give you their discount rate for these assessments but in case they do not, you might change these based on the recommendation. A rule of thumb is to use 5% for well established technologies for example VFDs, onsite solar and economizers etc. and 10% for emerging technologies like heat pumps and electric boilers. </t>
        </r>
      </text>
    </comment>
    <comment ref="T29" authorId="0" shapeId="0" xr:uid="{CDFBD0F2-5247-4AA0-9163-88DA88B0856B}">
      <text>
        <r>
          <rPr>
            <sz val="9"/>
            <color indexed="81"/>
            <rFont val="Tahoma"/>
            <family val="2"/>
          </rPr>
          <t>Enter the number of years the recommended measure will be in operation.</t>
        </r>
      </text>
    </comment>
    <comment ref="U29" authorId="0" shapeId="0" xr:uid="{1C369B8D-A7C7-47A6-918E-C61B03EE829E}">
      <text>
        <r>
          <rPr>
            <sz val="9"/>
            <color indexed="81"/>
            <rFont val="Tahoma"/>
            <family val="2"/>
          </rPr>
          <t xml:space="preserve">Enter the rate at which you anticipate the electricity cost to escalate at the subject facility. </t>
        </r>
      </text>
    </comment>
    <comment ref="V29" authorId="0" shapeId="0" xr:uid="{D97B4C44-837F-438E-A1A2-A0C3A4EFD629}">
      <text>
        <r>
          <rPr>
            <sz val="9"/>
            <color indexed="81"/>
            <rFont val="Tahoma"/>
            <family val="2"/>
          </rPr>
          <t xml:space="preserve">Enter the rate at which you anticipate the non-electricity fuel cost to escalate at the subject facility. </t>
        </r>
      </text>
    </comment>
    <comment ref="W29" authorId="0" shapeId="0" xr:uid="{36636CFA-45CC-4936-ABBD-D3BF2C8A610F}">
      <text>
        <r>
          <rPr>
            <sz val="9"/>
            <color indexed="81"/>
            <rFont val="Tahoma"/>
            <family val="2"/>
          </rPr>
          <t xml:space="preserve">If applicable, enter the rate at which you anticipate the carbon cost to escalate at the subject facility. </t>
        </r>
      </text>
    </comment>
    <comment ref="J31" authorId="0" shapeId="0" xr:uid="{1A927A75-C233-4BF8-8F8A-30AB502E8F9C}">
      <text>
        <r>
          <rPr>
            <sz val="9"/>
            <color indexed="81"/>
            <rFont val="Tahoma"/>
            <family val="2"/>
          </rPr>
          <t>Make sure to convert electricity saved into kWh/yr before entering.</t>
        </r>
      </text>
    </comment>
    <comment ref="K31" authorId="0" shapeId="0" xr:uid="{E5131B6E-14B5-4C64-9E6B-57D2F0CF0454}">
      <text>
        <r>
          <rPr>
            <sz val="9"/>
            <color indexed="81"/>
            <rFont val="Tahoma"/>
            <family val="2"/>
          </rPr>
          <t>Make sure to convert non-electricity energy savings into MMBtu/yr before entering.</t>
        </r>
      </text>
    </comment>
    <comment ref="L31" authorId="0" shapeId="0" xr:uid="{E75A7761-84F9-4911-9A01-B7E55E018F62}">
      <text>
        <r>
          <rPr>
            <sz val="9"/>
            <color indexed="81"/>
            <rFont val="Tahoma"/>
            <family val="2"/>
          </rPr>
          <t>Make sure to convert non-electricity energy savings into MMBtu/yr before entering.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Muhammad Ali Qamar</author>
  </authors>
  <commentList>
    <comment ref="C2" authorId="0" shapeId="0" xr:uid="{DEC41A34-07F5-4F81-A27C-A903EEF730E3}">
      <text>
        <r>
          <rPr>
            <sz val="9"/>
            <color indexed="81"/>
            <rFont val="Tahoma"/>
            <family val="2"/>
          </rPr>
          <t xml:space="preserve">The emission factor for these fuels are reported by the Energy Information Administration. Users can modify them if needed but we recommend making sure to convert the emissions factor into tonnes (metric tons) of CO2 per MMBtu for accurate calculation of the LCAC. </t>
        </r>
      </text>
    </comment>
    <comment ref="C7" authorId="0" shapeId="0" xr:uid="{6688D431-DE6E-4136-B57F-9A6FFD2ED0F2}">
      <text>
        <r>
          <rPr>
            <sz val="9"/>
            <color indexed="81"/>
            <rFont val="Tahoma"/>
            <family val="2"/>
          </rPr>
          <t>The default emissions factor for biofuels is zero which assumes their carbon-neutrality. If the facility prefers the life-cycle approach to estimating the biofuel emissions, you may enter that emissions factor after converting it into tonnes (metric tons) of CO2 per MMBtu for your calculations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Muhammad Ali Qamar</author>
  </authors>
  <commentList>
    <comment ref="A1" authorId="0" shapeId="0" xr:uid="{D6DF83E2-07D1-407E-9CFB-3CF95B663715}">
      <text>
        <r>
          <rPr>
            <sz val="9"/>
            <color indexed="81"/>
            <rFont val="Tahoma"/>
            <family val="2"/>
          </rPr>
          <t>This column automatically numbers the assessment recommendations you enter in column C.</t>
        </r>
      </text>
    </comment>
    <comment ref="B1" authorId="0" shapeId="0" xr:uid="{C28CD0EA-38C0-4302-894F-8122F9A96906}">
      <text>
        <r>
          <rPr>
            <sz val="9"/>
            <color indexed="81"/>
            <rFont val="Tahoma"/>
            <family val="2"/>
          </rPr>
          <t xml:space="preserve">Enter the name of assessment recommendation as you would like for it to be shown on the avoided cost of carbon curve. </t>
        </r>
      </text>
    </comment>
    <comment ref="C1" authorId="0" shapeId="0" xr:uid="{857A8EBD-E0F1-40BA-A4E7-2DFB1E3B4226}">
      <text>
        <r>
          <rPr>
            <sz val="9"/>
            <color indexed="81"/>
            <rFont val="Tahoma"/>
            <family val="2"/>
          </rPr>
          <t>Pick the decarbonization pillar devised by the DOE that the assessment recommendation corresponds to. This would allow you to collapse the individual measures into DOE pillars to make an avoided cost of carbon curve with just these pillars.</t>
        </r>
      </text>
    </comment>
    <comment ref="D1" authorId="0" shapeId="0" xr:uid="{F1DE31D6-CAAB-4EBA-8835-BA1BB4D64EB8}">
      <text>
        <r>
          <rPr>
            <sz val="9"/>
            <color indexed="81"/>
            <rFont val="Tahoma"/>
            <family val="2"/>
          </rPr>
          <t>Select the energy source that the respective assessment recommendation primarily uses. For example, you'd select Natural Gas from the dropdown if you are writing the natural gas boiler efficiency assessment recommendation. This cell can be confusing for recommending fuel switching like for instance in case of heat pumps. In that instance you'd enter the energy source being switched FROM i.e. for switching from natural gas boilers to heat pumps, you'd select Natural Gas as the primary energy source.</t>
        </r>
      </text>
    </comment>
    <comment ref="E1" authorId="0" shapeId="0" xr:uid="{281A7BF3-6E41-4DAD-9481-C0B83B0C8FCB}">
      <text>
        <r>
          <rPr>
            <sz val="9"/>
            <color indexed="81"/>
            <rFont val="Tahoma"/>
            <family val="2"/>
          </rPr>
          <t>This is for the unit operations or utilities at the facility that use two sources of energy. For example, if you are recommending energy efficiency for HVAC system, you'd select electricity as the primary energy source and natural gas as the secondary or vice versa depending upon which of the two consumes more energy.</t>
        </r>
      </text>
    </comment>
    <comment ref="F1" authorId="0" shapeId="0" xr:uid="{FB6BF8A8-BED0-48AB-90BF-1CABB4DECDA4}">
      <text>
        <r>
          <rPr>
            <sz val="9"/>
            <color indexed="81"/>
            <rFont val="Tahoma"/>
            <family val="2"/>
          </rPr>
          <t>If you are switching fuels, select the energy source being switched TO. For example, if you are recommending heat pumps, you'd select Electricity from the dropdown since you are switching TO electricity as the energy source. Note that the primary energy source in this instance would be natural gas if you are switching from natural gas boiler to heat pumps.</t>
        </r>
      </text>
    </comment>
    <comment ref="G1" authorId="0" shapeId="0" xr:uid="{757CC46F-57BF-4D2A-A5F2-BECF6420BC27}">
      <text>
        <r>
          <rPr>
            <sz val="9"/>
            <color indexed="81"/>
            <rFont val="Tahoma"/>
            <family val="2"/>
          </rPr>
          <t>Enter annual electricity savings from the recommendation. For recommending electrification (fuel switching), do not enter negative savings since there is a dedicated column to take the additional energy consumption from fuel switching (Column M)</t>
        </r>
      </text>
    </comment>
    <comment ref="H1" authorId="0" shapeId="0" xr:uid="{82AC774E-79B6-4555-AB67-B64FB7CE7256}">
      <text>
        <r>
          <rPr>
            <sz val="9"/>
            <color indexed="81"/>
            <rFont val="Tahoma"/>
            <family val="2"/>
          </rPr>
          <t>Enter only the non-electricity fuel savings in MMBtu/year. This input is used to estimate the avoided carbon emissions. Leave blank if the primary energy source is electricity. There is a dedicated column to input electricity saved.</t>
        </r>
      </text>
    </comment>
    <comment ref="I1" authorId="0" shapeId="0" xr:uid="{E2D27A90-43E6-4E61-9FE9-F071CCCFCB4B}">
      <text>
        <r>
          <rPr>
            <sz val="9"/>
            <color indexed="81"/>
            <rFont val="Tahoma"/>
            <family val="2"/>
          </rPr>
          <t>Enter only non-electricity secondary fuel savings. This would only be applicable to sources with multiple non-electricity fuels for example a natural gas and biogas fired boiler. The entered value is used in the calculation of avoided carbon emissions.</t>
        </r>
      </text>
    </comment>
    <comment ref="J1" authorId="0" shapeId="0" xr:uid="{F55CA357-FDD2-4E94-ADCD-394F59CDE94E}">
      <text>
        <r>
          <rPr>
            <sz val="9"/>
            <color indexed="81"/>
            <rFont val="Tahoma"/>
            <family val="2"/>
          </rPr>
          <t>Enter additional annual energy consumption for the switched energy source (Column G) as a result of fuel switching. For switching to heat pumps for example, you'd enter the annual electricity consumption of heat pumps. This is also used in calculating net carbon abatement.</t>
        </r>
      </text>
    </comment>
    <comment ref="K1" authorId="0" shapeId="0" xr:uid="{01374BC3-8319-4B26-B94B-45C8B4FCE8A2}">
      <text>
        <r>
          <rPr>
            <sz val="9"/>
            <color indexed="81"/>
            <rFont val="Tahoma"/>
            <family val="2"/>
          </rPr>
          <t>Enter the total energy cost from fuel switching. For switching from natural gas boiler to heat pumps example, enter the annual electricity cost of heat pumps.</t>
        </r>
      </text>
    </comment>
    <comment ref="L1" authorId="0" shapeId="0" xr:uid="{FA65CA9F-31D8-4113-9188-4C6525594FC5}">
      <text>
        <r>
          <rPr>
            <sz val="9"/>
            <color indexed="81"/>
            <rFont val="Tahoma"/>
            <family val="2"/>
          </rPr>
          <t xml:space="preserve">Enter the total annual electricity cost savings resulting from the assessment recommendation. </t>
        </r>
      </text>
    </comment>
    <comment ref="M1" authorId="0" shapeId="0" xr:uid="{0D7046AA-AFC3-43F3-B016-C03191BC3754}">
      <text>
        <r>
          <rPr>
            <sz val="9"/>
            <color indexed="81"/>
            <rFont val="Tahoma"/>
            <family val="2"/>
          </rPr>
          <t xml:space="preserve">Enter the total annual non-electricity fuel cost savings resulting from the assessment recommendation. </t>
        </r>
      </text>
    </comment>
    <comment ref="N1" authorId="0" shapeId="0" xr:uid="{88007160-A803-45E0-9A74-ED114E870076}">
      <text>
        <r>
          <rPr>
            <sz val="9"/>
            <color indexed="81"/>
            <rFont val="Tahoma"/>
            <family val="2"/>
          </rPr>
          <t xml:space="preserve">Enter the total capital cost or the investment cost of the recommended measure. </t>
        </r>
      </text>
    </comment>
    <comment ref="O1" authorId="0" shapeId="0" xr:uid="{60BB9D25-3DCF-4063-8FB9-D02D3661D2F4}">
      <text>
        <r>
          <rPr>
            <sz val="9"/>
            <color indexed="81"/>
            <rFont val="Tahoma"/>
            <family val="2"/>
          </rPr>
          <t>Enter the annual non-energy operation and maintenance costs resulting from the assessment recommendation.</t>
        </r>
      </text>
    </comment>
    <comment ref="P1" authorId="0" shapeId="0" xr:uid="{D2121A31-09ED-48F2-AAB2-E37C3DD0797E}">
      <text>
        <r>
          <rPr>
            <sz val="9"/>
            <color indexed="81"/>
            <rFont val="Tahoma"/>
            <family val="2"/>
          </rPr>
          <t xml:space="preserve">Ideally, the facility should give you their discount rate for these assessments but in case they do not, you might change these based on the recommendation. The general rule of thumb is to use 5% for well established technologies for example VFDs, onsite solar and economizers etc. and 10% for  emerging technologies like heat pumps and electric boilers. </t>
        </r>
      </text>
    </comment>
    <comment ref="Q1" authorId="0" shapeId="0" xr:uid="{7332214E-39E9-4287-BEA6-1EFA5216BC20}">
      <text>
        <r>
          <rPr>
            <sz val="9"/>
            <color indexed="81"/>
            <rFont val="Tahoma"/>
            <family val="2"/>
          </rPr>
          <t>Enter the number of years the recommended measure will be in operation.</t>
        </r>
      </text>
    </comment>
    <comment ref="R1" authorId="0" shapeId="0" xr:uid="{177A9909-0737-4741-B9CB-14B375562AB9}">
      <text>
        <r>
          <rPr>
            <sz val="9"/>
            <color indexed="81"/>
            <rFont val="Tahoma"/>
            <family val="2"/>
          </rPr>
          <t xml:space="preserve">Enter the rate at which you anticipate the electricity cost to escalate at the subject facility. </t>
        </r>
      </text>
    </comment>
    <comment ref="S1" authorId="0" shapeId="0" xr:uid="{4E840933-0911-44B1-BEFF-10E4F9F11E3B}">
      <text>
        <r>
          <rPr>
            <sz val="9"/>
            <color indexed="81"/>
            <rFont val="Tahoma"/>
            <family val="2"/>
          </rPr>
          <t xml:space="preserve">Enter the rate at which you anticipate the non-electricity fuel cost to escalate at the subject facility. </t>
        </r>
      </text>
    </comment>
    <comment ref="T1" authorId="0" shapeId="0" xr:uid="{FA28319C-77B0-4292-9E53-C6E289BEDE06}">
      <text>
        <r>
          <rPr>
            <sz val="9"/>
            <color indexed="81"/>
            <rFont val="Tahoma"/>
            <family val="2"/>
          </rPr>
          <t xml:space="preserve">If applicable, enter the rate at which you anticipate the carbon cost to escalate at the subject facility. </t>
        </r>
      </text>
    </comment>
  </commentList>
</comments>
</file>

<file path=xl/sharedStrings.xml><?xml version="1.0" encoding="utf-8"?>
<sst xmlns="http://schemas.openxmlformats.org/spreadsheetml/2006/main" count="523" uniqueCount="226">
  <si>
    <t>Input Cells</t>
  </si>
  <si>
    <t>Fill from Left to Right</t>
  </si>
  <si>
    <t>Financial Inputs</t>
  </si>
  <si>
    <t>Output Cells</t>
  </si>
  <si>
    <t>CA</t>
  </si>
  <si>
    <t>Energy Source</t>
  </si>
  <si>
    <t>Emissions</t>
  </si>
  <si>
    <t>Electricity</t>
  </si>
  <si>
    <t>Natural Gas</t>
  </si>
  <si>
    <t>Propane</t>
  </si>
  <si>
    <t>Petroleum Coke</t>
  </si>
  <si>
    <t>Distillate or Light Fuel Oil</t>
  </si>
  <si>
    <t>Coal</t>
  </si>
  <si>
    <t>Assessment Recommendation No.</t>
  </si>
  <si>
    <t>Assessment Recommendation</t>
  </si>
  <si>
    <t>Primary Energy Source</t>
  </si>
  <si>
    <t>Secondary Energy Source</t>
  </si>
  <si>
    <r>
      <t xml:space="preserve">Switched Energy Source
</t>
    </r>
    <r>
      <rPr>
        <b/>
        <i/>
        <sz val="10"/>
        <color rgb="FFC00000"/>
        <rFont val="Calibri"/>
        <family val="2"/>
        <scheme val="minor"/>
      </rPr>
      <t>(Only select if switching fuels)</t>
    </r>
  </si>
  <si>
    <r>
      <t>Annual Electricity Saved</t>
    </r>
    <r>
      <rPr>
        <b/>
        <sz val="11"/>
        <color rgb="FFC00000"/>
        <rFont val="Calibri"/>
        <family val="2"/>
        <scheme val="minor"/>
      </rPr>
      <t xml:space="preserve"> (Avoided Consumption)</t>
    </r>
  </si>
  <si>
    <r>
      <t xml:space="preserve">Annual Electricity Cost Savings </t>
    </r>
    <r>
      <rPr>
        <b/>
        <sz val="11"/>
        <color rgb="FFC00000"/>
        <rFont val="Calibri"/>
        <family val="2"/>
        <scheme val="minor"/>
      </rPr>
      <t>(Avoided Cost)</t>
    </r>
  </si>
  <si>
    <t>Primary Fuel Emissions</t>
  </si>
  <si>
    <t>Secondary Fuel Emissions</t>
  </si>
  <si>
    <t>Switched Fuel Emissions</t>
  </si>
  <si>
    <t>Discount Rate</t>
  </si>
  <si>
    <t>Project Lifetime</t>
  </si>
  <si>
    <t>Electricity Cost Escalation Rate</t>
  </si>
  <si>
    <t>Carbon Cost Escalation Rate</t>
  </si>
  <si>
    <r>
      <t xml:space="preserve">Annual Carbon Cost Savings </t>
    </r>
    <r>
      <rPr>
        <b/>
        <sz val="11"/>
        <color rgb="FFC00000"/>
        <rFont val="Calibri"/>
        <family val="2"/>
        <scheme val="minor"/>
      </rPr>
      <t>(Avoided Cost)</t>
    </r>
  </si>
  <si>
    <t>Present Worth Factor</t>
  </si>
  <si>
    <t>Series Present Worth Factor</t>
  </si>
  <si>
    <t>Escalated SPWF for Electricity</t>
  </si>
  <si>
    <t>Escalated SPWF for Natural Gas</t>
  </si>
  <si>
    <t>Escalated SPWF for Carbon Dioxide</t>
  </si>
  <si>
    <t>Present Value of Costs</t>
  </si>
  <si>
    <t>Annualized Total Costs</t>
  </si>
  <si>
    <t>(Leave blank for single fuel systems)</t>
  </si>
  <si>
    <t>Do not enter electricity saved</t>
  </si>
  <si>
    <t>IC</t>
  </si>
  <si>
    <t>O&amp;M</t>
  </si>
  <si>
    <t>i</t>
  </si>
  <si>
    <t>n</t>
  </si>
  <si>
    <t>e1</t>
  </si>
  <si>
    <t>e2</t>
  </si>
  <si>
    <t>e3</t>
  </si>
  <si>
    <r>
      <t>ACS</t>
    </r>
    <r>
      <rPr>
        <vertAlign val="subscript"/>
        <sz val="11"/>
        <color theme="1"/>
        <rFont val="Calibri"/>
        <family val="2"/>
        <scheme val="minor"/>
      </rPr>
      <t>Carbon</t>
    </r>
  </si>
  <si>
    <t>PWF</t>
  </si>
  <si>
    <t>SPWF</t>
  </si>
  <si>
    <r>
      <t>ESPWF</t>
    </r>
    <r>
      <rPr>
        <vertAlign val="subscript"/>
        <sz val="11"/>
        <color theme="1"/>
        <rFont val="Calibri"/>
        <family val="2"/>
        <scheme val="minor"/>
      </rPr>
      <t>Elec.</t>
    </r>
  </si>
  <si>
    <r>
      <t>ESPWF</t>
    </r>
    <r>
      <rPr>
        <vertAlign val="subscript"/>
        <sz val="11"/>
        <color theme="1"/>
        <rFont val="Calibri"/>
        <family val="2"/>
        <scheme val="minor"/>
      </rPr>
      <t>NG</t>
    </r>
  </si>
  <si>
    <r>
      <t>ESPWF</t>
    </r>
    <r>
      <rPr>
        <vertAlign val="subscript"/>
        <sz val="11"/>
        <color theme="1"/>
        <rFont val="Calibri"/>
        <family val="2"/>
        <scheme val="minor"/>
      </rPr>
      <t>Carbon</t>
    </r>
  </si>
  <si>
    <r>
      <t>PV</t>
    </r>
    <r>
      <rPr>
        <vertAlign val="subscript"/>
        <sz val="11"/>
        <color theme="1"/>
        <rFont val="Calibri"/>
        <family val="2"/>
        <scheme val="minor"/>
      </rPr>
      <t>Costs</t>
    </r>
  </si>
  <si>
    <t>ATC</t>
  </si>
  <si>
    <t>MMBtu/yr</t>
  </si>
  <si>
    <t>kWh/yr</t>
  </si>
  <si>
    <t>$/yr</t>
  </si>
  <si>
    <t>$</t>
  </si>
  <si>
    <r>
      <t>tonnes CO</t>
    </r>
    <r>
      <rPr>
        <vertAlign val="subscript"/>
        <sz val="11"/>
        <color theme="1"/>
        <rFont val="Calibri"/>
        <family val="2"/>
        <scheme val="minor"/>
      </rPr>
      <t>2</t>
    </r>
  </si>
  <si>
    <t>PWF = (1+i)^(-n)</t>
  </si>
  <si>
    <t>SPWF(i,n) = (1-(1+i)^(-n))/i</t>
  </si>
  <si>
    <t>ESPWF = (1-((1+e1)/(1+i))^n)/(i-e1)</t>
  </si>
  <si>
    <t>ESPWF = (1-((1+e2)/(1+i))^n)/(i-e2)</t>
  </si>
  <si>
    <t>ESPWF = (1-((1+e3)/(1+i))^n)/(i-e3)</t>
  </si>
  <si>
    <r>
      <t>PV</t>
    </r>
    <r>
      <rPr>
        <vertAlign val="subscript"/>
        <sz val="11"/>
        <color theme="1"/>
        <rFont val="Calibri"/>
        <family val="2"/>
        <scheme val="minor"/>
      </rPr>
      <t>costs</t>
    </r>
    <r>
      <rPr>
        <sz val="11"/>
        <color theme="1"/>
        <rFont val="Calibri"/>
        <family val="2"/>
        <scheme val="minor"/>
      </rPr>
      <t xml:space="preserve"> = IC + FO&amp;M*SPWF - (ACS</t>
    </r>
    <r>
      <rPr>
        <vertAlign val="subscript"/>
        <sz val="11"/>
        <color theme="1"/>
        <rFont val="Calibri"/>
        <family val="2"/>
        <scheme val="minor"/>
      </rPr>
      <t>NG</t>
    </r>
    <r>
      <rPr>
        <sz val="11"/>
        <color theme="1"/>
        <rFont val="Calibri"/>
        <family val="2"/>
        <scheme val="minor"/>
      </rPr>
      <t>*ESPWF</t>
    </r>
    <r>
      <rPr>
        <vertAlign val="subscript"/>
        <sz val="11"/>
        <color theme="1"/>
        <rFont val="Calibri"/>
        <family val="2"/>
        <scheme val="minor"/>
      </rPr>
      <t>NG</t>
    </r>
    <r>
      <rPr>
        <sz val="11"/>
        <color theme="1"/>
        <rFont val="Calibri"/>
        <family val="2"/>
        <scheme val="minor"/>
      </rPr>
      <t xml:space="preserve"> + ACS</t>
    </r>
    <r>
      <rPr>
        <vertAlign val="subscript"/>
        <sz val="11"/>
        <color theme="1"/>
        <rFont val="Calibri"/>
        <family val="2"/>
        <scheme val="minor"/>
      </rPr>
      <t>Elec.</t>
    </r>
    <r>
      <rPr>
        <sz val="11"/>
        <color theme="1"/>
        <rFont val="Calibri"/>
        <family val="2"/>
        <scheme val="minor"/>
      </rPr>
      <t>*ESPWF</t>
    </r>
    <r>
      <rPr>
        <vertAlign val="subscript"/>
        <sz val="11"/>
        <color theme="1"/>
        <rFont val="Calibri"/>
        <family val="2"/>
        <scheme val="minor"/>
      </rPr>
      <t>Elec.</t>
    </r>
    <r>
      <rPr>
        <sz val="11"/>
        <color theme="1"/>
        <rFont val="Calibri"/>
        <family val="2"/>
        <scheme val="minor"/>
      </rPr>
      <t xml:space="preserve"> + ACS</t>
    </r>
    <r>
      <rPr>
        <vertAlign val="subscript"/>
        <sz val="11"/>
        <color theme="1"/>
        <rFont val="Calibri"/>
        <family val="2"/>
        <scheme val="minor"/>
      </rPr>
      <t>Carbon</t>
    </r>
    <r>
      <rPr>
        <sz val="11"/>
        <color theme="1"/>
        <rFont val="Calibri"/>
        <family val="2"/>
        <scheme val="minor"/>
      </rPr>
      <t xml:space="preserve"> * ESPWF</t>
    </r>
    <r>
      <rPr>
        <vertAlign val="subscript"/>
        <sz val="11"/>
        <color theme="1"/>
        <rFont val="Calibri"/>
        <family val="2"/>
        <scheme val="minor"/>
      </rPr>
      <t>Carbon</t>
    </r>
    <r>
      <rPr>
        <sz val="11"/>
        <color theme="1"/>
        <rFont val="Calibri"/>
        <family val="2"/>
        <scheme val="minor"/>
      </rPr>
      <t>)+ RC*PWF</t>
    </r>
  </si>
  <si>
    <r>
      <t>ATC = PV</t>
    </r>
    <r>
      <rPr>
        <vertAlign val="subscript"/>
        <sz val="11"/>
        <color theme="1"/>
        <rFont val="Calibri"/>
        <family val="2"/>
        <scheme val="minor"/>
      </rPr>
      <t>costs</t>
    </r>
    <r>
      <rPr>
        <sz val="11"/>
        <color theme="1"/>
        <rFont val="Calibri"/>
        <family val="2"/>
        <scheme val="minor"/>
      </rPr>
      <t>/SPWF</t>
    </r>
  </si>
  <si>
    <t>Energy Efficiency</t>
  </si>
  <si>
    <t>Process Integration</t>
  </si>
  <si>
    <t>Heat Pumps</t>
  </si>
  <si>
    <t>Industrial Electrification</t>
  </si>
  <si>
    <t>Electric Boilers</t>
  </si>
  <si>
    <t>Onsite Solar</t>
  </si>
  <si>
    <t>Low-Carbon Fuels, Feedstocks, and Energy Sources (LCFFES)</t>
  </si>
  <si>
    <t>Default Values Added. Update Project Lifetime and Discount Rate</t>
  </si>
  <si>
    <t>Carbon Capture, Utilization, and Storage (CCUS)</t>
  </si>
  <si>
    <t>0</t>
  </si>
  <si>
    <t>CO2 from Direct Combustion (kg per MWh of end-use demand)</t>
  </si>
  <si>
    <t>Current</t>
  </si>
  <si>
    <t>Mid-case</t>
  </si>
  <si>
    <t>State</t>
  </si>
  <si>
    <t>AL</t>
  </si>
  <si>
    <t>AR</t>
  </si>
  <si>
    <t>AZ</t>
  </si>
  <si>
    <t>CO</t>
  </si>
  <si>
    <t>CT</t>
  </si>
  <si>
    <t>DE</t>
  </si>
  <si>
    <t>FL</t>
  </si>
  <si>
    <t>GA</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</si>
  <si>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</si>
  <si>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</si>
  <si>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</si>
  <si>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</si>
  <si>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</si>
  <si>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</si>
  <si>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</si>
  <si>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</si>
  <si>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</si>
  <si>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</si>
  <si>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</si>
  <si>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</si>
  <si>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</si>
  <si>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</si>
  <si>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</si>
  <si>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</si>
  <si>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</si>
  <si>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</si>
  <si>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</si>
  <si>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</si>
  <si>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</si>
  <si>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</si>
  <si>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</si>
  <si>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</si>
  <si>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</si>
  <si>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</si>
  <si>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</si>
  <si>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</si>
  <si>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</si>
  <si>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</si>
  <si>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</si>
  <si>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</si>
  <si>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</si>
  <si>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</si>
  <si>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</si>
  <si>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</si>
  <si>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</si>
  <si>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</si>
  <si>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</si>
  <si>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Corresponds to decarbonization pillars devised by DOE in its industrial decarbonization roadmap</t>
  </si>
  <si>
    <t>STATE (select from dropdown)</t>
  </si>
  <si>
    <t>If switching fuels, select the fuel to switch FROM</t>
  </si>
  <si>
    <t>If switching fuels, select the fuel to switch TO</t>
  </si>
  <si>
    <t>Switched Fuel Enegy Consumption</t>
  </si>
  <si>
    <t>Annual Switched Fuel Energy Cost</t>
  </si>
  <si>
    <r>
      <t xml:space="preserve">Annual Fixed Operation and Maintenance Cost
</t>
    </r>
    <r>
      <rPr>
        <b/>
        <i/>
        <sz val="11"/>
        <color rgb="FFC00000"/>
        <rFont val="Calibri"/>
        <family val="2"/>
        <scheme val="minor"/>
      </rPr>
      <t>(do not include energy costs)</t>
    </r>
  </si>
  <si>
    <t>Title and Category of Assessment Recommendation</t>
  </si>
  <si>
    <t>Energy Sources for Assessment Recommendations</t>
  </si>
  <si>
    <t xml:space="preserve">Energy Savings </t>
  </si>
  <si>
    <t>Impact from Fuel Switching</t>
  </si>
  <si>
    <t>Energy Cost Savings</t>
  </si>
  <si>
    <t>Energy and Carbon Cost Escalation</t>
  </si>
  <si>
    <t>Gasoline</t>
  </si>
  <si>
    <t>Diesel</t>
  </si>
  <si>
    <t>Filled with Calculated Outputs</t>
  </si>
  <si>
    <t>Source for Fuels: EIA (https://www.eia.gov/environment/emissions/co2_vol_mass.php)</t>
  </si>
  <si>
    <r>
      <t>MT CO</t>
    </r>
    <r>
      <rPr>
        <vertAlign val="subscript"/>
        <sz val="11"/>
        <color theme="1"/>
        <rFont val="Calibri"/>
        <family val="2"/>
        <scheme val="minor"/>
      </rPr>
      <t>2</t>
    </r>
    <r>
      <rPr>
        <sz val="11"/>
        <color theme="1"/>
        <rFont val="Calibri"/>
        <family val="2"/>
        <scheme val="minor"/>
      </rPr>
      <t>/kWh</t>
    </r>
  </si>
  <si>
    <r>
      <t>MT CO</t>
    </r>
    <r>
      <rPr>
        <vertAlign val="subscript"/>
        <sz val="11"/>
        <color theme="1"/>
        <rFont val="Calibri"/>
        <family val="2"/>
        <scheme val="minor"/>
      </rPr>
      <t>2</t>
    </r>
    <r>
      <rPr>
        <sz val="11"/>
        <color theme="1"/>
        <rFont val="Calibri"/>
        <family val="2"/>
        <scheme val="minor"/>
      </rPr>
      <t>/MMBtu</t>
    </r>
  </si>
  <si>
    <r>
      <t xml:space="preserve">Annual Primary Fuel Saved </t>
    </r>
    <r>
      <rPr>
        <b/>
        <sz val="11"/>
        <color rgb="FFC00000"/>
        <rFont val="Calibri"/>
        <family val="2"/>
        <scheme val="minor"/>
      </rPr>
      <t>(Avoided Consumption)</t>
    </r>
  </si>
  <si>
    <r>
      <t xml:space="preserve">Annual Secondary Fuel Saved </t>
    </r>
    <r>
      <rPr>
        <b/>
        <sz val="11"/>
        <color rgb="FFC00000"/>
        <rFont val="Calibri"/>
        <family val="2"/>
        <scheme val="minor"/>
      </rPr>
      <t>(Avoided Consumption)</t>
    </r>
  </si>
  <si>
    <t>Fuel switched TO</t>
  </si>
  <si>
    <r>
      <t xml:space="preserve">Annual Fuel Cost Savings </t>
    </r>
    <r>
      <rPr>
        <b/>
        <sz val="11"/>
        <color rgb="FFC00000"/>
        <rFont val="Calibri"/>
        <family val="2"/>
        <scheme val="minor"/>
      </rPr>
      <t>(Avoided Cost)</t>
    </r>
  </si>
  <si>
    <t>Implementation Cost</t>
  </si>
  <si>
    <t>Fuel Cost Escalation Rate</t>
  </si>
  <si>
    <t>MMBtu/yr or kWh/yr</t>
  </si>
  <si>
    <r>
      <t>Annualized  Avoided CO</t>
    </r>
    <r>
      <rPr>
        <b/>
        <vertAlign val="subscript"/>
        <sz val="11"/>
        <color theme="1"/>
        <rFont val="Calibri"/>
        <family val="2"/>
        <scheme val="minor"/>
      </rPr>
      <t>2</t>
    </r>
  </si>
  <si>
    <r>
      <t>Levelized Cost of Avoided CO</t>
    </r>
    <r>
      <rPr>
        <b/>
        <vertAlign val="subscript"/>
        <sz val="11"/>
        <color theme="1"/>
        <rFont val="Calibri"/>
        <family val="2"/>
        <scheme val="minor"/>
      </rPr>
      <t>2</t>
    </r>
  </si>
  <si>
    <t>Static (grid emissions do not change over time)</t>
  </si>
  <si>
    <t>Project Lifetime Average Electricity Emissions</t>
  </si>
  <si>
    <t>Escalated SPWF for Custom Grid Emission De-escalation</t>
  </si>
  <si>
    <t>Project Lifetime LRMER Average Electricity Emissions</t>
  </si>
  <si>
    <t>Annualized Electricity Emissions as per User Choice</t>
  </si>
  <si>
    <t>Units (ensure consistency of manual entries with these units)</t>
  </si>
  <si>
    <t xml:space="preserve">1 - Specify Electricity Emissions Factor (A or B) and Carbon Cost </t>
  </si>
  <si>
    <t>Option A</t>
  </si>
  <si>
    <t>Option B</t>
  </si>
  <si>
    <t>Select Temporal Variation in Grid Emissions Factor</t>
  </si>
  <si>
    <t>Select State and Grid Emissions Factor</t>
  </si>
  <si>
    <t>Decarbonization Pillar</t>
  </si>
  <si>
    <t>De-escalation rate is represented by a negative value</t>
  </si>
  <si>
    <t>Enter Inputs in Option A if Available, Otherwise Proceed to Option B (Option A overwrites Option B)</t>
  </si>
  <si>
    <t>Dynamic NREL's Cambium mid-case forecast (average emission factor)</t>
  </si>
  <si>
    <t>Dynamic NREL's Cambium mid-case forecast (long-run marginal emission factor)</t>
  </si>
  <si>
    <t>Biogas, RNG, Green Hydrogen or Other Clean Fuel</t>
  </si>
  <si>
    <t>1 Metric Tonne (MT) = 1,000 kg or 2,204.62 lbs</t>
  </si>
  <si>
    <t>AK</t>
  </si>
  <si>
    <t>DC</t>
  </si>
  <si>
    <t>HI</t>
  </si>
  <si>
    <t>PR</t>
  </si>
  <si>
    <t>Custom Fuel/Blend 1</t>
  </si>
  <si>
    <t>Custom Fuel/Blend 2</t>
  </si>
  <si>
    <t>Custom Fuel/Blend 3</t>
  </si>
  <si>
    <t>Do not leave the de-escalation factor cell blank if choosing option A</t>
  </si>
  <si>
    <t>Lifetime</t>
  </si>
  <si>
    <t>Cambium 2022 Lifetime Emissions (kgCO2e/MWh) Based on Mid-case with Tax Credit Phase-out Forecast (Average Emission Rates)</t>
  </si>
  <si>
    <t>Cambium 2022 Lifetime Emissions (kgCO2e/MWh) based on Mid-case with Tax Credit Phase-out Forecast (Long-range Marginal Emission Rates)</t>
  </si>
  <si>
    <t>Cambium 2022 Yearly Emissions (kgCO2e/MWh) Based on Mid-case with Tax Credit Phase-out Forecast (Average Emission Rates)</t>
  </si>
  <si>
    <t>Cambium 2022 Yearly Emissions (kgCO2e/MWh) Based on Mid-case with Tax Credit Phase-out Forecast (Long-range Marginal Emission Rates)</t>
  </si>
  <si>
    <t>Present Value of Lifetime Costs</t>
  </si>
  <si>
    <r>
      <t>Annualized Avoided CO</t>
    </r>
    <r>
      <rPr>
        <b/>
        <vertAlign val="subscript"/>
        <sz val="11"/>
        <color theme="1"/>
        <rFont val="Calibri"/>
        <family val="2"/>
        <scheme val="minor"/>
      </rPr>
      <t>2</t>
    </r>
    <r>
      <rPr>
        <b/>
        <sz val="11"/>
        <color theme="1"/>
        <rFont val="Calibri"/>
        <family val="2"/>
        <scheme val="minor"/>
      </rPr>
      <t>e</t>
    </r>
  </si>
  <si>
    <r>
      <t>Levelized Cost of Avoided CO</t>
    </r>
    <r>
      <rPr>
        <b/>
        <vertAlign val="subscript"/>
        <sz val="11"/>
        <color theme="1"/>
        <rFont val="Calibri"/>
        <family val="2"/>
        <scheme val="minor"/>
      </rPr>
      <t>2</t>
    </r>
    <r>
      <rPr>
        <b/>
        <sz val="11"/>
        <color theme="1"/>
        <rFont val="Calibri"/>
        <family val="2"/>
        <scheme val="minor"/>
      </rPr>
      <t>e</t>
    </r>
  </si>
  <si>
    <r>
      <t>ACO</t>
    </r>
    <r>
      <rPr>
        <vertAlign val="subscript"/>
        <sz val="11"/>
        <color theme="1"/>
        <rFont val="Calibri"/>
        <family val="2"/>
        <scheme val="minor"/>
      </rPr>
      <t>2</t>
    </r>
    <r>
      <rPr>
        <sz val="11"/>
        <color theme="1"/>
        <rFont val="Calibri"/>
        <family val="2"/>
        <scheme val="minor"/>
      </rPr>
      <t>e</t>
    </r>
  </si>
  <si>
    <r>
      <t>LCAC = ATC/ACO</t>
    </r>
    <r>
      <rPr>
        <vertAlign val="subscript"/>
        <sz val="11"/>
        <color theme="1"/>
        <rFont val="Calibri"/>
        <family val="2"/>
        <scheme val="minor"/>
      </rPr>
      <t>2</t>
    </r>
    <r>
      <rPr>
        <sz val="11"/>
        <color theme="1"/>
        <rFont val="Calibri"/>
        <family val="2"/>
        <scheme val="minor"/>
      </rPr>
      <t>e</t>
    </r>
  </si>
  <si>
    <r>
      <t>$/MT CO</t>
    </r>
    <r>
      <rPr>
        <vertAlign val="subscript"/>
        <sz val="11"/>
        <color theme="1"/>
        <rFont val="Calibri"/>
        <family val="2"/>
        <scheme val="minor"/>
      </rPr>
      <t>2</t>
    </r>
    <r>
      <rPr>
        <sz val="11"/>
        <color theme="1"/>
        <rFont val="Calibri"/>
        <family val="2"/>
        <scheme val="minor"/>
      </rPr>
      <t>e</t>
    </r>
  </si>
  <si>
    <r>
      <t>MT CO</t>
    </r>
    <r>
      <rPr>
        <vertAlign val="subscript"/>
        <sz val="11"/>
        <color theme="1"/>
        <rFont val="Calibri"/>
        <family val="2"/>
        <scheme val="minor"/>
      </rPr>
      <t>2</t>
    </r>
    <r>
      <rPr>
        <sz val="11"/>
        <color theme="1"/>
        <rFont val="Calibri"/>
        <family val="2"/>
        <scheme val="minor"/>
      </rPr>
      <t>e/yr</t>
    </r>
  </si>
  <si>
    <t>2024 NREL Midcase Average Forecast</t>
  </si>
  <si>
    <t>2026 NREL Midcase Average Forecast</t>
  </si>
  <si>
    <t>2028 NREL Midcase Average Forecast</t>
  </si>
  <si>
    <t>2030 NREL Midcase Average Forecast</t>
  </si>
  <si>
    <t>2035 NREL Midcase Average Forecast</t>
  </si>
  <si>
    <t>2040 NREL Midcase Average Forecast</t>
  </si>
  <si>
    <t>2045 NREL Midcase Average Forecast</t>
  </si>
  <si>
    <t>2050 NREL Midcase Average Forecast</t>
  </si>
  <si>
    <r>
      <t xml:space="preserve">Custom Electricity Emissions Factor </t>
    </r>
    <r>
      <rPr>
        <sz val="11"/>
        <rFont val="Calibri"/>
        <family val="2"/>
        <scheme val="minor"/>
      </rPr>
      <t>(Enter value with facility's onsite or offsite clean power procurement)</t>
    </r>
  </si>
  <si>
    <r>
      <rPr>
        <b/>
        <sz val="11"/>
        <color theme="1"/>
        <rFont val="Calibri"/>
        <family val="2"/>
        <scheme val="minor"/>
      </rPr>
      <t>Custom Electricity Emissions Factor De-escalation Factor (% per year)</t>
    </r>
    <r>
      <rPr>
        <sz val="11"/>
        <color theme="1"/>
        <rFont val="Calibri"/>
        <family val="2"/>
        <scheme val="minor"/>
      </rPr>
      <t xml:space="preserve"> </t>
    </r>
  </si>
  <si>
    <t>Static grid emissions are represented by '0'</t>
  </si>
  <si>
    <r>
      <t>Enter Custom Electricity Emissions Factor (MT CO</t>
    </r>
    <r>
      <rPr>
        <b/>
        <vertAlign val="subscript"/>
        <sz val="11"/>
        <rFont val="Calibri"/>
        <family val="2"/>
        <scheme val="minor"/>
      </rPr>
      <t>2</t>
    </r>
    <r>
      <rPr>
        <b/>
        <sz val="11"/>
        <rFont val="Calibri"/>
        <family val="2"/>
        <scheme val="minor"/>
      </rPr>
      <t>/kWh)</t>
    </r>
  </si>
  <si>
    <t>Clean Electricity Share (%)</t>
  </si>
  <si>
    <t>For Facilities with Clean Electricity Procurement</t>
  </si>
  <si>
    <r>
      <t>Additional Cost of CO</t>
    </r>
    <r>
      <rPr>
        <vertAlign val="subscript"/>
        <sz val="11"/>
        <color theme="1"/>
        <rFont val="Calibri"/>
        <family val="2"/>
        <scheme val="minor"/>
      </rPr>
      <t>2</t>
    </r>
    <r>
      <rPr>
        <sz val="11"/>
        <color theme="1"/>
        <rFont val="Calibri"/>
        <family val="2"/>
        <scheme val="minor"/>
      </rPr>
      <t xml:space="preserve"> ($/MT CO</t>
    </r>
    <r>
      <rPr>
        <vertAlign val="subscript"/>
        <sz val="11"/>
        <color theme="1"/>
        <rFont val="Calibri"/>
        <family val="2"/>
        <scheme val="minor"/>
      </rPr>
      <t>2</t>
    </r>
    <r>
      <rPr>
        <sz val="11"/>
        <color theme="1"/>
        <rFont val="Calibri"/>
        <family val="2"/>
        <scheme val="minor"/>
      </rPr>
      <t>)</t>
    </r>
  </si>
  <si>
    <t>2 - Inputs for Decarbonization Assessment Recommendations</t>
  </si>
  <si>
    <t>Industrial Heat Pump</t>
  </si>
  <si>
    <t>Air Compressor Efficiency</t>
  </si>
  <si>
    <t>Process Heating Efficiency</t>
  </si>
  <si>
    <t>HVAC Energy Efficiency</t>
  </si>
  <si>
    <t>2022 (eGRID)</t>
  </si>
  <si>
    <t>BASELINE YEAR (select from dropdown)</t>
  </si>
  <si>
    <t>Electric Boiler</t>
  </si>
  <si>
    <t>ACE</t>
  </si>
  <si>
    <t>LCCE = ATC/ACE</t>
  </si>
  <si>
    <t>$/MMBtu</t>
  </si>
  <si>
    <t>Annual Conserved Energy - MMBtu</t>
  </si>
  <si>
    <t>Levelized Cost of Conserved Energy - MMBtu</t>
  </si>
  <si>
    <t>MWh/yr</t>
  </si>
  <si>
    <t>$/MWh</t>
  </si>
  <si>
    <t>Annual Conserved Energy - MWh</t>
  </si>
  <si>
    <t>Levelized Cost of Conserved Energy - MWh</t>
  </si>
  <si>
    <t>Levelized Cost Tool - Input Spreadsheet</t>
  </si>
  <si>
    <t>Version 2.0</t>
  </si>
  <si>
    <t>Initial Release: August 11,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</si>
</sst>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0.0"/>
    <numFmt numFmtId="168" formatCode="_(&quot;$&quot;* #,##0.0_);_(&quot;$&quot;* \(#,##0.0\);_(&quot;$&quot;* &quot;-&quot;??_);_(@_)"/>
  </numFmts>
  <fonts count="26"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vertAlign val="subscript"/>
      <sz val="11"/>
      <color theme="1"/>
      <name val="Calibri"/>
      <family val="2"/>
      <scheme val="minor"/>
    </font>
    <font>
      <sz val="8"/>
      <name val="Calibri"/>
      <family val="2"/>
      <scheme val="minor"/>
    </font>
    <font>
      <b/>
      <vertAlign val="subscript"/>
      <sz val="11"/>
      <color theme="1"/>
      <name val="Calibri"/>
      <family val="2"/>
      <scheme val="minor"/>
    </font>
    <font>
      <b/>
      <sz val="11"/>
      <color indexed="8"/>
      <name val="Calibri"/>
      <family val="2"/>
    </font>
    <font>
      <sz val="11"/>
      <color indexed="8"/>
      <name val="Calibri"/>
      <family val="2"/>
    </font>
    <font>
      <b/>
      <sz val="11"/>
      <name val="Calibri"/>
      <family val="2"/>
      <scheme val="minor"/>
    </font>
    <font>
      <sz val="11"/>
      <name val="Calibri"/>
      <family val="2"/>
      <scheme val="minor"/>
    </font>
    <font>
      <b/>
      <sz val="10"/>
      <color rgb="FFC00000"/>
      <name val="Calibri"/>
      <family val="2"/>
      <scheme val="minor"/>
    </font>
    <font>
      <b/>
      <i/>
      <sz val="10"/>
      <color rgb="FFC00000"/>
      <name val="Calibri"/>
      <family val="2"/>
      <scheme val="minor"/>
    </font>
    <font>
      <b/>
      <i/>
      <sz val="11"/>
      <color rgb="FFC00000"/>
      <name val="Calibri"/>
      <family val="2"/>
      <scheme val="minor"/>
    </font>
    <font>
      <b/>
      <sz val="11"/>
      <color rgb="FFC00000"/>
      <name val="Calibri"/>
      <family val="2"/>
      <scheme val="minor"/>
    </font>
    <font>
      <sz val="24"/>
      <color theme="1"/>
      <name val="Calibri"/>
      <family val="2"/>
      <scheme val="minor"/>
    </font>
    <font>
      <b/>
      <sz val="12"/>
      <color theme="1"/>
      <name val="Calibri"/>
      <family val="2"/>
      <scheme val="minor"/>
    </font>
    <font>
      <u/>
      <sz val="11"/>
      <color theme="10"/>
      <name val="Calibri"/>
      <family val="2"/>
      <scheme val="minor"/>
    </font>
    <font>
      <b/>
      <sz val="24"/>
      <color theme="1"/>
      <name val="Calibri"/>
      <family val="2"/>
      <scheme val="minor"/>
    </font>
    <font>
      <sz val="12"/>
      <color theme="1"/>
      <name val="Calibri"/>
      <family val="2"/>
      <scheme val="minor"/>
    </font>
    <font>
      <b/>
      <sz val="12"/>
      <color theme="0"/>
      <name val="Calibri"/>
      <family val="2"/>
      <scheme val="minor"/>
    </font>
    <font>
      <b/>
      <sz val="12"/>
      <name val="Calibri"/>
      <family val="2"/>
      <scheme val="minor"/>
    </font>
    <font>
      <i/>
      <sz val="9"/>
      <color theme="1"/>
      <name val="Calibri"/>
      <family val="2"/>
      <scheme val="minor"/>
    </font>
    <font>
      <sz val="9"/>
      <color indexed="81"/>
      <name val="Tahoma"/>
      <family val="2"/>
    </font>
    <font>
      <i/>
      <sz val="11"/>
      <color theme="1"/>
      <name val="Calibri"/>
      <family val="2"/>
      <scheme val="minor"/>
    </font>
    <font>
      <b/>
      <vertAlign val="subscript"/>
      <sz val="11"/>
      <name val="Calibri"/>
      <family val="2"/>
      <scheme val="minor"/>
    </font>
  </fonts>
  <fills count="11">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3" tint="-0.249977111117893"/>
        <bgColor indexed="64"/>
      </patternFill>
    </fill>
    <fill>
      <patternFill patternType="solid">
        <fgColor theme="4" tint="0.79998168889431442"/>
        <bgColor indexed="64"/>
      </patternFill>
    </fill>
    <fill>
      <patternFill patternType="solid">
        <fgColor theme="1"/>
        <bgColor indexed="64"/>
      </patternFill>
    </fill>
    <fill>
      <patternFill patternType="solid">
        <fgColor theme="7"/>
        <bgColor indexed="64"/>
      </patternFill>
    </fill>
  </fills>
  <borders count="36">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7" fillId="0" borderId="0" applyNumberFormat="0" applyFill="0" applyBorder="0" applyAlignment="0" applyProtection="0"/>
  </cellStyleXfs>
  <cellXfs count="205">
    <xf numFmtId="0" fontId="0" fillId="0" borderId="0" xfId="0"/>
    <xf numFmtId="0" fontId="0" fillId="0" borderId="1" xfId="0" applyBorder="1"/>
    <xf numFmtId="0" fontId="0" fillId="0" borderId="7" xfId="0" applyBorder="1" applyAlignment="1">
      <alignment vertical="center"/>
    </xf>
    <xf numFmtId="0" fontId="0" fillId="0" borderId="0" xfId="0" applyAlignment="1">
      <alignment vertical="center" wrapText="1"/>
    </xf>
    <xf numFmtId="0" fontId="0" fillId="0" borderId="9" xfId="0" applyBorder="1" applyAlignment="1">
      <alignment vertical="center"/>
    </xf>
    <xf numFmtId="0" fontId="0" fillId="0" borderId="9" xfId="0" applyBorder="1" applyAlignment="1">
      <alignment vertical="center" wrapText="1"/>
    </xf>
    <xf numFmtId="0" fontId="3" fillId="0" borderId="0" xfId="0" applyFont="1" applyAlignment="1">
      <alignment vertical="center" wrapText="1"/>
    </xf>
    <xf numFmtId="0" fontId="0" fillId="0" borderId="11" xfId="0" applyBorder="1" applyAlignment="1">
      <alignment vertical="center"/>
    </xf>
    <xf numFmtId="0" fontId="0" fillId="0" borderId="12" xfId="0" applyBorder="1" applyAlignment="1">
      <alignment vertical="center"/>
    </xf>
    <xf numFmtId="0" fontId="0" fillId="0" borderId="10" xfId="0" applyBorder="1" applyAlignment="1">
      <alignment vertical="center" wrapText="1"/>
    </xf>
    <xf numFmtId="0" fontId="0" fillId="0" borderId="9" xfId="0" applyBorder="1"/>
    <xf numFmtId="0" fontId="3" fillId="2" borderId="9" xfId="0" applyFont="1" applyFill="1" applyBorder="1"/>
    <xf numFmtId="0" fontId="8" fillId="0" borderId="9" xfId="0" applyFont="1" applyBorder="1" applyAlignment="1">
      <alignment horizontal="left"/>
    </xf>
    <xf numFmtId="0" fontId="3" fillId="2" borderId="1" xfId="0" applyFont="1" applyFill="1" applyBorder="1" applyAlignment="1">
      <alignment vertical="center" wrapText="1"/>
    </xf>
    <xf numFmtId="0" fontId="2" fillId="7" borderId="3" xfId="0" applyFont="1" applyFill="1" applyBorder="1" applyAlignment="1">
      <alignment vertical="center" wrapText="1"/>
    </xf>
    <xf numFmtId="0" fontId="3" fillId="2" borderId="2" xfId="0" applyFont="1" applyFill="1" applyBorder="1" applyAlignment="1">
      <alignment horizontal="left" vertical="center" wrapText="1"/>
    </xf>
    <xf numFmtId="0" fontId="2" fillId="7" borderId="17" xfId="0" applyFont="1" applyFill="1" applyBorder="1" applyAlignment="1">
      <alignment horizontal="left" vertical="center" wrapText="1"/>
    </xf>
    <xf numFmtId="0" fontId="3" fillId="5" borderId="5" xfId="0" applyFont="1" applyFill="1" applyBorder="1" applyAlignment="1">
      <alignment vertical="center" wrapText="1"/>
    </xf>
    <xf numFmtId="0" fontId="3" fillId="5" borderId="6" xfId="0" applyFont="1" applyFill="1" applyBorder="1" applyAlignment="1">
      <alignment vertical="center" wrapText="1"/>
    </xf>
    <xf numFmtId="0" fontId="3" fillId="5" borderId="18" xfId="0" applyFont="1" applyFill="1" applyBorder="1" applyAlignment="1">
      <alignment vertical="center"/>
    </xf>
    <xf numFmtId="0" fontId="3" fillId="5" borderId="18" xfId="0" applyFont="1" applyFill="1" applyBorder="1" applyAlignment="1">
      <alignment vertical="center" wrapText="1"/>
    </xf>
    <xf numFmtId="0" fontId="0" fillId="3" borderId="0" xfId="0" applyFill="1"/>
    <xf numFmtId="0" fontId="0" fillId="0" borderId="0" xfId="0" applyAlignment="1">
      <alignment vertical="center"/>
    </xf>
    <xf numFmtId="0" fontId="9" fillId="8" borderId="3" xfId="0" applyFont="1" applyFill="1" applyBorder="1" applyAlignment="1">
      <alignment vertical="center" wrapText="1"/>
    </xf>
    <xf numFmtId="0" fontId="9" fillId="8" borderId="17" xfId="0" applyFont="1" applyFill="1" applyBorder="1" applyAlignment="1">
      <alignment horizontal="left" vertical="center" wrapText="1"/>
    </xf>
    <xf numFmtId="0" fontId="0" fillId="3" borderId="0" xfId="0" applyFill="1" applyAlignment="1">
      <alignment vertical="center"/>
    </xf>
    <xf numFmtId="0" fontId="0" fillId="3" borderId="0" xfId="0" applyFill="1" applyAlignment="1">
      <alignment horizontal="center" vertical="center"/>
    </xf>
    <xf numFmtId="0" fontId="0" fillId="5" borderId="6" xfId="0" applyFill="1" applyBorder="1" applyAlignment="1">
      <alignment horizontal="center" vertical="center" wrapText="1"/>
    </xf>
    <xf numFmtId="0" fontId="0" fillId="0" borderId="0" xfId="0" applyAlignment="1">
      <alignment horizontal="center" vertical="center"/>
    </xf>
    <xf numFmtId="164" fontId="0" fillId="2" borderId="0" xfId="1" applyNumberFormat="1" applyFont="1" applyFill="1" applyBorder="1"/>
    <xf numFmtId="0" fontId="0" fillId="2" borderId="17" xfId="0" applyFill="1" applyBorder="1" applyAlignment="1">
      <alignment vertical="center"/>
    </xf>
    <xf numFmtId="0" fontId="15" fillId="3" borderId="0" xfId="0" applyFont="1" applyFill="1"/>
    <xf numFmtId="0" fontId="9" fillId="5" borderId="18" xfId="0" applyFont="1" applyFill="1" applyBorder="1" applyAlignment="1">
      <alignment vertical="center" wrapText="1"/>
    </xf>
    <xf numFmtId="0" fontId="0" fillId="3" borderId="1" xfId="0" applyFill="1" applyBorder="1" applyAlignment="1">
      <alignment horizontal="center"/>
    </xf>
    <xf numFmtId="0" fontId="0" fillId="3" borderId="22" xfId="0" applyFill="1" applyBorder="1" applyAlignment="1">
      <alignment horizontal="center"/>
    </xf>
    <xf numFmtId="0" fontId="0" fillId="3" borderId="2" xfId="0" applyFill="1" applyBorder="1" applyAlignment="1">
      <alignment horizontal="center"/>
    </xf>
    <xf numFmtId="0" fontId="0" fillId="3" borderId="7" xfId="0" applyFill="1" applyBorder="1" applyAlignment="1">
      <alignment horizontal="center"/>
    </xf>
    <xf numFmtId="0" fontId="0" fillId="3" borderId="0" xfId="0" applyFill="1" applyAlignment="1">
      <alignment horizontal="center"/>
    </xf>
    <xf numFmtId="0" fontId="0" fillId="3" borderId="8" xfId="0" applyFill="1" applyBorder="1" applyAlignment="1">
      <alignment horizontal="center"/>
    </xf>
    <xf numFmtId="164" fontId="0" fillId="2" borderId="7" xfId="1" applyNumberFormat="1" applyFont="1" applyFill="1" applyBorder="1"/>
    <xf numFmtId="164" fontId="0" fillId="2" borderId="3" xfId="1" applyNumberFormat="1" applyFont="1" applyFill="1" applyBorder="1"/>
    <xf numFmtId="0" fontId="19" fillId="3" borderId="0" xfId="0" applyFont="1" applyFill="1"/>
    <xf numFmtId="0" fontId="3" fillId="3" borderId="0" xfId="0" applyFont="1" applyFill="1" applyAlignment="1">
      <alignment vertical="center" wrapText="1"/>
    </xf>
    <xf numFmtId="0" fontId="3" fillId="3" borderId="0" xfId="0" applyFont="1" applyFill="1" applyAlignment="1">
      <alignment horizontal="left" vertical="center" wrapText="1"/>
    </xf>
    <xf numFmtId="0" fontId="0" fillId="2" borderId="8" xfId="0" applyFill="1" applyBorder="1"/>
    <xf numFmtId="0" fontId="0" fillId="2" borderId="17" xfId="0" applyFill="1" applyBorder="1"/>
    <xf numFmtId="167" fontId="0" fillId="0" borderId="0" xfId="0" applyNumberFormat="1"/>
    <xf numFmtId="0" fontId="3" fillId="0" borderId="0" xfId="0" applyFont="1"/>
    <xf numFmtId="0" fontId="3" fillId="3" borderId="0" xfId="0" applyFont="1" applyFill="1" applyAlignment="1">
      <alignment vertical="center"/>
    </xf>
    <xf numFmtId="0" fontId="20" fillId="3" borderId="0" xfId="0" applyFont="1" applyFill="1" applyAlignment="1">
      <alignment horizontal="center" vertical="center"/>
    </xf>
    <xf numFmtId="0" fontId="3" fillId="3" borderId="0" xfId="0" applyFont="1" applyFill="1" applyAlignment="1">
      <alignment horizontal="center" vertic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2" fillId="9" borderId="6" xfId="0" applyFont="1" applyFill="1" applyBorder="1" applyAlignment="1">
      <alignment horizontal="center"/>
    </xf>
    <xf numFmtId="0" fontId="14" fillId="0" borderId="0" xfId="0" applyFont="1" applyAlignment="1">
      <alignment horizontal="left" vertical="center" wrapText="1"/>
    </xf>
    <xf numFmtId="0" fontId="3" fillId="5" borderId="6" xfId="0" applyFont="1" applyFill="1" applyBorder="1" applyAlignment="1">
      <alignment vertical="center"/>
    </xf>
    <xf numFmtId="0" fontId="3" fillId="5" borderId="5" xfId="0" applyFont="1" applyFill="1" applyBorder="1" applyAlignment="1">
      <alignment vertical="center"/>
    </xf>
    <xf numFmtId="0" fontId="0" fillId="2" borderId="16" xfId="0" applyFill="1" applyBorder="1" applyAlignment="1">
      <alignment vertical="center"/>
    </xf>
    <xf numFmtId="0" fontId="3" fillId="6" borderId="5" xfId="0" applyFont="1" applyFill="1" applyBorder="1" applyAlignment="1">
      <alignment vertical="center"/>
    </xf>
    <xf numFmtId="0" fontId="9" fillId="3" borderId="0" xfId="0" applyFont="1" applyFill="1" applyAlignment="1">
      <alignment horizontal="center" vertical="center" textRotation="90"/>
    </xf>
    <xf numFmtId="0" fontId="9" fillId="3" borderId="0" xfId="0" applyFont="1" applyFill="1" applyAlignment="1">
      <alignment vertical="center" wrapText="1"/>
    </xf>
    <xf numFmtId="0" fontId="9" fillId="3" borderId="0" xfId="0" applyFont="1" applyFill="1" applyAlignment="1">
      <alignment horizontal="left" vertical="center" wrapText="1"/>
    </xf>
    <xf numFmtId="9" fontId="0" fillId="2" borderId="6" xfId="2" applyFont="1" applyFill="1" applyBorder="1" applyAlignment="1">
      <alignment vertical="center"/>
    </xf>
    <xf numFmtId="0" fontId="0" fillId="5" borderId="5" xfId="0" applyFill="1" applyBorder="1" applyAlignment="1">
      <alignment vertical="center" wrapText="1"/>
    </xf>
    <xf numFmtId="0" fontId="14" fillId="3" borderId="0" xfId="0" applyFont="1" applyFill="1" applyAlignment="1">
      <alignment vertical="center"/>
    </xf>
    <xf numFmtId="0" fontId="9" fillId="5" borderId="5" xfId="0" applyFont="1" applyFill="1" applyBorder="1" applyAlignment="1">
      <alignment vertical="center" wrapText="1"/>
    </xf>
    <xf numFmtId="0" fontId="16" fillId="3" borderId="0" xfId="0" applyFont="1" applyFill="1" applyAlignment="1">
      <alignment horizontal="center" vertical="center" textRotation="90"/>
    </xf>
    <xf numFmtId="0" fontId="24" fillId="0" borderId="0" xfId="0" applyFont="1"/>
    <xf numFmtId="2" fontId="7" fillId="6" borderId="9" xfId="0" applyNumberFormat="1" applyFont="1" applyFill="1" applyBorder="1" applyAlignment="1">
      <alignment horizontal="center"/>
    </xf>
    <xf numFmtId="2" fontId="3" fillId="6" borderId="9" xfId="0" applyNumberFormat="1" applyFont="1" applyFill="1" applyBorder="1" applyAlignment="1">
      <alignment horizontal="center"/>
    </xf>
    <xf numFmtId="0" fontId="3" fillId="5" borderId="9" xfId="0" applyFont="1" applyFill="1" applyBorder="1" applyAlignment="1">
      <alignment horizontal="center"/>
    </xf>
    <xf numFmtId="164" fontId="0" fillId="8" borderId="0" xfId="1" applyNumberFormat="1" applyFont="1" applyFill="1" applyBorder="1"/>
    <xf numFmtId="0" fontId="3" fillId="5" borderId="4" xfId="0" applyFont="1" applyFill="1" applyBorder="1" applyAlignment="1">
      <alignment vertical="center" wrapText="1"/>
    </xf>
    <xf numFmtId="166" fontId="0" fillId="2" borderId="0" xfId="3" applyNumberFormat="1" applyFont="1" applyFill="1" applyBorder="1"/>
    <xf numFmtId="166" fontId="0" fillId="2" borderId="16" xfId="3" applyNumberFormat="1" applyFont="1" applyFill="1" applyBorder="1"/>
    <xf numFmtId="0" fontId="14" fillId="3" borderId="0" xfId="0" applyFont="1" applyFill="1" applyAlignment="1">
      <alignment horizontal="center"/>
    </xf>
    <xf numFmtId="0" fontId="0" fillId="0" borderId="9" xfId="0" applyBorder="1" applyAlignment="1">
      <alignment horizontal="center"/>
    </xf>
    <xf numFmtId="0" fontId="0" fillId="2" borderId="6" xfId="0" applyFill="1" applyBorder="1" applyAlignment="1">
      <alignment vertical="center" wrapText="1"/>
    </xf>
    <xf numFmtId="0" fontId="3" fillId="0" borderId="4" xfId="0" applyFont="1" applyBorder="1"/>
    <xf numFmtId="0" fontId="0" fillId="0" borderId="5" xfId="0" applyBorder="1"/>
    <xf numFmtId="0" fontId="0" fillId="0" borderId="6" xfId="0" applyBorder="1"/>
    <xf numFmtId="0" fontId="0" fillId="9" borderId="0" xfId="0" applyFill="1"/>
    <xf numFmtId="0" fontId="14" fillId="3" borderId="0" xfId="0" applyFont="1" applyFill="1" applyAlignment="1">
      <alignment horizontal="left"/>
    </xf>
    <xf numFmtId="0" fontId="0" fillId="2" borderId="18" xfId="0" applyFill="1" applyBorder="1" applyAlignment="1">
      <alignment vertical="center"/>
    </xf>
    <xf numFmtId="0" fontId="9" fillId="0" borderId="0" xfId="0" applyFont="1" applyAlignment="1">
      <alignment vertical="center" wrapText="1"/>
    </xf>
    <xf numFmtId="0" fontId="0" fillId="0" borderId="18" xfId="0" applyBorder="1" applyAlignment="1">
      <alignment horizontal="center" vertical="center" wrapText="1"/>
    </xf>
    <xf numFmtId="168" fontId="0" fillId="8" borderId="7" xfId="1" applyNumberFormat="1" applyFont="1" applyFill="1" applyBorder="1" applyAlignment="1">
      <alignment vertical="center"/>
    </xf>
    <xf numFmtId="168" fontId="0" fillId="8" borderId="3" xfId="1" applyNumberFormat="1" applyFont="1" applyFill="1" applyBorder="1" applyAlignment="1">
      <alignment vertical="center"/>
    </xf>
    <xf numFmtId="167" fontId="8" fillId="0" borderId="9" xfId="0" applyNumberFormat="1" applyFont="1" applyBorder="1" applyAlignment="1">
      <alignment horizontal="center"/>
    </xf>
    <xf numFmtId="9" fontId="0" fillId="2" borderId="5" xfId="2" applyFont="1" applyFill="1" applyBorder="1" applyAlignment="1">
      <alignment vertical="center"/>
    </xf>
    <xf numFmtId="44" fontId="0" fillId="2" borderId="18" xfId="1" applyFont="1" applyFill="1" applyBorder="1" applyAlignment="1">
      <alignment horizontal="right" vertical="center"/>
    </xf>
    <xf numFmtId="2" fontId="0" fillId="8" borderId="0" xfId="0" applyNumberFormat="1" applyFill="1"/>
    <xf numFmtId="168" fontId="9" fillId="8" borderId="0" xfId="1" applyNumberFormat="1" applyFont="1" applyFill="1" applyBorder="1" applyAlignment="1">
      <alignment vertical="center"/>
    </xf>
    <xf numFmtId="164" fontId="0" fillId="2" borderId="8" xfId="1" applyNumberFormat="1" applyFont="1" applyFill="1" applyBorder="1"/>
    <xf numFmtId="164" fontId="0" fillId="2" borderId="16" xfId="1" applyNumberFormat="1" applyFont="1" applyFill="1" applyBorder="1"/>
    <xf numFmtId="164" fontId="0" fillId="2" borderId="17" xfId="1" applyNumberFormat="1" applyFont="1" applyFill="1" applyBorder="1"/>
    <xf numFmtId="166" fontId="0" fillId="2" borderId="7" xfId="3" applyNumberFormat="1" applyFont="1" applyFill="1" applyBorder="1"/>
    <xf numFmtId="166" fontId="0" fillId="2" borderId="3" xfId="3" applyNumberFormat="1" applyFont="1" applyFill="1" applyBorder="1"/>
    <xf numFmtId="0" fontId="10" fillId="2" borderId="8" xfId="0" applyFont="1" applyFill="1" applyBorder="1" applyAlignment="1">
      <alignment vertical="center"/>
    </xf>
    <xf numFmtId="0" fontId="10" fillId="2" borderId="17" xfId="0" applyFont="1" applyFill="1" applyBorder="1" applyAlignment="1">
      <alignment vertical="center"/>
    </xf>
    <xf numFmtId="165" fontId="10" fillId="2" borderId="7" xfId="2" applyNumberFormat="1" applyFont="1" applyFill="1" applyBorder="1" applyAlignment="1">
      <alignment vertical="center"/>
    </xf>
    <xf numFmtId="165" fontId="10" fillId="2" borderId="8" xfId="2" applyNumberFormat="1" applyFont="1" applyFill="1" applyBorder="1" applyAlignment="1">
      <alignment vertical="center"/>
    </xf>
    <xf numFmtId="165" fontId="10" fillId="2" borderId="3" xfId="2" applyNumberFormat="1" applyFont="1" applyFill="1" applyBorder="1" applyAlignment="1">
      <alignment vertical="center"/>
    </xf>
    <xf numFmtId="165" fontId="10" fillId="2" borderId="17" xfId="2" applyNumberFormat="1" applyFont="1" applyFill="1" applyBorder="1" applyAlignment="1">
      <alignment vertical="center"/>
    </xf>
    <xf numFmtId="0" fontId="0" fillId="8" borderId="7" xfId="0" applyFill="1" applyBorder="1"/>
    <xf numFmtId="0" fontId="0" fillId="8" borderId="3" xfId="0" applyFill="1" applyBorder="1"/>
    <xf numFmtId="0" fontId="0" fillId="2" borderId="24" xfId="0" applyFill="1" applyBorder="1"/>
    <xf numFmtId="0" fontId="0" fillId="2" borderId="25" xfId="0" applyFill="1" applyBorder="1"/>
    <xf numFmtId="164" fontId="0" fillId="2" borderId="23" xfId="1" applyNumberFormat="1" applyFont="1" applyFill="1" applyBorder="1"/>
    <xf numFmtId="164" fontId="0" fillId="2" borderId="26" xfId="1" applyNumberFormat="1" applyFont="1" applyFill="1" applyBorder="1"/>
    <xf numFmtId="166" fontId="0" fillId="2" borderId="23" xfId="3" applyNumberFormat="1" applyFont="1" applyFill="1" applyBorder="1"/>
    <xf numFmtId="166" fontId="0" fillId="2" borderId="26" xfId="3" applyNumberFormat="1" applyFont="1" applyFill="1" applyBorder="1"/>
    <xf numFmtId="166" fontId="0" fillId="2" borderId="24" xfId="3" applyNumberFormat="1" applyFont="1" applyFill="1" applyBorder="1"/>
    <xf numFmtId="166" fontId="0" fillId="2" borderId="25" xfId="3" applyNumberFormat="1" applyFont="1" applyFill="1" applyBorder="1"/>
    <xf numFmtId="164" fontId="0" fillId="2" borderId="24" xfId="1" applyNumberFormat="1" applyFont="1" applyFill="1" applyBorder="1"/>
    <xf numFmtId="44" fontId="0" fillId="2" borderId="24" xfId="1" applyFont="1" applyFill="1" applyBorder="1"/>
    <xf numFmtId="44" fontId="0" fillId="2" borderId="25" xfId="1" applyFont="1" applyFill="1" applyBorder="1"/>
    <xf numFmtId="9" fontId="10" fillId="2" borderId="23" xfId="2" applyFont="1" applyFill="1" applyBorder="1" applyAlignment="1">
      <alignment vertical="center"/>
    </xf>
    <xf numFmtId="9" fontId="10" fillId="2" borderId="26" xfId="2" applyFont="1" applyFill="1" applyBorder="1" applyAlignment="1">
      <alignment vertical="center"/>
    </xf>
    <xf numFmtId="165" fontId="10" fillId="2" borderId="23" xfId="2" applyNumberFormat="1" applyFont="1" applyFill="1" applyBorder="1" applyAlignment="1">
      <alignment vertical="center"/>
    </xf>
    <xf numFmtId="165" fontId="10" fillId="2" borderId="26" xfId="2" applyNumberFormat="1" applyFont="1" applyFill="1" applyBorder="1" applyAlignment="1">
      <alignment vertical="center"/>
    </xf>
    <xf numFmtId="0" fontId="3" fillId="5" borderId="4" xfId="0" applyFont="1" applyFill="1" applyBorder="1" applyAlignment="1">
      <alignment vertical="center"/>
    </xf>
    <xf numFmtId="0" fontId="3" fillId="5" borderId="27" xfId="0" applyFont="1" applyFill="1" applyBorder="1" applyAlignment="1">
      <alignment vertical="center"/>
    </xf>
    <xf numFmtId="0" fontId="3" fillId="5" borderId="28" xfId="0" applyFont="1" applyFill="1" applyBorder="1" applyAlignment="1">
      <alignment vertical="center" wrapText="1"/>
    </xf>
    <xf numFmtId="0" fontId="3" fillId="5" borderId="27" xfId="0" applyFont="1" applyFill="1" applyBorder="1" applyAlignment="1">
      <alignment vertical="center" wrapText="1"/>
    </xf>
    <xf numFmtId="0" fontId="0" fillId="5" borderId="4" xfId="0" applyFill="1" applyBorder="1" applyAlignment="1">
      <alignment horizontal="center" vertical="center"/>
    </xf>
    <xf numFmtId="0" fontId="0" fillId="5" borderId="27" xfId="0" applyFill="1" applyBorder="1" applyAlignment="1">
      <alignment horizontal="center" vertical="center"/>
    </xf>
    <xf numFmtId="0" fontId="14" fillId="5" borderId="6" xfId="4" applyFont="1" applyFill="1" applyBorder="1" applyAlignment="1">
      <alignment horizontal="center" vertical="center" wrapText="1"/>
    </xf>
    <xf numFmtId="0" fontId="14" fillId="5" borderId="4" xfId="0" applyFont="1" applyFill="1" applyBorder="1" applyAlignment="1">
      <alignment horizontal="center" vertical="center" wrapText="1"/>
    </xf>
    <xf numFmtId="0" fontId="11" fillId="5" borderId="28" xfId="0" applyFont="1" applyFill="1" applyBorder="1" applyAlignment="1">
      <alignment horizontal="center" vertical="center" wrapText="1"/>
    </xf>
    <xf numFmtId="0" fontId="14" fillId="5" borderId="6" xfId="0" applyFont="1" applyFill="1" applyBorder="1" applyAlignment="1">
      <alignment horizontal="center" vertical="center" wrapText="1"/>
    </xf>
    <xf numFmtId="0" fontId="0" fillId="5" borderId="4" xfId="0" applyFill="1" applyBorder="1" applyAlignment="1">
      <alignment horizontal="center" vertical="center" wrapText="1"/>
    </xf>
    <xf numFmtId="0" fontId="11" fillId="5" borderId="5" xfId="0" applyFont="1" applyFill="1" applyBorder="1" applyAlignment="1">
      <alignment horizontal="center" vertical="center" wrapText="1"/>
    </xf>
    <xf numFmtId="0" fontId="14" fillId="5" borderId="27" xfId="0" applyFont="1" applyFill="1" applyBorder="1" applyAlignment="1">
      <alignment horizontal="center" vertical="center" wrapText="1"/>
    </xf>
    <xf numFmtId="0" fontId="0" fillId="5" borderId="5" xfId="0" applyFill="1" applyBorder="1" applyAlignment="1">
      <alignment horizontal="center" vertical="center" wrapText="1"/>
    </xf>
    <xf numFmtId="0" fontId="0" fillId="5" borderId="27" xfId="0" applyFill="1" applyBorder="1" applyAlignment="1">
      <alignment horizontal="center" vertical="center" wrapText="1"/>
    </xf>
    <xf numFmtId="0" fontId="0" fillId="5" borderId="28" xfId="0" applyFill="1" applyBorder="1" applyAlignment="1">
      <alignment horizontal="center" vertical="center" wrapText="1"/>
    </xf>
    <xf numFmtId="0" fontId="0" fillId="5" borderId="4" xfId="0" applyFill="1" applyBorder="1" applyAlignment="1">
      <alignment vertical="center"/>
    </xf>
    <xf numFmtId="0" fontId="0" fillId="5" borderId="27" xfId="0" applyFill="1" applyBorder="1" applyAlignment="1">
      <alignment vertical="center"/>
    </xf>
    <xf numFmtId="0" fontId="0" fillId="5" borderId="6" xfId="0" applyFill="1" applyBorder="1" applyAlignment="1">
      <alignment vertical="center"/>
    </xf>
    <xf numFmtId="0" fontId="3" fillId="5" borderId="4" xfId="0" applyFont="1" applyFill="1" applyBorder="1" applyAlignment="1">
      <alignment horizontal="center" vertical="center" wrapText="1"/>
    </xf>
    <xf numFmtId="0" fontId="3" fillId="5" borderId="28"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0" fillId="5" borderId="28" xfId="0" applyFill="1" applyBorder="1" applyAlignment="1">
      <alignment vertical="center" wrapText="1"/>
    </xf>
    <xf numFmtId="0" fontId="0" fillId="5" borderId="6" xfId="0" applyFill="1" applyBorder="1" applyAlignment="1">
      <alignment vertical="center" wrapText="1"/>
    </xf>
    <xf numFmtId="0" fontId="0" fillId="5" borderId="4" xfId="0" applyFill="1" applyBorder="1" applyAlignment="1">
      <alignment vertical="center" wrapText="1"/>
    </xf>
    <xf numFmtId="0" fontId="0" fillId="5" borderId="5" xfId="0" applyFill="1" applyBorder="1" applyAlignment="1">
      <alignment vertical="center"/>
    </xf>
    <xf numFmtId="168" fontId="9" fillId="8" borderId="16" xfId="1" applyNumberFormat="1" applyFont="1" applyFill="1" applyBorder="1" applyAlignment="1">
      <alignment vertical="center"/>
    </xf>
    <xf numFmtId="167" fontId="10" fillId="8" borderId="24" xfId="3" applyNumberFormat="1" applyFont="1" applyFill="1" applyBorder="1" applyAlignment="1">
      <alignment vertical="center"/>
    </xf>
    <xf numFmtId="167" fontId="10" fillId="8" borderId="25" xfId="3" applyNumberFormat="1" applyFont="1" applyFill="1" applyBorder="1" applyAlignment="1">
      <alignment vertical="center"/>
    </xf>
    <xf numFmtId="1" fontId="10" fillId="8" borderId="24" xfId="3" applyNumberFormat="1" applyFont="1" applyFill="1" applyBorder="1" applyAlignment="1">
      <alignment vertical="center"/>
    </xf>
    <xf numFmtId="1" fontId="10" fillId="8" borderId="25" xfId="3" applyNumberFormat="1" applyFont="1" applyFill="1" applyBorder="1" applyAlignment="1">
      <alignment vertical="center"/>
    </xf>
    <xf numFmtId="0" fontId="18" fillId="3" borderId="0" xfId="0" applyFont="1" applyFill="1" applyAlignment="1">
      <alignment horizontal="center" vertical="center"/>
    </xf>
    <xf numFmtId="0" fontId="15" fillId="3" borderId="0" xfId="0" applyFont="1" applyFill="1" applyAlignment="1">
      <alignment horizontal="center" vertical="center"/>
    </xf>
    <xf numFmtId="0" fontId="15" fillId="3" borderId="0" xfId="0" applyFont="1" applyFill="1" applyAlignment="1">
      <alignment horizontal="center"/>
    </xf>
    <xf numFmtId="0" fontId="19" fillId="3" borderId="0" xfId="0" applyFont="1" applyFill="1" applyAlignment="1">
      <alignment horizontal="center"/>
    </xf>
    <xf numFmtId="0" fontId="9" fillId="10" borderId="21" xfId="0" applyFont="1" applyFill="1" applyBorder="1" applyAlignment="1">
      <alignment horizontal="center" vertical="center" textRotation="90"/>
    </xf>
    <xf numFmtId="0" fontId="9" fillId="10" borderId="19" xfId="0" applyFont="1" applyFill="1" applyBorder="1" applyAlignment="1">
      <alignment horizontal="center" vertical="center" textRotation="90"/>
    </xf>
    <xf numFmtId="0" fontId="9" fillId="10" borderId="20" xfId="0" applyFont="1" applyFill="1" applyBorder="1" applyAlignment="1">
      <alignment horizontal="center" vertical="center" textRotation="90"/>
    </xf>
    <xf numFmtId="0" fontId="9" fillId="5" borderId="2" xfId="0" applyFont="1" applyFill="1" applyBorder="1" applyAlignment="1">
      <alignment horizontal="center" vertical="center" textRotation="90"/>
    </xf>
    <xf numFmtId="0" fontId="9" fillId="5" borderId="8" xfId="0" applyFont="1" applyFill="1" applyBorder="1" applyAlignment="1">
      <alignment horizontal="center" vertical="center" textRotation="90"/>
    </xf>
    <xf numFmtId="0" fontId="9" fillId="5" borderId="17" xfId="0" applyFont="1" applyFill="1" applyBorder="1" applyAlignment="1">
      <alignment horizontal="center" vertical="center" textRotation="90"/>
    </xf>
    <xf numFmtId="0" fontId="9" fillId="5" borderId="4" xfId="0" applyFont="1" applyFill="1" applyBorder="1" applyAlignment="1">
      <alignment horizontal="left" vertical="center" wrapText="1"/>
    </xf>
    <xf numFmtId="0" fontId="9" fillId="5" borderId="6" xfId="0" applyFont="1" applyFill="1" applyBorder="1" applyAlignment="1">
      <alignment horizontal="left" vertical="center" wrapText="1"/>
    </xf>
    <xf numFmtId="0" fontId="16" fillId="0" borderId="0" xfId="0" applyFont="1" applyAlignment="1">
      <alignment horizontal="center" vertical="center" textRotation="90"/>
    </xf>
    <xf numFmtId="0" fontId="21" fillId="10" borderId="1" xfId="0" applyFont="1" applyFill="1" applyBorder="1" applyAlignment="1">
      <alignment horizontal="center" vertical="center"/>
    </xf>
    <xf numFmtId="0" fontId="21" fillId="10" borderId="22" xfId="0" applyFont="1" applyFill="1" applyBorder="1" applyAlignment="1">
      <alignment horizontal="center" vertical="center"/>
    </xf>
    <xf numFmtId="0" fontId="21" fillId="10" borderId="2" xfId="0" applyFont="1" applyFill="1" applyBorder="1" applyAlignment="1">
      <alignment horizontal="center" vertical="center"/>
    </xf>
    <xf numFmtId="0" fontId="21" fillId="10" borderId="3" xfId="0" applyFont="1" applyFill="1" applyBorder="1" applyAlignment="1">
      <alignment horizontal="center" vertical="center"/>
    </xf>
    <xf numFmtId="0" fontId="21" fillId="10" borderId="16" xfId="0" applyFont="1" applyFill="1" applyBorder="1" applyAlignment="1">
      <alignment horizontal="center" vertical="center"/>
    </xf>
    <xf numFmtId="0" fontId="21" fillId="10" borderId="17" xfId="0" applyFont="1" applyFill="1" applyBorder="1" applyAlignment="1">
      <alignment horizontal="center" vertical="center"/>
    </xf>
    <xf numFmtId="0" fontId="3" fillId="5" borderId="1"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3" fillId="5" borderId="22" xfId="0" applyFont="1" applyFill="1" applyBorder="1" applyAlignment="1">
      <alignment horizontal="center" vertical="center"/>
    </xf>
    <xf numFmtId="0" fontId="3" fillId="5" borderId="0" xfId="0" applyFont="1" applyFill="1" applyAlignment="1">
      <alignment horizontal="center" vertical="center"/>
    </xf>
    <xf numFmtId="0" fontId="14" fillId="3" borderId="4" xfId="0" applyFont="1" applyFill="1" applyBorder="1" applyAlignment="1">
      <alignment horizontal="center"/>
    </xf>
    <xf numFmtId="0" fontId="14" fillId="3" borderId="6" xfId="0" applyFont="1" applyFill="1" applyBorder="1" applyAlignment="1">
      <alignment horizontal="center"/>
    </xf>
    <xf numFmtId="0" fontId="9" fillId="5" borderId="4" xfId="0" applyFont="1" applyFill="1" applyBorder="1" applyAlignment="1">
      <alignment horizontal="left" vertical="center"/>
    </xf>
    <xf numFmtId="0" fontId="9" fillId="5" borderId="6" xfId="0" applyFont="1" applyFill="1" applyBorder="1" applyAlignment="1">
      <alignment horizontal="left" vertical="center"/>
    </xf>
    <xf numFmtId="0" fontId="3" fillId="5" borderId="4" xfId="0" applyFont="1" applyFill="1" applyBorder="1" applyAlignment="1">
      <alignment horizontal="left" vertical="center"/>
    </xf>
    <xf numFmtId="0" fontId="3" fillId="5" borderId="6" xfId="0" applyFont="1" applyFill="1" applyBorder="1" applyAlignment="1">
      <alignment horizontal="left" vertical="center"/>
    </xf>
    <xf numFmtId="0" fontId="0" fillId="3" borderId="0" xfId="0" applyFill="1" applyAlignment="1">
      <alignment horizontal="center"/>
    </xf>
    <xf numFmtId="0" fontId="22" fillId="3" borderId="4" xfId="0" applyFont="1" applyFill="1" applyBorder="1" applyAlignment="1">
      <alignment horizontal="left" vertical="top"/>
    </xf>
    <xf numFmtId="0" fontId="22" fillId="3" borderId="5" xfId="0" applyFont="1" applyFill="1" applyBorder="1" applyAlignment="1">
      <alignment horizontal="left" vertical="top"/>
    </xf>
    <xf numFmtId="0" fontId="22" fillId="3" borderId="6" xfId="0" applyFont="1" applyFill="1" applyBorder="1" applyAlignment="1">
      <alignment horizontal="left" vertical="top"/>
    </xf>
    <xf numFmtId="0" fontId="3" fillId="4" borderId="9" xfId="0" applyFont="1" applyFill="1" applyBorder="1" applyAlignment="1">
      <alignment horizontal="center"/>
    </xf>
    <xf numFmtId="0" fontId="3" fillId="5" borderId="14" xfId="0" applyFont="1" applyFill="1" applyBorder="1" applyAlignment="1">
      <alignment horizontal="center"/>
    </xf>
    <xf numFmtId="0" fontId="3" fillId="5" borderId="15" xfId="0" applyFont="1" applyFill="1" applyBorder="1" applyAlignment="1">
      <alignment horizontal="center"/>
    </xf>
    <xf numFmtId="0" fontId="3" fillId="5" borderId="13" xfId="0" applyFont="1" applyFill="1" applyBorder="1" applyAlignment="1">
      <alignment horizontal="center"/>
    </xf>
    <xf numFmtId="0" fontId="2" fillId="9" borderId="0" xfId="0" applyFont="1" applyFill="1" applyAlignment="1">
      <alignment horizontal="center" vertical="center"/>
    </xf>
    <xf numFmtId="44" fontId="9" fillId="8" borderId="0" xfId="1" applyFont="1" applyFill="1" applyBorder="1" applyAlignment="1">
      <alignment vertical="center"/>
    </xf>
    <xf numFmtId="44" fontId="9" fillId="8" borderId="16" xfId="1" applyFont="1" applyFill="1" applyBorder="1" applyAlignment="1">
      <alignment vertical="center"/>
    </xf>
    <xf numFmtId="0" fontId="3" fillId="5" borderId="10" xfId="0" applyFont="1" applyFill="1" applyBorder="1" applyAlignment="1">
      <alignment vertical="center" wrapText="1"/>
    </xf>
    <xf numFmtId="0" fontId="3" fillId="5" borderId="29" xfId="0" applyFont="1" applyFill="1" applyBorder="1" applyAlignment="1">
      <alignment vertical="center" wrapText="1"/>
    </xf>
    <xf numFmtId="0" fontId="3" fillId="5" borderId="30" xfId="0" applyFont="1" applyFill="1" applyBorder="1" applyAlignment="1">
      <alignment vertical="center" wrapText="1"/>
    </xf>
    <xf numFmtId="0" fontId="0" fillId="5" borderId="31" xfId="0" applyFill="1" applyBorder="1" applyAlignment="1">
      <alignment horizontal="center" vertical="center" wrapText="1"/>
    </xf>
    <xf numFmtId="1" fontId="0" fillId="8" borderId="23" xfId="0" applyNumberFormat="1" applyFill="1" applyBorder="1"/>
    <xf numFmtId="167" fontId="0" fillId="8" borderId="0" xfId="0" applyNumberFormat="1" applyFill="1" applyBorder="1" applyAlignment="1">
      <alignment vertical="center"/>
    </xf>
    <xf numFmtId="168" fontId="9" fillId="8" borderId="32" xfId="1" applyNumberFormat="1" applyFont="1" applyFill="1" applyBorder="1" applyAlignment="1">
      <alignment vertical="center"/>
    </xf>
    <xf numFmtId="1" fontId="0" fillId="8" borderId="33" xfId="0" applyNumberFormat="1" applyFill="1" applyBorder="1"/>
    <xf numFmtId="164" fontId="0" fillId="8" borderId="34" xfId="1" applyNumberFormat="1" applyFont="1" applyFill="1" applyBorder="1"/>
    <xf numFmtId="167" fontId="0" fillId="8" borderId="34" xfId="0" applyNumberFormat="1" applyFill="1" applyBorder="1" applyAlignment="1">
      <alignment vertical="center"/>
    </xf>
    <xf numFmtId="168" fontId="9" fillId="8" borderId="35" xfId="1" applyNumberFormat="1" applyFont="1" applyFill="1" applyBorder="1" applyAlignment="1">
      <alignment vertical="center"/>
    </xf>
  </cellXfs>
  <cellStyles count="5">
    <cellStyle name="Comma" xfId="3" builtinId="3"/>
    <cellStyle name="Currency" xfId="1" builtinId="4"/>
    <cellStyle name="Hyperlink" xfId="4"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1</xdr:row>
      <xdr:rowOff>127000</xdr:rowOff>
    </xdr:from>
    <xdr:to>
      <xdr:col>7</xdr:col>
      <xdr:colOff>40640</xdr:colOff>
      <xdr:row>8</xdr:row>
      <xdr:rowOff>154402</xdr:rowOff>
    </xdr:to>
    <xdr:pic>
      <xdr:nvPicPr>
        <xdr:cNvPr id="2" name="Picture 1" descr="A close-up of a logo&#10;&#10;Description automatically generated with medium confidenc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4800" y="311150"/>
          <a:ext cx="4003040" cy="1316452"/>
        </a:xfrm>
        <a:prstGeom prst="rect">
          <a:avLst/>
        </a:prstGeom>
      </xdr:spPr>
    </xdr:pic>
    <xdr:clientData/>
  </xdr:twoCellAnchor>
  <xdr:twoCellAnchor editAs="oneCell">
    <xdr:from>
      <xdr:col>14</xdr:col>
      <xdr:colOff>394834</xdr:colOff>
      <xdr:row>3</xdr:row>
      <xdr:rowOff>28844</xdr:rowOff>
    </xdr:from>
    <xdr:to>
      <xdr:col>19</xdr:col>
      <xdr:colOff>439123</xdr:colOff>
      <xdr:row>7</xdr:row>
      <xdr:rowOff>68408</xdr:rowOff>
    </xdr:to>
    <xdr:pic>
      <xdr:nvPicPr>
        <xdr:cNvPr id="4" name="Picture 3" descr="Us Doe Logo - United States Department Of Energy Logo (1000x251), Png Download">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929234" y="581294"/>
          <a:ext cx="3092289" cy="7761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xdr:row>
      <xdr:rowOff>127000</xdr:rowOff>
    </xdr:from>
    <xdr:to>
      <xdr:col>14</xdr:col>
      <xdr:colOff>5694</xdr:colOff>
      <xdr:row>7</xdr:row>
      <xdr:rowOff>81644</xdr:rowOff>
    </xdr:to>
    <xdr:pic>
      <xdr:nvPicPr>
        <xdr:cNvPr id="5" name="Picture 4" descr="A black background with blue and yellow text&#10;&#10;Description automatically generated with low confidence">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254500" y="489857"/>
          <a:ext cx="4540341" cy="861787"/>
        </a:xfrm>
        <a:prstGeom prst="rect">
          <a:avLst/>
        </a:prstGeom>
        <a:noFill/>
        <a:ln>
          <a:noFill/>
        </a:ln>
      </xdr:spPr>
    </xdr:pic>
    <xdr:clientData/>
  </xdr:twoCellAnchor>
  <xdr:oneCellAnchor>
    <xdr:from>
      <xdr:col>2</xdr:col>
      <xdr:colOff>448235</xdr:colOff>
      <xdr:row>19</xdr:row>
      <xdr:rowOff>56029</xdr:rowOff>
    </xdr:from>
    <xdr:ext cx="8964706" cy="5252571"/>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667435" y="3897779"/>
          <a:ext cx="8964706" cy="5252571"/>
        </a:xfrm>
        <a:prstGeom prst="rect">
          <a:avLst/>
        </a:prstGeom>
        <a:noFill/>
        <a:ln>
          <a:solidFill>
            <a:schemeClr val="accent1">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a:t>	The levelized cost tool intuitively</a:t>
          </a:r>
          <a:r>
            <a:rPr lang="en-US" sz="1400" baseline="0"/>
            <a:t> visualizes the techno-economics of IAC assessment recommendations</a:t>
          </a:r>
          <a:r>
            <a:rPr lang="en-US" sz="1400"/>
            <a:t>. It has two</a:t>
          </a:r>
          <a:r>
            <a:rPr lang="en-US" sz="1400" baseline="0"/>
            <a:t> components </a:t>
          </a:r>
          <a:r>
            <a:rPr lang="en-US" sz="1400"/>
            <a:t>to accomplish this: an Excel-based input spreadsheet and a web-based visualization tool. This spreadsheet takes user inputs</a:t>
          </a:r>
          <a:r>
            <a:rPr lang="en-US" sz="1400" baseline="0"/>
            <a:t> for the assessment recommendation that include</a:t>
          </a:r>
          <a:r>
            <a:rPr lang="en-US" sz="1400"/>
            <a:t> energy consumption, energy costs, and savings to calculate the levelized costs of conserved</a:t>
          </a:r>
          <a:r>
            <a:rPr lang="en-US" sz="1400" baseline="0"/>
            <a:t> energy and avoided carbon. </a:t>
          </a:r>
          <a:r>
            <a:rPr lang="en-US" sz="1400"/>
            <a:t>The web-based tool takes the calculations</a:t>
          </a:r>
          <a:r>
            <a:rPr lang="en-US" sz="1400" baseline="0"/>
            <a:t> </a:t>
          </a:r>
          <a:r>
            <a:rPr lang="en-US" sz="1400"/>
            <a:t>from this spreadsheet to generate a</a:t>
          </a:r>
          <a:r>
            <a:rPr lang="en-US" sz="1400" baseline="0"/>
            <a:t> levelized cost</a:t>
          </a:r>
          <a:r>
            <a:rPr lang="en-US" sz="1400"/>
            <a:t> curve. This graphical representation compares the cost and savings for different</a:t>
          </a:r>
          <a:r>
            <a:rPr lang="en-US" sz="1400" baseline="0"/>
            <a:t> </a:t>
          </a:r>
          <a:r>
            <a:rPr lang="en-US" sz="1400"/>
            <a:t>assessment recommendations,</a:t>
          </a:r>
          <a:r>
            <a:rPr lang="en-US" sz="1400" baseline="0"/>
            <a:t> which is useful for</a:t>
          </a:r>
          <a:r>
            <a:rPr lang="en-US" sz="1400"/>
            <a:t> implementation prioritization.</a:t>
          </a:r>
        </a:p>
        <a:p>
          <a:endParaRPr lang="en-US" sz="1400"/>
        </a:p>
        <a:p>
          <a:r>
            <a:rPr lang="en-US" sz="1400"/>
            <a:t>	In the "Assessment Recommendations" tab, users can input multiple</a:t>
          </a:r>
          <a:r>
            <a:rPr lang="en-US" sz="1400" baseline="0"/>
            <a:t> assessment recommendations</a:t>
          </a:r>
          <a:r>
            <a:rPr lang="en-US" sz="1400"/>
            <a:t> along with their energy usage and cost</a:t>
          </a:r>
          <a:r>
            <a:rPr lang="en-US" sz="1400" baseline="0"/>
            <a:t> savings</a:t>
          </a:r>
          <a:r>
            <a:rPr lang="en-US" sz="1400"/>
            <a:t>. These inputs are</a:t>
          </a:r>
          <a:r>
            <a:rPr lang="en-US" sz="1400" baseline="0"/>
            <a:t> </a:t>
          </a:r>
          <a:r>
            <a:rPr lang="en-US" sz="1400"/>
            <a:t>used to calculate the levelized costs. The tool comes with</a:t>
          </a:r>
          <a:r>
            <a:rPr lang="en-US" sz="1400" baseline="0"/>
            <a:t> a selection of commonly used fuels in the industry for the users to input their energy use and savings. </a:t>
          </a:r>
          <a:r>
            <a:rPr lang="en-US" sz="1400"/>
            <a:t>It also allows users to specify grid</a:t>
          </a:r>
          <a:r>
            <a:rPr lang="en-US" sz="1400" baseline="0"/>
            <a:t> electricity profile for the levelized cost calculations from either the baked in eGRID database or custom inputs</a:t>
          </a:r>
          <a:r>
            <a:rPr lang="en-US" sz="1400"/>
            <a:t>. Multiple inputs and variables are factored into the calculation of levelized costs.</a:t>
          </a:r>
          <a:r>
            <a:rPr lang="en-US" sz="1400" baseline="0"/>
            <a:t> They include </a:t>
          </a:r>
          <a:r>
            <a:rPr lang="en-US" sz="1400"/>
            <a:t>implementation costs, energy consumption, energy savings, and operation and maintenance costs, . Additional variables, such as the discount rates on investment costs and the annual rate of change in energy and carbon costs (if applicable), are</a:t>
          </a:r>
          <a:r>
            <a:rPr lang="en-US" sz="1400" baseline="0"/>
            <a:t> also factored in</a:t>
          </a:r>
          <a:r>
            <a:rPr lang="en-US" sz="1400"/>
            <a:t> for analyzing lifetime costs.</a:t>
          </a:r>
        </a:p>
        <a:p>
          <a:endParaRPr lang="en-US" sz="1400"/>
        </a:p>
        <a:p>
          <a:r>
            <a:rPr lang="en-US" sz="1400"/>
            <a:t>	After user input, this spreadsheet can</a:t>
          </a:r>
          <a:r>
            <a:rPr lang="en-US" sz="1400" baseline="0"/>
            <a:t> </a:t>
          </a:r>
          <a:r>
            <a:rPr lang="en-US" sz="1400"/>
            <a:t>be uploaded to the web-based tool to create the levelized</a:t>
          </a:r>
          <a:r>
            <a:rPr lang="en-US" sz="1400" baseline="0"/>
            <a:t> cost curves for conserved energy and carbon</a:t>
          </a:r>
          <a:r>
            <a:rPr lang="en-US" sz="1400"/>
            <a:t>. The resulting bar</a:t>
          </a:r>
          <a:r>
            <a:rPr lang="en-US" sz="1400" baseline="0"/>
            <a:t> charts show </a:t>
          </a:r>
          <a:r>
            <a:rPr lang="en-US" sz="1400"/>
            <a:t>the assessment recommendations in the bars, with their costs represented on the y-axis,</a:t>
          </a:r>
          <a:r>
            <a:rPr lang="en-US" sz="1400" baseline="0"/>
            <a:t> whereas the width of the bars represents the conserved energy and abated carbon</a:t>
          </a:r>
          <a:r>
            <a:rPr lang="en-US" sz="1400"/>
            <a:t>. The levelized cost curve</a:t>
          </a:r>
          <a:r>
            <a:rPr lang="en-US" sz="1400" baseline="0"/>
            <a:t> </a:t>
          </a:r>
          <a:r>
            <a:rPr lang="en-US" sz="1400"/>
            <a:t>empowers users to make informed investment decisions on different assessment recommendations by comparing viable costs and emission reductions through this</a:t>
          </a:r>
          <a:r>
            <a:rPr lang="en-US" sz="1400" baseline="0"/>
            <a:t> information-dense </a:t>
          </a:r>
          <a:r>
            <a:rPr lang="en-US" sz="1400"/>
            <a:t>visualization.</a:t>
          </a:r>
        </a:p>
        <a:p>
          <a:endParaRPr lang="en-US" sz="1400"/>
        </a:p>
        <a:p>
          <a:r>
            <a:rPr lang="en-US" sz="1400" b="1"/>
            <a:t>Note to the user: </a:t>
          </a:r>
          <a:r>
            <a:rPr lang="en-US" sz="1400"/>
            <a:t>Please refer to the tool user guide document for comprehensive, step-by-step guidance on the tool.</a:t>
          </a:r>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energy.gov/eere/doe-industrial-decarbonization-roadmap"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B2D29-3A1A-47A7-980B-391270F34238}">
  <sheetPr codeName="Sheet6"/>
  <dimension ref="D11:Q25"/>
  <sheetViews>
    <sheetView zoomScaleNormal="100" workbookViewId="0">
      <selection activeCell="D12" sqref="D12:Q13"/>
    </sheetView>
  </sheetViews>
  <sheetFormatPr defaultColWidth="8.77734375" defaultRowHeight="14.4" x14ac:dyDescent="0.3"/>
  <cols>
    <col min="1" max="10" width="8.77734375" style="21"/>
    <col min="11" max="11" width="12.77734375" style="21" customWidth="1"/>
    <col min="12" max="16384" width="8.77734375" style="21"/>
  </cols>
  <sheetData>
    <row r="11" spans="4:17" ht="2.7" customHeight="1" x14ac:dyDescent="0.3"/>
    <row r="12" spans="4:17" ht="14.7" customHeight="1" x14ac:dyDescent="0.3">
      <c r="D12" s="152" t="s">
        <v>223</v>
      </c>
      <c r="E12" s="152"/>
      <c r="F12" s="152"/>
      <c r="G12" s="152"/>
      <c r="H12" s="152"/>
      <c r="I12" s="152"/>
      <c r="J12" s="152"/>
      <c r="K12" s="152"/>
      <c r="L12" s="152"/>
      <c r="M12" s="152"/>
      <c r="N12" s="152"/>
      <c r="O12" s="152"/>
      <c r="P12" s="152"/>
      <c r="Q12" s="152"/>
    </row>
    <row r="13" spans="4:17" ht="52.95" customHeight="1" x14ac:dyDescent="0.3">
      <c r="D13" s="152"/>
      <c r="E13" s="152"/>
      <c r="F13" s="152"/>
      <c r="G13" s="152"/>
      <c r="H13" s="152"/>
      <c r="I13" s="152"/>
      <c r="J13" s="152"/>
      <c r="K13" s="152"/>
      <c r="L13" s="152"/>
      <c r="M13" s="152"/>
      <c r="N13" s="152"/>
      <c r="O13" s="152"/>
      <c r="P13" s="152"/>
      <c r="Q13" s="152"/>
    </row>
    <row r="14" spans="4:17" ht="14.7" customHeight="1" x14ac:dyDescent="0.6">
      <c r="D14" s="31"/>
      <c r="E14" s="31"/>
      <c r="F14" s="31"/>
      <c r="G14" s="31"/>
      <c r="H14" s="31"/>
      <c r="I14" s="31"/>
      <c r="J14" s="31"/>
      <c r="K14" s="31"/>
      <c r="L14" s="31"/>
      <c r="M14" s="31"/>
      <c r="N14" s="31"/>
      <c r="O14" s="31"/>
      <c r="P14" s="31"/>
      <c r="Q14" s="31"/>
    </row>
    <row r="15" spans="4:17" ht="14.7" customHeight="1" x14ac:dyDescent="0.6">
      <c r="D15" s="31"/>
      <c r="E15" s="31"/>
      <c r="F15" s="31"/>
      <c r="G15" s="31"/>
      <c r="H15" s="31"/>
      <c r="I15" s="154" t="s">
        <v>224</v>
      </c>
      <c r="J15" s="154"/>
      <c r="K15" s="154"/>
      <c r="L15" s="31"/>
      <c r="M15" s="31"/>
      <c r="N15" s="31"/>
      <c r="O15" s="31"/>
      <c r="P15" s="31"/>
      <c r="Q15" s="31"/>
    </row>
    <row r="16" spans="4:17" ht="14.7" customHeight="1" x14ac:dyDescent="0.6">
      <c r="D16" s="31"/>
      <c r="E16" s="31"/>
      <c r="F16" s="31"/>
      <c r="G16" s="31"/>
      <c r="H16" s="31"/>
      <c r="I16" s="154"/>
      <c r="J16" s="154"/>
      <c r="K16" s="154"/>
      <c r="L16" s="31"/>
      <c r="M16" s="31"/>
      <c r="N16" s="31"/>
      <c r="O16" s="31"/>
      <c r="P16" s="31"/>
      <c r="Q16" s="31"/>
    </row>
    <row r="17" spans="4:17" ht="14.7" customHeight="1" x14ac:dyDescent="0.6">
      <c r="D17" s="31"/>
      <c r="E17" s="31"/>
      <c r="F17" s="31"/>
      <c r="G17" s="31"/>
      <c r="H17" s="31"/>
      <c r="I17" s="154"/>
      <c r="J17" s="154"/>
      <c r="K17" s="154"/>
      <c r="L17" s="31"/>
      <c r="M17" s="31"/>
      <c r="N17" s="31"/>
      <c r="O17" s="31"/>
      <c r="P17" s="31"/>
      <c r="Q17" s="31"/>
    </row>
    <row r="19" spans="4:17" ht="15.6" x14ac:dyDescent="0.3">
      <c r="I19" s="155" t="s">
        <v>225</v>
      </c>
      <c r="J19" s="155"/>
      <c r="K19" s="155"/>
    </row>
    <row r="23" spans="4:17" ht="14.7" customHeight="1" x14ac:dyDescent="0.3">
      <c r="K23" s="41"/>
    </row>
    <row r="24" spans="4:17" x14ac:dyDescent="0.3">
      <c r="D24" s="153"/>
      <c r="E24" s="153"/>
      <c r="F24" s="153"/>
      <c r="G24" s="153"/>
      <c r="H24" s="153"/>
      <c r="I24" s="153"/>
      <c r="J24" s="153"/>
      <c r="K24" s="153"/>
      <c r="L24" s="153"/>
      <c r="M24" s="153"/>
      <c r="N24" s="153"/>
      <c r="O24" s="153"/>
      <c r="P24" s="153"/>
      <c r="Q24" s="153"/>
    </row>
    <row r="25" spans="4:17" x14ac:dyDescent="0.3">
      <c r="D25" s="153"/>
      <c r="E25" s="153"/>
      <c r="F25" s="153"/>
      <c r="G25" s="153"/>
      <c r="H25" s="153"/>
      <c r="I25" s="153"/>
      <c r="J25" s="153"/>
      <c r="K25" s="153"/>
      <c r="L25" s="153"/>
      <c r="M25" s="153"/>
      <c r="N25" s="153"/>
      <c r="O25" s="153"/>
      <c r="P25" s="153"/>
      <c r="Q25" s="153"/>
    </row>
  </sheetData>
  <mergeCells count="4">
    <mergeCell ref="D12:Q13"/>
    <mergeCell ref="D24:Q25"/>
    <mergeCell ref="I15:K17"/>
    <mergeCell ref="I19:K1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0CDE4-8CB1-4CD5-9D58-D2A51ACAEA08}">
  <sheetPr codeName="Sheet1"/>
  <dimension ref="A1:DJ1028"/>
  <sheetViews>
    <sheetView tabSelected="1" topLeftCell="A17" zoomScale="115" zoomScaleNormal="115" workbookViewId="0">
      <pane xSplit="5" topLeftCell="AD1" activePane="topRight" state="frozen"/>
      <selection activeCell="A7" sqref="A7"/>
      <selection pane="topRight" activeCell="AT28" sqref="AT28"/>
    </sheetView>
  </sheetViews>
  <sheetFormatPr defaultRowHeight="14.4" x14ac:dyDescent="0.3"/>
  <cols>
    <col min="1" max="1" width="2.77734375" style="21" customWidth="1"/>
    <col min="2" max="3" width="8.77734375" customWidth="1"/>
    <col min="4" max="4" width="33.77734375" customWidth="1"/>
    <col min="5" max="5" width="58.5546875" customWidth="1"/>
    <col min="6" max="6" width="60.5546875" customWidth="1"/>
    <col min="7" max="8" width="17.44140625" customWidth="1"/>
    <col min="9" max="9" width="25.21875" customWidth="1"/>
    <col min="10" max="10" width="14.77734375" customWidth="1"/>
    <col min="11" max="15" width="12.77734375" customWidth="1"/>
    <col min="16" max="16" width="13.44140625" bestFit="1" customWidth="1"/>
    <col min="17" max="17" width="15.77734375" customWidth="1"/>
    <col min="18" max="18" width="17.5546875" customWidth="1"/>
    <col min="19" max="23" width="10.5546875" customWidth="1"/>
    <col min="24" max="24" width="11.77734375" hidden="1" customWidth="1" collapsed="1"/>
    <col min="25" max="29" width="10.5546875" hidden="1" customWidth="1"/>
    <col min="30" max="30" width="14.88671875" customWidth="1"/>
    <col min="31" max="32" width="12.44140625" customWidth="1"/>
    <col min="33" max="33" width="10.77734375" customWidth="1"/>
    <col min="34" max="34" width="12" customWidth="1"/>
    <col min="35" max="35" width="10.5546875" customWidth="1"/>
    <col min="36" max="36" width="10.5546875" hidden="1" customWidth="1"/>
    <col min="37" max="37" width="11.44140625" hidden="1" customWidth="1"/>
    <col min="38" max="38" width="17.21875" hidden="1" customWidth="1"/>
    <col min="39" max="42" width="9.21875" hidden="1" customWidth="1"/>
    <col min="43" max="43" width="10.44140625" hidden="1" customWidth="1"/>
    <col min="44" max="44" width="12.44140625" customWidth="1"/>
  </cols>
  <sheetData>
    <row r="1" spans="2:114" x14ac:dyDescent="0.3">
      <c r="D1" s="21"/>
      <c r="E1" s="21"/>
      <c r="X1" s="21"/>
      <c r="Y1" s="21"/>
      <c r="Z1" s="21"/>
      <c r="AA1" s="21"/>
      <c r="AB1" s="21"/>
      <c r="AC1" s="21"/>
    </row>
    <row r="2" spans="2:114" ht="18" customHeight="1" thickBot="1" x14ac:dyDescent="0.35">
      <c r="B2" s="21"/>
      <c r="C2" s="21"/>
      <c r="D2" s="42"/>
      <c r="E2" s="43"/>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21"/>
      <c r="CO2" s="21"/>
      <c r="CP2" s="21"/>
      <c r="CQ2" s="21"/>
      <c r="CR2" s="21"/>
      <c r="CS2" s="21"/>
      <c r="CT2" s="21"/>
      <c r="CU2" s="21"/>
      <c r="CV2" s="21"/>
      <c r="CW2" s="21"/>
      <c r="CX2" s="21"/>
      <c r="CY2" s="21"/>
      <c r="CZ2" s="21"/>
      <c r="DA2" s="21"/>
      <c r="DB2" s="21"/>
      <c r="DC2" s="21"/>
      <c r="DD2" s="21"/>
      <c r="DE2" s="21"/>
      <c r="DF2" s="21"/>
      <c r="DG2" s="21"/>
      <c r="DH2" s="21"/>
    </row>
    <row r="3" spans="2:114" ht="18" customHeight="1" x14ac:dyDescent="0.3">
      <c r="B3" s="21"/>
      <c r="C3" s="21"/>
      <c r="D3" s="13" t="s">
        <v>0</v>
      </c>
      <c r="E3" s="15" t="s">
        <v>1</v>
      </c>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row>
    <row r="4" spans="2:114" ht="18" customHeight="1" thickBot="1" x14ac:dyDescent="0.35">
      <c r="B4" s="21"/>
      <c r="C4" s="21"/>
      <c r="D4" s="23" t="s">
        <v>3</v>
      </c>
      <c r="E4" s="24" t="s">
        <v>140</v>
      </c>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21"/>
      <c r="CG4" s="21"/>
      <c r="CH4" s="21"/>
      <c r="CI4" s="21"/>
      <c r="CJ4" s="21"/>
      <c r="CK4" s="21"/>
      <c r="CL4" s="21"/>
      <c r="CM4" s="21"/>
      <c r="CN4" s="21"/>
      <c r="CO4" s="21"/>
      <c r="CP4" s="21"/>
      <c r="CQ4" s="21"/>
      <c r="CR4" s="21"/>
      <c r="CS4" s="21"/>
      <c r="CT4" s="21"/>
      <c r="CU4" s="21"/>
      <c r="CV4" s="21"/>
      <c r="CW4" s="21"/>
      <c r="CX4" s="21"/>
      <c r="CY4" s="21"/>
      <c r="CZ4" s="21"/>
      <c r="DA4" s="21"/>
      <c r="DB4" s="21"/>
      <c r="DC4" s="21"/>
      <c r="DD4" s="21"/>
      <c r="DE4" s="21"/>
      <c r="DF4" s="21"/>
      <c r="DG4" s="21"/>
      <c r="DH4" s="21"/>
    </row>
    <row r="5" spans="2:114" ht="18" customHeight="1" thickBot="1" x14ac:dyDescent="0.35">
      <c r="B5" s="21"/>
      <c r="C5" s="21"/>
      <c r="D5" s="60"/>
      <c r="E5" s="6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row>
    <row r="6" spans="2:114" ht="16.2" customHeight="1" thickBot="1" x14ac:dyDescent="0.35">
      <c r="B6" s="21"/>
      <c r="C6" s="21"/>
      <c r="D6" s="177" t="s">
        <v>166</v>
      </c>
      <c r="E6" s="178"/>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21"/>
      <c r="CG6" s="21"/>
      <c r="CH6" s="21"/>
      <c r="CI6" s="21"/>
      <c r="CJ6" s="21"/>
      <c r="CK6" s="21"/>
      <c r="CL6" s="21"/>
      <c r="CM6" s="21"/>
      <c r="CN6" s="21"/>
      <c r="CO6" s="21"/>
      <c r="CP6" s="21"/>
      <c r="CQ6" s="21"/>
      <c r="CR6" s="21"/>
      <c r="CS6" s="21"/>
      <c r="CT6" s="21"/>
      <c r="CU6" s="21"/>
      <c r="CV6" s="21"/>
      <c r="CW6" s="21"/>
      <c r="CX6" s="21"/>
      <c r="CY6" s="21"/>
      <c r="CZ6" s="21"/>
      <c r="DA6" s="21"/>
      <c r="DB6" s="21"/>
      <c r="DC6" s="21"/>
      <c r="DD6" s="21"/>
      <c r="DE6" s="21"/>
      <c r="DF6" s="21"/>
      <c r="DG6" s="21"/>
      <c r="DH6" s="21"/>
    </row>
    <row r="7" spans="2:114" ht="42.6" customHeight="1" thickBot="1" x14ac:dyDescent="0.35">
      <c r="B7" s="156" t="s">
        <v>159</v>
      </c>
      <c r="C7" s="159" t="s">
        <v>160</v>
      </c>
      <c r="D7" s="179" t="s">
        <v>202</v>
      </c>
      <c r="E7" s="180"/>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c r="DE7" s="21"/>
      <c r="DF7" s="21"/>
      <c r="DG7" s="21"/>
      <c r="DH7" s="21"/>
      <c r="DJ7" t="s">
        <v>153</v>
      </c>
    </row>
    <row r="8" spans="2:114" ht="76.95" customHeight="1" thickBot="1" x14ac:dyDescent="0.35">
      <c r="B8" s="157"/>
      <c r="C8" s="160"/>
      <c r="D8" s="65" t="s">
        <v>199</v>
      </c>
      <c r="E8" s="83"/>
      <c r="F8" s="26"/>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O8" s="21"/>
      <c r="CP8" s="21"/>
      <c r="CQ8" s="21"/>
      <c r="CR8" s="21"/>
      <c r="CS8" s="21"/>
      <c r="CT8" s="21"/>
      <c r="CU8" s="21"/>
      <c r="CV8" s="21"/>
      <c r="CW8" s="21"/>
      <c r="CX8" s="21"/>
      <c r="CY8" s="21"/>
      <c r="CZ8" s="21"/>
      <c r="DA8" s="21"/>
      <c r="DB8" s="21"/>
      <c r="DC8" s="21"/>
      <c r="DD8" s="21"/>
      <c r="DE8" s="21"/>
      <c r="DF8" s="21"/>
      <c r="DG8" s="21"/>
      <c r="DH8" s="21"/>
      <c r="DJ8" t="s">
        <v>167</v>
      </c>
    </row>
    <row r="9" spans="2:114" ht="18.600000000000001" customHeight="1" thickBot="1" x14ac:dyDescent="0.35">
      <c r="B9" s="157"/>
      <c r="C9" s="160"/>
      <c r="D9" s="21"/>
      <c r="E9" s="75" t="s">
        <v>178</v>
      </c>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21"/>
      <c r="CP9" s="21"/>
      <c r="CQ9" s="21"/>
      <c r="CR9" s="21"/>
      <c r="CS9" s="21"/>
      <c r="CT9" s="21"/>
      <c r="CU9" s="21"/>
      <c r="CV9" s="21"/>
      <c r="CW9" s="21"/>
      <c r="CX9" s="21"/>
      <c r="CY9" s="21"/>
      <c r="CZ9" s="21"/>
      <c r="DA9" s="21"/>
      <c r="DB9" s="21"/>
      <c r="DC9" s="21"/>
      <c r="DD9" s="21"/>
      <c r="DE9" s="21"/>
      <c r="DF9" s="21"/>
      <c r="DG9" s="21"/>
      <c r="DH9" s="21"/>
      <c r="DJ9" t="s">
        <v>168</v>
      </c>
    </row>
    <row r="10" spans="2:114" ht="57" customHeight="1" thickBot="1" x14ac:dyDescent="0.35">
      <c r="B10" s="157"/>
      <c r="C10" s="161"/>
      <c r="D10" s="63" t="s">
        <v>200</v>
      </c>
      <c r="E10" s="62">
        <v>0</v>
      </c>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c r="CO10" s="21"/>
      <c r="CP10" s="21"/>
      <c r="CQ10" s="21"/>
      <c r="CR10" s="21"/>
      <c r="CS10" s="21"/>
      <c r="CT10" s="21"/>
      <c r="CU10" s="21"/>
      <c r="CV10" s="21"/>
      <c r="CW10" s="21"/>
      <c r="CX10" s="21"/>
      <c r="CY10" s="21"/>
      <c r="CZ10" s="21"/>
      <c r="DA10" s="21"/>
      <c r="DB10" s="21"/>
      <c r="DC10" s="21"/>
      <c r="DD10" s="21"/>
      <c r="DE10" s="21"/>
      <c r="DF10" s="21"/>
      <c r="DG10" s="21"/>
      <c r="DH10" s="21"/>
    </row>
    <row r="11" spans="2:114" x14ac:dyDescent="0.3">
      <c r="B11" s="157"/>
      <c r="C11" s="59"/>
      <c r="D11" s="21"/>
      <c r="E11" s="64" t="s">
        <v>165</v>
      </c>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D11" s="21"/>
      <c r="DE11" s="21"/>
      <c r="DF11" s="21"/>
      <c r="DG11" s="21"/>
      <c r="DH11" s="21"/>
    </row>
    <row r="12" spans="2:114" ht="15" thickBot="1" x14ac:dyDescent="0.35">
      <c r="B12" s="157"/>
      <c r="C12" s="59"/>
      <c r="D12" s="21"/>
      <c r="E12" s="82" t="s">
        <v>201</v>
      </c>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c r="DC12" s="21"/>
      <c r="DD12" s="21"/>
      <c r="DE12" s="21"/>
      <c r="DF12" s="21"/>
      <c r="DG12" s="21"/>
      <c r="DH12" s="21"/>
    </row>
    <row r="13" spans="2:114" ht="58.95" customHeight="1" thickBot="1" x14ac:dyDescent="0.35">
      <c r="B13" s="157"/>
      <c r="C13" s="159" t="s">
        <v>161</v>
      </c>
      <c r="D13" s="181" t="s">
        <v>163</v>
      </c>
      <c r="E13" s="182"/>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1"/>
      <c r="CR13" s="21"/>
      <c r="CS13" s="21"/>
      <c r="CT13" s="21"/>
      <c r="CU13" s="21"/>
      <c r="CV13" s="21"/>
      <c r="CW13" s="21"/>
      <c r="CX13" s="21"/>
      <c r="CY13" s="21"/>
      <c r="CZ13" s="21"/>
      <c r="DA13" s="21"/>
      <c r="DB13" s="21"/>
      <c r="DC13" s="21"/>
      <c r="DD13" s="21"/>
      <c r="DE13" s="21"/>
      <c r="DF13" s="21"/>
      <c r="DG13" s="21"/>
      <c r="DH13" s="21"/>
    </row>
    <row r="14" spans="2:114" ht="29.1" customHeight="1" thickBot="1" x14ac:dyDescent="0.35">
      <c r="B14" s="157"/>
      <c r="C14" s="160"/>
      <c r="D14" s="56" t="s">
        <v>126</v>
      </c>
      <c r="E14" s="55" t="s">
        <v>212</v>
      </c>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c r="CZ14" s="21"/>
      <c r="DA14" s="21"/>
      <c r="DB14" s="21"/>
      <c r="DC14" s="21"/>
      <c r="DD14" s="21"/>
      <c r="DE14" s="21"/>
      <c r="DF14" s="21"/>
      <c r="DG14" s="21"/>
      <c r="DH14" s="21"/>
    </row>
    <row r="15" spans="2:114" ht="29.1" customHeight="1" thickBot="1" x14ac:dyDescent="0.35">
      <c r="B15" s="157"/>
      <c r="C15" s="160"/>
      <c r="D15" s="57" t="s">
        <v>4</v>
      </c>
      <c r="E15" s="30" t="s">
        <v>211</v>
      </c>
      <c r="F15" s="54"/>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c r="CZ15" s="21"/>
      <c r="DA15" s="21"/>
      <c r="DB15" s="21"/>
      <c r="DC15" s="21"/>
      <c r="DD15" s="21"/>
      <c r="DE15" s="21"/>
      <c r="DF15" s="21"/>
      <c r="DG15" s="21"/>
      <c r="DH15" s="21"/>
    </row>
    <row r="16" spans="2:114" ht="29.1" customHeight="1" thickBot="1" x14ac:dyDescent="0.35">
      <c r="B16" s="157"/>
      <c r="C16" s="160"/>
      <c r="D16" s="64"/>
      <c r="E16" s="64" t="str">
        <f>IF(D15="AK","NREL Forecast is Not Available for This Territory",IF(D15="DC","NREL Forecast is Not Available for This Territory",IF(D15="HI","NREL Forecast is Not Available for This Territory",IF(D15="PR","NREL Forecast is Not Available for This Territory",""))))</f>
        <v/>
      </c>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O16" s="21"/>
      <c r="CP16" s="21"/>
      <c r="CQ16" s="21"/>
      <c r="CR16" s="21"/>
      <c r="CS16" s="21"/>
      <c r="CT16" s="21"/>
      <c r="CU16" s="21"/>
      <c r="CV16" s="21"/>
      <c r="CW16" s="21"/>
      <c r="CX16" s="21"/>
      <c r="CY16" s="21"/>
      <c r="CZ16" s="21"/>
      <c r="DA16" s="21"/>
      <c r="DB16" s="21"/>
      <c r="DC16" s="21"/>
      <c r="DD16" s="21"/>
      <c r="DE16" s="21"/>
      <c r="DF16" s="21"/>
      <c r="DG16" s="21"/>
      <c r="DH16" s="21"/>
    </row>
    <row r="17" spans="1:112" ht="39.6" customHeight="1" thickBot="1" x14ac:dyDescent="0.35">
      <c r="B17" s="157"/>
      <c r="C17" s="160"/>
      <c r="D17" s="17" t="s">
        <v>162</v>
      </c>
      <c r="E17" s="77" t="s">
        <v>167</v>
      </c>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c r="DE17" s="21"/>
      <c r="DF17" s="21"/>
      <c r="DG17" s="21"/>
      <c r="DH17" s="21"/>
    </row>
    <row r="18" spans="1:112" x14ac:dyDescent="0.3">
      <c r="B18" s="157"/>
      <c r="C18" s="160"/>
      <c r="D18" s="48"/>
      <c r="E18" s="25"/>
      <c r="F18" s="25"/>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21"/>
      <c r="CY18" s="21"/>
      <c r="CZ18" s="21"/>
      <c r="DA18" s="21"/>
      <c r="DB18" s="21"/>
      <c r="DC18" s="21"/>
      <c r="DD18" s="21"/>
      <c r="DE18" s="21"/>
      <c r="DF18" s="21"/>
      <c r="DG18" s="21"/>
      <c r="DH18" s="21"/>
    </row>
    <row r="19" spans="1:112" ht="15" thickBot="1" x14ac:dyDescent="0.35">
      <c r="B19" s="157"/>
      <c r="C19" s="160"/>
      <c r="D19" s="48"/>
      <c r="E19" s="25"/>
      <c r="F19" s="25"/>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21"/>
      <c r="CP19" s="21"/>
      <c r="CQ19" s="21"/>
      <c r="CR19" s="21"/>
      <c r="CS19" s="21"/>
      <c r="CT19" s="21"/>
      <c r="CU19" s="21"/>
      <c r="CV19" s="21"/>
      <c r="CW19" s="21"/>
      <c r="CX19" s="21"/>
      <c r="CY19" s="21"/>
      <c r="CZ19" s="21"/>
      <c r="DA19" s="21"/>
      <c r="DB19" s="21"/>
      <c r="DC19" s="21"/>
      <c r="DD19" s="21"/>
      <c r="DE19" s="21"/>
      <c r="DF19" s="21"/>
      <c r="DG19" s="21"/>
      <c r="DH19" s="21"/>
    </row>
    <row r="20" spans="1:112" ht="22.5" customHeight="1" thickBot="1" x14ac:dyDescent="0.35">
      <c r="B20" s="157"/>
      <c r="C20" s="160"/>
      <c r="D20" s="162" t="s">
        <v>204</v>
      </c>
      <c r="E20" s="163"/>
      <c r="F20" s="84"/>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21"/>
      <c r="CP20" s="21"/>
      <c r="CQ20" s="21"/>
      <c r="CR20" s="21"/>
      <c r="CS20" s="21"/>
      <c r="CT20" s="21"/>
      <c r="CU20" s="21"/>
      <c r="CV20" s="21"/>
      <c r="CW20" s="21"/>
      <c r="CX20" s="21"/>
      <c r="CY20" s="21"/>
      <c r="CZ20" s="21"/>
      <c r="DA20" s="21"/>
      <c r="DB20" s="21"/>
      <c r="DC20" s="21"/>
      <c r="DD20" s="21"/>
      <c r="DE20" s="21"/>
      <c r="DF20" s="21"/>
      <c r="DG20" s="21"/>
      <c r="DH20" s="21"/>
    </row>
    <row r="21" spans="1:112" ht="25.95" customHeight="1" thickBot="1" x14ac:dyDescent="0.35">
      <c r="B21" s="157"/>
      <c r="C21" s="161"/>
      <c r="D21" s="58" t="s">
        <v>203</v>
      </c>
      <c r="E21" s="89">
        <v>0.5</v>
      </c>
      <c r="F21" s="25"/>
      <c r="H21" s="183"/>
      <c r="I21" s="183"/>
      <c r="J21" s="183"/>
      <c r="K21" s="183"/>
      <c r="L21" s="183"/>
      <c r="M21" s="183"/>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21"/>
      <c r="CP21" s="21"/>
      <c r="CQ21" s="21"/>
      <c r="CR21" s="21"/>
      <c r="CS21" s="21"/>
      <c r="CT21" s="21"/>
      <c r="CU21" s="21"/>
      <c r="CV21" s="21"/>
      <c r="CW21" s="21"/>
      <c r="CX21" s="21"/>
      <c r="CY21" s="21"/>
      <c r="CZ21" s="21"/>
      <c r="DA21" s="21"/>
      <c r="DB21" s="21"/>
      <c r="DC21" s="21"/>
      <c r="DD21" s="21"/>
      <c r="DE21" s="21"/>
      <c r="DF21" s="21"/>
      <c r="DG21" s="21"/>
      <c r="DH21" s="21"/>
    </row>
    <row r="22" spans="1:112" ht="15" thickBot="1" x14ac:dyDescent="0.35">
      <c r="B22" s="157"/>
      <c r="C22" s="59"/>
      <c r="D22" s="21"/>
      <c r="E22" s="21"/>
      <c r="F22" s="21"/>
      <c r="G22" s="21"/>
      <c r="H22" s="183"/>
      <c r="I22" s="183"/>
      <c r="J22" s="183"/>
      <c r="K22" s="183"/>
      <c r="L22" s="183"/>
      <c r="M22" s="183"/>
      <c r="N22" s="37"/>
      <c r="O22" s="37"/>
      <c r="P22" s="37"/>
      <c r="Q22" s="37"/>
      <c r="R22" s="37"/>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21"/>
      <c r="CP22" s="21"/>
      <c r="CQ22" s="21"/>
      <c r="CR22" s="21"/>
      <c r="CS22" s="21"/>
      <c r="CT22" s="21"/>
      <c r="CU22" s="21"/>
      <c r="CV22" s="21"/>
      <c r="CW22" s="21"/>
      <c r="CX22" s="21"/>
      <c r="CY22" s="21"/>
      <c r="CZ22" s="21"/>
      <c r="DA22" s="21"/>
      <c r="DB22" s="21"/>
      <c r="DC22" s="21"/>
      <c r="DD22" s="21"/>
      <c r="DE22" s="21"/>
      <c r="DF22" s="21"/>
      <c r="DG22" s="21"/>
      <c r="DH22" s="21"/>
    </row>
    <row r="23" spans="1:112" ht="24.45" customHeight="1" thickBot="1" x14ac:dyDescent="0.35">
      <c r="B23" s="158"/>
      <c r="C23" s="59"/>
      <c r="D23" s="85" t="s">
        <v>205</v>
      </c>
      <c r="E23" s="90">
        <v>0</v>
      </c>
      <c r="F23" s="26"/>
      <c r="G23" s="21"/>
      <c r="H23" s="183"/>
      <c r="I23" s="183"/>
      <c r="J23" s="183"/>
      <c r="K23" s="183"/>
      <c r="L23" s="183"/>
      <c r="M23" s="183"/>
      <c r="N23" s="37"/>
      <c r="O23" s="37"/>
      <c r="P23" s="37"/>
      <c r="Q23" s="37"/>
      <c r="R23" s="37"/>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O23" s="21"/>
      <c r="CP23" s="21"/>
      <c r="CQ23" s="21"/>
      <c r="CR23" s="21"/>
      <c r="CS23" s="21"/>
      <c r="CT23" s="21"/>
      <c r="CU23" s="21"/>
      <c r="CV23" s="21"/>
      <c r="CW23" s="21"/>
      <c r="CX23" s="21"/>
      <c r="CY23" s="21"/>
      <c r="CZ23" s="21"/>
      <c r="DA23" s="21"/>
      <c r="DB23" s="21"/>
      <c r="DC23" s="21"/>
      <c r="DD23" s="21"/>
      <c r="DE23" s="21"/>
      <c r="DF23" s="21"/>
      <c r="DG23" s="21"/>
      <c r="DH23" s="21"/>
    </row>
    <row r="24" spans="1:112" ht="15" thickBot="1" x14ac:dyDescent="0.35">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O24" s="21"/>
      <c r="CP24" s="21"/>
      <c r="CQ24" s="21"/>
      <c r="CR24" s="21"/>
      <c r="CS24" s="21"/>
      <c r="CT24" s="21"/>
      <c r="CU24" s="21"/>
      <c r="CV24" s="21"/>
      <c r="CW24" s="21"/>
      <c r="CX24" s="21"/>
      <c r="CY24" s="21"/>
      <c r="CZ24" s="21"/>
      <c r="DA24" s="21"/>
      <c r="DB24" s="21"/>
      <c r="DC24" s="21"/>
      <c r="DD24" s="21"/>
      <c r="DE24" s="21"/>
      <c r="DF24" s="21"/>
      <c r="DG24" s="21"/>
      <c r="DH24" s="21"/>
    </row>
    <row r="25" spans="1:112" ht="14.7" customHeight="1" x14ac:dyDescent="0.3">
      <c r="B25" s="21"/>
      <c r="C25" s="21"/>
      <c r="D25" s="21"/>
      <c r="E25" s="165" t="s">
        <v>206</v>
      </c>
      <c r="F25" s="166"/>
      <c r="G25" s="166"/>
      <c r="H25" s="166"/>
      <c r="I25" s="166"/>
      <c r="J25" s="166"/>
      <c r="K25" s="166"/>
      <c r="L25" s="166"/>
      <c r="M25" s="166"/>
      <c r="N25" s="166"/>
      <c r="O25" s="166"/>
      <c r="P25" s="166"/>
      <c r="Q25" s="166"/>
      <c r="R25" s="166"/>
      <c r="S25" s="166"/>
      <c r="T25" s="166"/>
      <c r="U25" s="166"/>
      <c r="V25" s="166"/>
      <c r="W25" s="167"/>
      <c r="X25" s="21"/>
      <c r="Y25" s="21"/>
      <c r="Z25" s="21"/>
      <c r="AA25" s="21"/>
      <c r="AB25" s="21"/>
      <c r="AC25" s="21"/>
      <c r="AD25" s="21"/>
      <c r="AE25" s="21"/>
      <c r="AF25" s="21"/>
      <c r="AG25" s="21"/>
      <c r="AH25" s="21"/>
      <c r="AI25" s="49"/>
      <c r="AJ25" s="21"/>
      <c r="AK25" s="21"/>
      <c r="AL25" s="21"/>
      <c r="AM25" s="21"/>
      <c r="AN25" s="21"/>
      <c r="AO25" s="21"/>
      <c r="AP25" s="21"/>
      <c r="AQ25" s="21"/>
      <c r="AR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O25" s="21"/>
      <c r="CP25" s="21"/>
      <c r="CQ25" s="21"/>
      <c r="CR25" s="21"/>
      <c r="CS25" s="21"/>
      <c r="CT25" s="21"/>
      <c r="CU25" s="21"/>
      <c r="CV25" s="21"/>
      <c r="CW25" s="21"/>
      <c r="CX25" s="21"/>
      <c r="CY25" s="21"/>
      <c r="CZ25" s="21"/>
      <c r="DA25" s="21"/>
      <c r="DB25" s="21"/>
      <c r="DC25" s="21"/>
      <c r="DD25" s="21"/>
      <c r="DE25" s="21"/>
      <c r="DF25" s="21"/>
      <c r="DG25" s="21"/>
      <c r="DH25" s="21"/>
    </row>
    <row r="26" spans="1:112" ht="15" customHeight="1" thickBot="1" x14ac:dyDescent="0.35">
      <c r="B26" s="21"/>
      <c r="C26" s="21"/>
      <c r="D26" s="21"/>
      <c r="E26" s="168"/>
      <c r="F26" s="169"/>
      <c r="G26" s="169"/>
      <c r="H26" s="169"/>
      <c r="I26" s="169"/>
      <c r="J26" s="169"/>
      <c r="K26" s="169"/>
      <c r="L26" s="169"/>
      <c r="M26" s="169"/>
      <c r="N26" s="169"/>
      <c r="O26" s="169"/>
      <c r="P26" s="169"/>
      <c r="Q26" s="169"/>
      <c r="R26" s="169"/>
      <c r="S26" s="169"/>
      <c r="T26" s="169"/>
      <c r="U26" s="169"/>
      <c r="V26" s="169"/>
      <c r="W26" s="170"/>
      <c r="X26" s="21"/>
      <c r="Y26" s="21"/>
      <c r="Z26" s="21"/>
      <c r="AA26" s="21"/>
      <c r="AB26" s="21"/>
      <c r="AC26" s="21"/>
      <c r="AD26" s="21"/>
      <c r="AE26" s="21"/>
      <c r="AF26" s="21"/>
      <c r="AG26" s="21"/>
      <c r="AH26" s="21"/>
      <c r="AI26" s="49"/>
      <c r="AJ26" s="21"/>
      <c r="AK26" s="21"/>
      <c r="AL26" s="21"/>
      <c r="AM26" s="21"/>
      <c r="AN26" s="21"/>
      <c r="AO26" s="21"/>
      <c r="AP26" s="21"/>
      <c r="AQ26" s="21"/>
      <c r="AR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O26" s="21"/>
      <c r="CP26" s="21"/>
      <c r="CQ26" s="21"/>
      <c r="CR26" s="21"/>
      <c r="CS26" s="21"/>
      <c r="CT26" s="21"/>
      <c r="CU26" s="21"/>
      <c r="CV26" s="21"/>
      <c r="CW26" s="21"/>
      <c r="CX26" s="21"/>
      <c r="CY26" s="21"/>
      <c r="CZ26" s="21"/>
      <c r="DA26" s="21"/>
      <c r="DB26" s="21"/>
      <c r="DC26" s="21"/>
      <c r="DD26" s="21"/>
      <c r="DE26" s="21"/>
      <c r="DF26" s="21"/>
      <c r="DG26" s="21"/>
      <c r="DH26" s="21"/>
    </row>
    <row r="27" spans="1:112" x14ac:dyDescent="0.3">
      <c r="B27" s="21"/>
      <c r="C27" s="21"/>
      <c r="D27" s="21"/>
      <c r="E27" s="171" t="s">
        <v>132</v>
      </c>
      <c r="F27" s="172"/>
      <c r="G27" s="171" t="s">
        <v>133</v>
      </c>
      <c r="H27" s="175"/>
      <c r="I27" s="172"/>
      <c r="J27" s="171" t="s">
        <v>134</v>
      </c>
      <c r="K27" s="175"/>
      <c r="L27" s="172"/>
      <c r="M27" s="171" t="s">
        <v>135</v>
      </c>
      <c r="N27" s="172"/>
      <c r="O27" s="171" t="s">
        <v>136</v>
      </c>
      <c r="P27" s="172"/>
      <c r="Q27" s="171" t="s">
        <v>2</v>
      </c>
      <c r="R27" s="175"/>
      <c r="S27" s="175"/>
      <c r="T27" s="172"/>
      <c r="U27" s="171" t="s">
        <v>137</v>
      </c>
      <c r="V27" s="175"/>
      <c r="W27" s="172"/>
      <c r="X27" s="21"/>
      <c r="Y27" s="21"/>
      <c r="Z27" s="21"/>
      <c r="AA27" s="21"/>
      <c r="AB27" s="21"/>
      <c r="AC27" s="21"/>
      <c r="AD27" s="21"/>
      <c r="AE27" s="21"/>
      <c r="AF27" s="21"/>
      <c r="AG27" s="21"/>
      <c r="AH27" s="21"/>
      <c r="AI27" s="50"/>
      <c r="AJ27" s="21"/>
      <c r="AK27" s="21"/>
      <c r="AL27" s="21"/>
      <c r="AM27" s="21"/>
      <c r="AN27" s="21"/>
      <c r="AO27" s="21"/>
      <c r="AP27" s="21"/>
      <c r="AQ27" s="21"/>
      <c r="AR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I27" s="21"/>
      <c r="CJ27" s="21"/>
      <c r="CK27" s="21"/>
      <c r="CL27" s="21"/>
      <c r="CM27" s="21"/>
      <c r="CN27" s="21"/>
      <c r="CO27" s="21"/>
      <c r="CP27" s="21"/>
      <c r="CQ27" s="21"/>
      <c r="CR27" s="21"/>
      <c r="CS27" s="21"/>
      <c r="CT27" s="21"/>
      <c r="CU27" s="21"/>
      <c r="CV27" s="21"/>
      <c r="CW27" s="21"/>
      <c r="CX27" s="21"/>
      <c r="CY27" s="21"/>
      <c r="CZ27" s="21"/>
      <c r="DA27" s="21"/>
      <c r="DB27" s="21"/>
      <c r="DC27" s="21"/>
      <c r="DD27" s="21"/>
      <c r="DE27" s="21"/>
      <c r="DF27" s="21"/>
      <c r="DG27" s="21"/>
      <c r="DH27" s="21"/>
    </row>
    <row r="28" spans="1:112" ht="15" thickBot="1" x14ac:dyDescent="0.35">
      <c r="B28" s="21"/>
      <c r="C28" s="21"/>
      <c r="D28" s="21"/>
      <c r="E28" s="173"/>
      <c r="F28" s="174"/>
      <c r="G28" s="173"/>
      <c r="H28" s="176"/>
      <c r="I28" s="174"/>
      <c r="J28" s="173"/>
      <c r="K28" s="176"/>
      <c r="L28" s="174"/>
      <c r="M28" s="173"/>
      <c r="N28" s="174"/>
      <c r="O28" s="173"/>
      <c r="P28" s="174"/>
      <c r="Q28" s="173"/>
      <c r="R28" s="176"/>
      <c r="S28" s="176"/>
      <c r="T28" s="174"/>
      <c r="U28" s="173"/>
      <c r="V28" s="176"/>
      <c r="W28" s="174"/>
      <c r="X28" s="21"/>
      <c r="Y28" s="21"/>
      <c r="Z28" s="21"/>
      <c r="AA28" s="21"/>
      <c r="AB28" s="21"/>
      <c r="AC28" s="21"/>
      <c r="AD28" s="21"/>
      <c r="AE28" s="21"/>
      <c r="AF28" s="21"/>
      <c r="AG28" s="21"/>
      <c r="AH28" s="21"/>
      <c r="AI28" s="50"/>
      <c r="AJ28" s="21"/>
      <c r="AK28" s="21"/>
      <c r="AL28" s="21"/>
      <c r="AM28" s="21"/>
      <c r="AN28" s="21"/>
      <c r="AO28" s="21"/>
      <c r="AP28" s="21"/>
      <c r="AQ28" s="21"/>
      <c r="AR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I28" s="21"/>
      <c r="CJ28" s="21"/>
      <c r="CK28" s="21"/>
      <c r="CL28" s="21"/>
      <c r="CM28" s="21"/>
      <c r="CN28" s="21"/>
      <c r="CO28" s="21"/>
      <c r="CP28" s="21"/>
      <c r="CQ28" s="21"/>
      <c r="CR28" s="21"/>
      <c r="CS28" s="21"/>
      <c r="CT28" s="21"/>
      <c r="CU28" s="21"/>
      <c r="CV28" s="21"/>
      <c r="CW28" s="21"/>
      <c r="CX28" s="21"/>
      <c r="CY28" s="21"/>
      <c r="CZ28" s="21"/>
      <c r="DA28" s="21"/>
      <c r="DB28" s="21"/>
      <c r="DC28" s="21"/>
      <c r="DD28" s="21"/>
      <c r="DE28" s="21"/>
      <c r="DF28" s="21"/>
      <c r="DG28" s="21"/>
      <c r="DH28" s="21"/>
    </row>
    <row r="29" spans="1:112" ht="108" customHeight="1" thickBot="1" x14ac:dyDescent="0.35">
      <c r="B29" s="21"/>
      <c r="C29" s="21"/>
      <c r="D29" s="121" t="s">
        <v>13</v>
      </c>
      <c r="E29" s="122" t="s">
        <v>14</v>
      </c>
      <c r="F29" s="55" t="s">
        <v>164</v>
      </c>
      <c r="G29" s="72" t="s">
        <v>15</v>
      </c>
      <c r="H29" s="123" t="s">
        <v>16</v>
      </c>
      <c r="I29" s="18" t="s">
        <v>17</v>
      </c>
      <c r="J29" s="72" t="s">
        <v>18</v>
      </c>
      <c r="K29" s="123" t="s">
        <v>144</v>
      </c>
      <c r="L29" s="65" t="s">
        <v>145</v>
      </c>
      <c r="M29" s="124" t="s">
        <v>129</v>
      </c>
      <c r="N29" s="17" t="s">
        <v>130</v>
      </c>
      <c r="O29" s="124" t="s">
        <v>19</v>
      </c>
      <c r="P29" s="18" t="s">
        <v>147</v>
      </c>
      <c r="Q29" s="72" t="s">
        <v>148</v>
      </c>
      <c r="R29" s="123" t="s">
        <v>131</v>
      </c>
      <c r="S29" s="123" t="s">
        <v>23</v>
      </c>
      <c r="T29" s="18" t="s">
        <v>24</v>
      </c>
      <c r="U29" s="72" t="s">
        <v>25</v>
      </c>
      <c r="V29" s="123" t="s">
        <v>149</v>
      </c>
      <c r="W29" s="18" t="s">
        <v>26</v>
      </c>
      <c r="X29" s="17" t="s">
        <v>20</v>
      </c>
      <c r="Y29" s="17" t="s">
        <v>21</v>
      </c>
      <c r="Z29" s="17" t="s">
        <v>154</v>
      </c>
      <c r="AA29" s="17" t="s">
        <v>156</v>
      </c>
      <c r="AB29" s="17" t="s">
        <v>157</v>
      </c>
      <c r="AC29" s="17" t="s">
        <v>22</v>
      </c>
      <c r="AD29" s="72" t="s">
        <v>34</v>
      </c>
      <c r="AE29" s="124" t="s">
        <v>217</v>
      </c>
      <c r="AF29" s="17" t="s">
        <v>218</v>
      </c>
      <c r="AG29" s="124" t="s">
        <v>221</v>
      </c>
      <c r="AH29" s="17" t="s">
        <v>222</v>
      </c>
      <c r="AI29" s="194" t="s">
        <v>185</v>
      </c>
      <c r="AJ29" s="195" t="s">
        <v>27</v>
      </c>
      <c r="AK29" s="195" t="s">
        <v>28</v>
      </c>
      <c r="AL29" s="195" t="s">
        <v>29</v>
      </c>
      <c r="AM29" s="195" t="s">
        <v>30</v>
      </c>
      <c r="AN29" s="195" t="s">
        <v>31</v>
      </c>
      <c r="AO29" s="195" t="s">
        <v>32</v>
      </c>
      <c r="AP29" s="195" t="s">
        <v>155</v>
      </c>
      <c r="AQ29" s="195" t="s">
        <v>184</v>
      </c>
      <c r="AR29" s="196" t="s">
        <v>186</v>
      </c>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21"/>
      <c r="CG29" s="21"/>
      <c r="CH29" s="21"/>
      <c r="CI29" s="21"/>
      <c r="CJ29" s="21"/>
      <c r="CK29" s="21"/>
      <c r="CL29" s="21"/>
      <c r="CM29" s="21"/>
      <c r="CN29" s="21"/>
      <c r="CO29" s="21"/>
      <c r="CP29" s="21"/>
      <c r="CQ29" s="21"/>
      <c r="CR29" s="21"/>
      <c r="CS29" s="21"/>
      <c r="CT29" s="21"/>
      <c r="CU29" s="21"/>
      <c r="CV29" s="21"/>
      <c r="CW29" s="21"/>
      <c r="CX29" s="21"/>
      <c r="CY29" s="21"/>
      <c r="CZ29" s="21"/>
      <c r="DA29" s="21"/>
      <c r="DB29" s="21"/>
      <c r="DC29" s="21"/>
      <c r="DD29" s="21"/>
      <c r="DE29" s="21"/>
      <c r="DF29" s="21"/>
      <c r="DG29" s="21"/>
    </row>
    <row r="30" spans="1:112" s="28" customFormat="1" ht="51.6" customHeight="1" thickBot="1" x14ac:dyDescent="0.35">
      <c r="A30" s="26"/>
      <c r="B30" s="26"/>
      <c r="C30" s="26"/>
      <c r="D30" s="125"/>
      <c r="E30" s="126"/>
      <c r="F30" s="127" t="s">
        <v>125</v>
      </c>
      <c r="G30" s="128" t="s">
        <v>127</v>
      </c>
      <c r="H30" s="129" t="s">
        <v>35</v>
      </c>
      <c r="I30" s="130" t="s">
        <v>128</v>
      </c>
      <c r="J30" s="131"/>
      <c r="K30" s="129" t="s">
        <v>36</v>
      </c>
      <c r="L30" s="132" t="s">
        <v>36</v>
      </c>
      <c r="M30" s="133" t="s">
        <v>146</v>
      </c>
      <c r="N30" s="134"/>
      <c r="O30" s="135"/>
      <c r="P30" s="27"/>
      <c r="Q30" s="131" t="s">
        <v>37</v>
      </c>
      <c r="R30" s="136" t="s">
        <v>38</v>
      </c>
      <c r="S30" s="136" t="s">
        <v>39</v>
      </c>
      <c r="T30" s="27" t="s">
        <v>40</v>
      </c>
      <c r="U30" s="131" t="s">
        <v>41</v>
      </c>
      <c r="V30" s="136" t="s">
        <v>42</v>
      </c>
      <c r="W30" s="27" t="s">
        <v>43</v>
      </c>
      <c r="X30" s="134"/>
      <c r="Y30" s="134"/>
      <c r="Z30" s="134"/>
      <c r="AA30" s="134"/>
      <c r="AB30" s="134"/>
      <c r="AC30" s="134"/>
      <c r="AD30" s="131" t="s">
        <v>51</v>
      </c>
      <c r="AE30" s="135" t="s">
        <v>214</v>
      </c>
      <c r="AF30" s="134" t="s">
        <v>215</v>
      </c>
      <c r="AG30" s="135" t="s">
        <v>214</v>
      </c>
      <c r="AH30" s="134" t="s">
        <v>215</v>
      </c>
      <c r="AI30" s="136" t="s">
        <v>187</v>
      </c>
      <c r="AJ30" s="134" t="s">
        <v>44</v>
      </c>
      <c r="AK30" s="134" t="s">
        <v>45</v>
      </c>
      <c r="AL30" s="134" t="s">
        <v>46</v>
      </c>
      <c r="AM30" s="134" t="s">
        <v>47</v>
      </c>
      <c r="AN30" s="134" t="s">
        <v>48</v>
      </c>
      <c r="AO30" s="134" t="s">
        <v>49</v>
      </c>
      <c r="AP30" s="134"/>
      <c r="AQ30" s="134" t="s">
        <v>50</v>
      </c>
      <c r="AR30" s="197" t="s">
        <v>188</v>
      </c>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26"/>
      <c r="CM30" s="26"/>
      <c r="CN30" s="26"/>
      <c r="CO30" s="26"/>
      <c r="CP30" s="26"/>
      <c r="CQ30" s="26"/>
      <c r="CR30" s="26"/>
      <c r="CS30" s="26"/>
      <c r="CT30" s="26"/>
      <c r="CU30" s="26"/>
      <c r="CV30" s="26"/>
      <c r="CW30" s="26"/>
      <c r="CX30" s="26"/>
      <c r="CY30" s="26"/>
      <c r="CZ30" s="26"/>
      <c r="DA30" s="26"/>
      <c r="DB30" s="26"/>
      <c r="DC30" s="26"/>
      <c r="DD30" s="26"/>
      <c r="DE30" s="26"/>
      <c r="DF30" s="26"/>
      <c r="DG30" s="26"/>
    </row>
    <row r="31" spans="1:112" s="22" customFormat="1" ht="31.2" customHeight="1" thickBot="1" x14ac:dyDescent="0.35">
      <c r="A31" s="25"/>
      <c r="B31" s="25"/>
      <c r="C31" s="25"/>
      <c r="D31" s="137"/>
      <c r="E31" s="138"/>
      <c r="F31" s="139"/>
      <c r="G31" s="140"/>
      <c r="H31" s="141"/>
      <c r="I31" s="142"/>
      <c r="J31" s="131" t="s">
        <v>53</v>
      </c>
      <c r="K31" s="136" t="s">
        <v>52</v>
      </c>
      <c r="L31" s="134" t="s">
        <v>52</v>
      </c>
      <c r="M31" s="135" t="s">
        <v>150</v>
      </c>
      <c r="N31" s="134" t="s">
        <v>54</v>
      </c>
      <c r="O31" s="135" t="s">
        <v>54</v>
      </c>
      <c r="P31" s="27" t="s">
        <v>54</v>
      </c>
      <c r="Q31" s="131" t="s">
        <v>55</v>
      </c>
      <c r="R31" s="136" t="s">
        <v>54</v>
      </c>
      <c r="S31" s="143"/>
      <c r="T31" s="144"/>
      <c r="U31" s="145"/>
      <c r="V31" s="143"/>
      <c r="W31" s="144"/>
      <c r="X31" s="134" t="s">
        <v>56</v>
      </c>
      <c r="Y31" s="134" t="s">
        <v>56</v>
      </c>
      <c r="Z31" s="134" t="s">
        <v>56</v>
      </c>
      <c r="AA31" s="134" t="s">
        <v>56</v>
      </c>
      <c r="AB31" s="134" t="s">
        <v>56</v>
      </c>
      <c r="AC31" s="134" t="s">
        <v>56</v>
      </c>
      <c r="AD31" s="137" t="s">
        <v>63</v>
      </c>
      <c r="AE31" s="135" t="s">
        <v>52</v>
      </c>
      <c r="AF31" s="134" t="s">
        <v>216</v>
      </c>
      <c r="AG31" s="135" t="s">
        <v>219</v>
      </c>
      <c r="AH31" s="134" t="s">
        <v>220</v>
      </c>
      <c r="AI31" s="136" t="s">
        <v>190</v>
      </c>
      <c r="AJ31" s="134" t="s">
        <v>54</v>
      </c>
      <c r="AK31" s="63" t="s">
        <v>57</v>
      </c>
      <c r="AL31" s="63" t="s">
        <v>58</v>
      </c>
      <c r="AM31" s="146" t="s">
        <v>59</v>
      </c>
      <c r="AN31" s="146" t="s">
        <v>60</v>
      </c>
      <c r="AO31" s="146" t="s">
        <v>61</v>
      </c>
      <c r="AP31" s="146"/>
      <c r="AQ31" s="63" t="s">
        <v>62</v>
      </c>
      <c r="AR31" s="197" t="s">
        <v>189</v>
      </c>
      <c r="AW31" s="25"/>
      <c r="AX31" s="25"/>
      <c r="AY31" s="25"/>
      <c r="AZ31" s="25"/>
      <c r="BA31" s="25"/>
      <c r="BB31" s="25"/>
      <c r="BC31" s="25"/>
      <c r="BD31" s="25"/>
      <c r="BE31" s="25"/>
      <c r="BF31" s="25"/>
      <c r="BG31" s="25"/>
      <c r="BH31" s="25"/>
      <c r="BI31" s="25"/>
      <c r="BJ31" s="25"/>
      <c r="BK31" s="25"/>
      <c r="BL31" s="25"/>
      <c r="BM31" s="25"/>
      <c r="BN31" s="25"/>
      <c r="BO31" s="25"/>
      <c r="BP31" s="25"/>
      <c r="BQ31" s="25"/>
      <c r="BR31" s="25"/>
      <c r="BS31" s="25"/>
      <c r="BT31" s="25"/>
      <c r="BU31" s="25"/>
      <c r="BV31" s="25"/>
      <c r="BW31" s="25"/>
      <c r="BX31" s="25"/>
      <c r="BY31" s="25"/>
      <c r="BZ31" s="25"/>
      <c r="CA31" s="25"/>
      <c r="CB31" s="25"/>
      <c r="CC31" s="25"/>
      <c r="CD31" s="25"/>
      <c r="CE31" s="25"/>
      <c r="CF31" s="25"/>
      <c r="CG31" s="25"/>
      <c r="CH31" s="25"/>
      <c r="CI31" s="25"/>
      <c r="CJ31" s="25"/>
      <c r="CK31" s="25"/>
      <c r="CL31" s="25"/>
      <c r="CM31" s="25"/>
      <c r="CN31" s="25"/>
      <c r="CO31" s="25"/>
      <c r="CP31" s="25"/>
      <c r="CQ31" s="25"/>
      <c r="CR31" s="25"/>
      <c r="CS31" s="25"/>
      <c r="CT31" s="25"/>
      <c r="CU31" s="25"/>
      <c r="CV31" s="25"/>
      <c r="CW31" s="25"/>
      <c r="CX31" s="25"/>
      <c r="CY31" s="25"/>
      <c r="CZ31" s="25"/>
      <c r="DA31" s="25"/>
      <c r="DB31" s="25"/>
      <c r="DC31" s="25"/>
      <c r="DD31" s="25"/>
      <c r="DE31" s="25"/>
      <c r="DF31" s="25"/>
      <c r="DG31" s="25"/>
    </row>
    <row r="32" spans="1:112" x14ac:dyDescent="0.3">
      <c r="B32" s="164"/>
      <c r="C32" s="66"/>
      <c r="D32" s="104">
        <f>IF(E32&lt;&gt;"",1,"")</f>
        <v>1</v>
      </c>
      <c r="E32" s="106" t="s">
        <v>208</v>
      </c>
      <c r="F32" s="44" t="s">
        <v>64</v>
      </c>
      <c r="G32" s="39" t="s">
        <v>7</v>
      </c>
      <c r="H32" s="108"/>
      <c r="I32" s="93"/>
      <c r="J32" s="96">
        <v>44000</v>
      </c>
      <c r="K32" s="110">
        <v>0</v>
      </c>
      <c r="L32" s="73">
        <v>0</v>
      </c>
      <c r="M32" s="112">
        <v>0</v>
      </c>
      <c r="N32" s="29"/>
      <c r="O32" s="114">
        <v>4500</v>
      </c>
      <c r="P32" s="93">
        <v>0</v>
      </c>
      <c r="Q32" s="39">
        <v>17000</v>
      </c>
      <c r="R32" s="108">
        <v>1300</v>
      </c>
      <c r="S32" s="117">
        <f t="shared" ref="S32:S38" si="0">IF(E32&lt;&gt;"",5%,"")</f>
        <v>0.05</v>
      </c>
      <c r="T32" s="98">
        <v>10</v>
      </c>
      <c r="U32" s="100">
        <f t="shared" ref="U32:U38" si="1">IF(E32&lt;&gt;"",3.5%,"")</f>
        <v>3.5000000000000003E-2</v>
      </c>
      <c r="V32" s="119">
        <f t="shared" ref="V32:V38" si="2">IF(E32&lt;&gt;"",3.5%,"")</f>
        <v>3.5000000000000003E-2</v>
      </c>
      <c r="W32" s="101">
        <f t="shared" ref="W32:W38" si="3">IF(E32&lt;&gt;"",7.5%,"")</f>
        <v>7.4999999999999997E-2</v>
      </c>
      <c r="X32" s="91">
        <f>IF(G32='Emission Factors'!$B$3,AB32,IF(G32='Emission Factors'!$B$4,'Emission Factors'!$C$4,IF(G32='Emission Factors'!$B$5,'Emission Factors'!$C$5,IF(G32='Emission Factors'!$B$6,'Emission Factors'!$C$6,IF(G32='Emission Factors'!$B$7,'Emission Factors'!$C$7,IF(G32='Emission Factors'!$B$8,'Emission Factors'!$C$8,IF(G32='Emission Factors'!$B$9,'Emission Factors'!$C$9,IF(G32='Emission Factors'!$B$10,'Emission Factors'!$C$10,IF(G32='Emission Factors'!$B$11,'Emission Factors'!$C$11,IF(G32='Emission Factors'!$B$12,'Emission Factors'!$C$12,IF(G32='Emission Factors'!$B$13,'Emission Factors'!$C$13,IF(G32='Emission Factors'!$B$14,'Emission Factors'!$C$14,0))))))))))))</f>
        <v>1.5728555126440498E-4</v>
      </c>
      <c r="Y32" s="91">
        <f>IF(H32='Emission Factors'!$B$3,AB32,IF(H32='Emission Factors'!$B$4,'Emission Factors'!$C$4,IF(H32='Emission Factors'!$B$5,'Emission Factors'!$C$5,IF(H32='Emission Factors'!$B$6,'Emission Factors'!$C$6,IF(H32='Emission Factors'!$B$7,'Emission Factors'!$C$7,IF(H32='Emission Factors'!$B$8,'Emission Factors'!$C$8,IF(H32='Emission Factors'!$B$9,'Emission Factors'!$C$9,IF(H32='Emission Factors'!$B$10,'Emission Factors'!$C$10,IF(H32='Emission Factors'!$B$11,'Emission Factors'!$C$11,IF(H32='Emission Factors'!$B$12,'Emission Factors'!$C$12,IF(H32='Emission Factors'!$B$13,'Emission Factors'!$C$13,IF(H32='Emission Factors'!$B$14,'Emission Factors'!$C$14,0))))))))))))</f>
        <v>0</v>
      </c>
      <c r="Z32" s="91">
        <f>IF(AND($E$8&lt;&gt;"",$E$10&lt;&gt;""),$E$8*AP32/T32,IF($D$15="AK",'Grid Emissions'!C4*0.000001,IF($D$15="DC",'Grid Emissions'!C11*0.000001,IF($D$15="HI",'Grid Emissions'!C15*0.000001,IF($D$15="PR",'Grid Emissions'!C43*0.000001,(VLOOKUP($D$15,'Grid Emission Forecast'!$B$4:$AF$52,MATCH(T32,'Grid Emission Forecast'!$B$4:$AF$4,0),FALSE)*0.000001)*(1-($E$21/100)))))))</f>
        <v>1.5728555126440498E-4</v>
      </c>
      <c r="AA32" s="91">
        <f>IF($D$15="AK",'Grid Emissions'!C4*0.000001,IF($D$15="DC",'Grid Emissions'!C11*0.000001,IF($D$15="HI",'Grid Emissions'!C15*0.000001,IF($D$15="PR",'Grid Emissions'!C43*0.000001,(VLOOKUP($D$15,'Grid Emission Forecast'!$B$57:$AF$105,MATCH(T32,'Grid Emission Forecast'!$B$57:$AF$57,0),FALSE)*0.000001)*(1-($E$21/100))))))</f>
        <v>1.3752863891996E-4</v>
      </c>
      <c r="AB32" s="91">
        <f>IF($E$17=$DJ$7,'Emission Factors'!$C$3,IF($E$17=$DJ$8,Z32,IF($E$17=$DJ$9,AA32,Z32)))</f>
        <v>1.5728555126440498E-4</v>
      </c>
      <c r="AC32" s="91">
        <f>IF(I32='Emission Factors'!$B$3,AB32,IF(I32='Emission Factors'!$B$4,'Emission Factors'!$C$4,IF(I32='Emission Factors'!$B$5,'Emission Factors'!$C$5,IF(I32='Emission Factors'!$B$6,'Emission Factors'!$C$6,IF(I32='Emission Factors'!$B$7,'Emission Factors'!$C$7,IF(I32='Emission Factors'!$B$8,'Emission Factors'!$C$8,IF(I32='Emission Factors'!$B$9,'Emission Factors'!$C$9,IF(I32='Emission Factors'!$B$10,'Emission Factors'!$C$10,IF(I32='Emission Factors'!$B$11,'Emission Factors'!$C$11,IF(I32='Emission Factors'!$B$12,'Emission Factors'!$C$12,IF(I32='Emission Factors'!$B$13,'Emission Factors'!$C$13,IF(I32='Emission Factors'!$B$14,'Emission Factors'!$C$14,0))))))))))))</f>
        <v>0</v>
      </c>
      <c r="AD32" s="86">
        <f t="shared" ref="AD32:AD38" si="4">IF(Q32&lt;&gt;"",AQ32/AL32,"")</f>
        <v>-1705.0782422296106</v>
      </c>
      <c r="AE32" s="148">
        <f>IF(OR(J32&lt;&gt;"",K32&lt;&gt;"",L32&lt;&gt;"",M32&lt;&gt;""),((J32*0.00341214)+K32+L32-IF(I32="Electricity",M32*0.00341214,M32)),"")</f>
        <v>150.13416000000001</v>
      </c>
      <c r="AF32" s="92">
        <f>IF(AND(AE32&lt;&gt;"",AE32&gt;0),AD32/AE32,"")</f>
        <v>-11.357030553403773</v>
      </c>
      <c r="AG32" s="150">
        <f>IF(AE32&lt;&gt;"",AE32/3.41214,"")</f>
        <v>44</v>
      </c>
      <c r="AH32" s="192">
        <f>IF(AND(AG32&lt;&gt;"",AG32&gt;0),AD32/AG32,"")</f>
        <v>-38.751778232491148</v>
      </c>
      <c r="AI32" s="198">
        <f t="shared" ref="AI32:AI38" si="5">IF(OR(K32&lt;&gt;"",J32&lt;&gt;""),(((K32)*X32))+(J32*AB32)+(L32*Y32)-(IF(AND(G32&lt;&gt;"",I32&lt;&gt;""),(AC32*M32),0)),"")</f>
        <v>6.9205642556338196</v>
      </c>
      <c r="AJ32" s="71">
        <f t="shared" ref="AJ32:AJ63" si="6">IF(AND($E$23&lt;&gt;"",AI32&lt;&gt;""),(AI32*$E$23),0)</f>
        <v>0</v>
      </c>
      <c r="AK32" s="199">
        <f t="shared" ref="AK32:AK63" si="7">(1+S32)^(-T32)</f>
        <v>0.61391325354075932</v>
      </c>
      <c r="AL32" s="199">
        <f t="shared" ref="AL32:AL63" si="8">(1-(1+S32)^(-T32))/S32</f>
        <v>7.7217349291848132</v>
      </c>
      <c r="AM32" s="199">
        <f t="shared" ref="AM32:AM63" si="9">(1-((1+U32)/(1+S32))^T32)/(S32-U32)</f>
        <v>8.9343150284350408</v>
      </c>
      <c r="AN32" s="199">
        <f t="shared" ref="AN32:AN63" si="10">(1-((1+V32)/(1+S32))^T32)/(S32-V32)</f>
        <v>8.9343150284350408</v>
      </c>
      <c r="AO32" s="199">
        <f t="shared" ref="AO32:AO63" si="11">(1-((1+W32)/(1+S32))^T32)/(S32-W32)</f>
        <v>10.611783679149262</v>
      </c>
      <c r="AP32" s="199">
        <f>IF($E$10&lt;0,(1-((1+$E$10)/(1))^T32)/(0-$E$10),(T32^2))</f>
        <v>100</v>
      </c>
      <c r="AQ32" s="199">
        <f>IF(Q32&lt;&gt;"",(Q32+(R32*AL32)+(N32*(IF(I32='Emission Factors'!B3,AM32,AN32)))-((P32*AN32)+(O32*AM32)+(AJ32*AO32))),"")</f>
        <v>-13166.162220017428</v>
      </c>
      <c r="AR32" s="200">
        <f>IF(AND(AI32&lt;&gt;"",AI32&gt;0),AD32/AI32,"")</f>
        <v>-246.3785002561834</v>
      </c>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21"/>
      <c r="CG32" s="21"/>
      <c r="CH32" s="21"/>
      <c r="CI32" s="21"/>
      <c r="CJ32" s="21"/>
      <c r="CK32" s="21"/>
      <c r="CL32" s="21"/>
      <c r="CM32" s="21"/>
      <c r="CN32" s="21"/>
      <c r="CO32" s="21"/>
      <c r="CP32" s="21"/>
      <c r="CQ32" s="21"/>
      <c r="CR32" s="21"/>
      <c r="CS32" s="21"/>
      <c r="CT32" s="21"/>
      <c r="CU32" s="21"/>
      <c r="CV32" s="21"/>
      <c r="CW32" s="21"/>
      <c r="CX32" s="21"/>
      <c r="CY32" s="21"/>
      <c r="CZ32" s="21"/>
      <c r="DA32" s="21"/>
      <c r="DB32" s="21"/>
      <c r="DC32" s="21"/>
      <c r="DD32" s="21"/>
      <c r="DE32" s="21"/>
      <c r="DF32" s="21"/>
      <c r="DG32" s="21"/>
    </row>
    <row r="33" spans="2:111" x14ac:dyDescent="0.3">
      <c r="B33" s="164"/>
      <c r="C33" s="66"/>
      <c r="D33" s="104">
        <f t="shared" ref="D33:D38" si="12">IF(E33&lt;&gt;"",D32+1,"")</f>
        <v>2</v>
      </c>
      <c r="E33" s="106" t="s">
        <v>209</v>
      </c>
      <c r="F33" s="44" t="s">
        <v>64</v>
      </c>
      <c r="G33" s="39" t="s">
        <v>8</v>
      </c>
      <c r="H33" s="108"/>
      <c r="I33" s="93"/>
      <c r="J33" s="96">
        <v>0</v>
      </c>
      <c r="K33" s="110">
        <v>1100</v>
      </c>
      <c r="L33" s="73">
        <v>0</v>
      </c>
      <c r="M33" s="112">
        <v>0</v>
      </c>
      <c r="N33" s="29"/>
      <c r="O33" s="115">
        <v>0</v>
      </c>
      <c r="P33" s="93">
        <v>16000</v>
      </c>
      <c r="Q33" s="39">
        <v>8000</v>
      </c>
      <c r="R33" s="108">
        <v>700</v>
      </c>
      <c r="S33" s="117">
        <f t="shared" si="0"/>
        <v>0.05</v>
      </c>
      <c r="T33" s="98">
        <v>20</v>
      </c>
      <c r="U33" s="100">
        <f t="shared" si="1"/>
        <v>3.5000000000000003E-2</v>
      </c>
      <c r="V33" s="119">
        <f t="shared" si="2"/>
        <v>3.5000000000000003E-2</v>
      </c>
      <c r="W33" s="101">
        <f t="shared" si="3"/>
        <v>7.4999999999999997E-2</v>
      </c>
      <c r="X33" s="91">
        <f>IF(G33='Emission Factors'!$B$3,AB33,IF(G33='Emission Factors'!$B$4,'Emission Factors'!$C$4,IF(G33='Emission Factors'!$B$5,'Emission Factors'!$C$5,IF(G33='Emission Factors'!$B$6,'Emission Factors'!$C$6,IF(G33='Emission Factors'!$B$7,'Emission Factors'!$C$7,IF(G33='Emission Factors'!$B$8,'Emission Factors'!$C$8,IF(G33='Emission Factors'!$B$9,'Emission Factors'!$C$9,IF(G33='Emission Factors'!$B$10,'Emission Factors'!$C$10,IF(G33='Emission Factors'!$B$11,'Emission Factors'!$C$11,IF(G33='Emission Factors'!$B$12,'Emission Factors'!$C$12,IF(G33='Emission Factors'!$B$13,'Emission Factors'!$C$13,IF(G33='Emission Factors'!$B$14,'Emission Factors'!$C$14,0))))))))))))</f>
        <v>5.2902494331065759E-2</v>
      </c>
      <c r="Y33" s="91">
        <f>IF(H33='Emission Factors'!$B$3,AB33,IF(H33='Emission Factors'!$B$4,'Emission Factors'!$C$4,IF(H33='Emission Factors'!$B$5,'Emission Factors'!$C$5,IF(H33='Emission Factors'!$B$6,'Emission Factors'!$C$6,IF(H33='Emission Factors'!$B$7,'Emission Factors'!$C$7,IF(H33='Emission Factors'!$B$8,'Emission Factors'!$C$8,IF(H33='Emission Factors'!$B$9,'Emission Factors'!$C$9,IF(H33='Emission Factors'!$B$10,'Emission Factors'!$C$10,IF(H33='Emission Factors'!$B$11,'Emission Factors'!$C$11,IF(H33='Emission Factors'!$B$12,'Emission Factors'!$C$12,IF(H33='Emission Factors'!$B$13,'Emission Factors'!$C$13,IF(H33='Emission Factors'!$B$14,'Emission Factors'!$C$14,0))))))))))))</f>
        <v>0</v>
      </c>
      <c r="Z33" s="91">
        <f>IF(AND($E$8&lt;&gt;"",$E$10&lt;&gt;""),$E$8*AP33/T33,IF($D$15="AK",'Grid Emissions'!C5*0.000001,IF($D$15="DC",'Grid Emissions'!C12*0.000001,IF($D$15="HI",'Grid Emissions'!C16*0.000001,IF($D$15="PR",'Grid Emissions'!C44*0.000001,(VLOOKUP($D$15,'Grid Emission Forecast'!$B$4:$AF$52,MATCH(T33,'Grid Emission Forecast'!$B$4:$AF$4,0),FALSE)*0.000001)*(1-($E$21/100)))))))</f>
        <v>1.0422422563220248E-4</v>
      </c>
      <c r="AA33" s="91">
        <f>IF($D$15="AK",'Grid Emissions'!C5*0.000001,IF($D$15="DC",'Grid Emissions'!C12*0.000001,IF($D$15="HI",'Grid Emissions'!C16*0.000001,IF($D$15="PR",'Grid Emissions'!C44*0.000001,(VLOOKUP($D$15,'Grid Emission Forecast'!$B$57:$AF$105,MATCH(T33,'Grid Emission Forecast'!$B$57:$AF$57,0),FALSE)*0.000001)*(1-($E$21/100))))))</f>
        <v>8.6460394459980016E-5</v>
      </c>
      <c r="AB33" s="91">
        <f>IF($E$17=$DJ$7,'Emission Factors'!$C$3,IF($E$17=$DJ$8,Z33,IF($E$17=$DJ$9,AA33,Z33)))</f>
        <v>1.0422422563220248E-4</v>
      </c>
      <c r="AC33" s="91">
        <f>IF(I33='Emission Factors'!$B$3,AB33,IF(I33='Emission Factors'!$B$4,'Emission Factors'!$C$4,IF(I33='Emission Factors'!$B$5,'Emission Factors'!$C$5,IF(I33='Emission Factors'!$B$6,'Emission Factors'!$C$6,IF(I33='Emission Factors'!$B$7,'Emission Factors'!$C$7,IF(I33='Emission Factors'!$B$8,'Emission Factors'!$C$8,IF(I33='Emission Factors'!$B$9,'Emission Factors'!$C$9,IF(I33='Emission Factors'!$B$10,'Emission Factors'!$C$10,IF(I33='Emission Factors'!$B$11,'Emission Factors'!$C$11,IF(I33='Emission Factors'!$B$12,'Emission Factors'!$C$12,IF(I33='Emission Factors'!$B$13,'Emission Factors'!$C$13,IF(I33='Emission Factors'!$B$14,'Emission Factors'!$C$14,0))))))))))))</f>
        <v>0</v>
      </c>
      <c r="AD33" s="86">
        <f t="shared" si="4"/>
        <v>-20062.031565150846</v>
      </c>
      <c r="AE33" s="148">
        <f>IF(OR(J33&lt;&gt;"",K33&lt;&gt;"",L33&lt;&gt;"",M33&lt;&gt;""),((J33*0.00341214)+K33+L33-IF(I33="Electricity",M33*0.00341214,M33)),"")</f>
        <v>1100</v>
      </c>
      <c r="AF33" s="92">
        <f>IF(AND(AE33&lt;&gt;"",AE33&gt;0),AD33/AE33,"")</f>
        <v>-18.238210513773495</v>
      </c>
      <c r="AG33" s="150">
        <f t="shared" ref="AG33:AG94" si="13">IF(AE33&lt;&gt;"",AE33/3.41214,"")</f>
        <v>322.37833148698473</v>
      </c>
      <c r="AH33" s="192">
        <f>IF(AND(AG33&lt;&gt;"",AG33&gt;0),AD33/AG33,"")</f>
        <v>-62.231327622467091</v>
      </c>
      <c r="AI33" s="198">
        <f t="shared" si="5"/>
        <v>58.192743764172334</v>
      </c>
      <c r="AJ33" s="71">
        <f t="shared" si="6"/>
        <v>0</v>
      </c>
      <c r="AK33" s="199">
        <f t="shared" si="7"/>
        <v>0.37688948287300061</v>
      </c>
      <c r="AL33" s="199">
        <f t="shared" si="8"/>
        <v>12.462210342539986</v>
      </c>
      <c r="AM33" s="199">
        <f t="shared" si="9"/>
        <v>16.671300281460283</v>
      </c>
      <c r="AN33" s="199">
        <f t="shared" si="10"/>
        <v>16.671300281460283</v>
      </c>
      <c r="AO33" s="199">
        <f t="shared" si="11"/>
        <v>24.038816179624998</v>
      </c>
      <c r="AP33" s="199">
        <f t="shared" ref="AP33:AP94" si="14">IF($E$10&lt;0,(1-((1+$E$10)/(1))^T33)/(0-$E$10),(T33^2))</f>
        <v>400</v>
      </c>
      <c r="AQ33" s="199">
        <f>IF(Q33&lt;&gt;"",(Q33+(R33*AL33)+(N33*(IF(I33='Emission Factors'!B4,AM33,AN33)))-((P33*AN33)+(O33*AM33)+(AJ33*AO33))),"")</f>
        <v>-250017.25726358657</v>
      </c>
      <c r="AR33" s="200">
        <f t="shared" ref="AR33:AR94" si="15">IF(AND(AI33&lt;&gt;"",AI33&gt;0),AD33/AI33,"")</f>
        <v>-344.75142891444972</v>
      </c>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c r="CT33" s="21"/>
      <c r="CU33" s="21"/>
      <c r="CV33" s="21"/>
      <c r="CW33" s="21"/>
      <c r="CX33" s="21"/>
      <c r="CY33" s="21"/>
      <c r="CZ33" s="21"/>
      <c r="DA33" s="21"/>
      <c r="DB33" s="21"/>
      <c r="DC33" s="21"/>
      <c r="DD33" s="21"/>
      <c r="DE33" s="21"/>
      <c r="DF33" s="21"/>
      <c r="DG33" s="21"/>
    </row>
    <row r="34" spans="2:111" x14ac:dyDescent="0.3">
      <c r="B34" s="164"/>
      <c r="C34" s="66"/>
      <c r="D34" s="104">
        <f t="shared" si="12"/>
        <v>3</v>
      </c>
      <c r="E34" s="106" t="s">
        <v>210</v>
      </c>
      <c r="F34" s="44" t="s">
        <v>64</v>
      </c>
      <c r="G34" s="39" t="s">
        <v>7</v>
      </c>
      <c r="H34" s="108" t="s">
        <v>8</v>
      </c>
      <c r="I34" s="93"/>
      <c r="J34" s="96">
        <v>37000</v>
      </c>
      <c r="K34" s="110">
        <v>0</v>
      </c>
      <c r="L34" s="73">
        <v>250</v>
      </c>
      <c r="M34" s="112">
        <v>0</v>
      </c>
      <c r="N34" s="29"/>
      <c r="O34" s="114">
        <v>11000</v>
      </c>
      <c r="P34" s="93">
        <v>3000</v>
      </c>
      <c r="Q34" s="39">
        <v>95000</v>
      </c>
      <c r="R34" s="108">
        <v>3200</v>
      </c>
      <c r="S34" s="117">
        <f t="shared" si="0"/>
        <v>0.05</v>
      </c>
      <c r="T34" s="98">
        <v>20</v>
      </c>
      <c r="U34" s="100">
        <f t="shared" si="1"/>
        <v>3.5000000000000003E-2</v>
      </c>
      <c r="V34" s="119">
        <f t="shared" si="2"/>
        <v>3.5000000000000003E-2</v>
      </c>
      <c r="W34" s="101">
        <f t="shared" si="3"/>
        <v>7.4999999999999997E-2</v>
      </c>
      <c r="X34" s="91">
        <f>IF(G34='Emission Factors'!$B$3,AB34,IF(G34='Emission Factors'!$B$4,'Emission Factors'!$C$4,IF(G34='Emission Factors'!$B$5,'Emission Factors'!$C$5,IF(G34='Emission Factors'!$B$6,'Emission Factors'!$C$6,IF(G34='Emission Factors'!$B$7,'Emission Factors'!$C$7,IF(G34='Emission Factors'!$B$8,'Emission Factors'!$C$8,IF(G34='Emission Factors'!$B$9,'Emission Factors'!$C$9,IF(G34='Emission Factors'!$B$10,'Emission Factors'!$C$10,IF(G34='Emission Factors'!$B$11,'Emission Factors'!$C$11,IF(G34='Emission Factors'!$B$12,'Emission Factors'!$C$12,IF(G34='Emission Factors'!$B$13,'Emission Factors'!$C$13,IF(G34='Emission Factors'!$B$14,'Emission Factors'!$C$14,0))))))))))))</f>
        <v>1.0422422563220248E-4</v>
      </c>
      <c r="Y34" s="91">
        <f>IF(H34='Emission Factors'!$B$3,AB34,IF(H34='Emission Factors'!$B$4,'Emission Factors'!$C$4,IF(H34='Emission Factors'!$B$5,'Emission Factors'!$C$5,IF(H34='Emission Factors'!$B$6,'Emission Factors'!$C$6,IF(H34='Emission Factors'!$B$7,'Emission Factors'!$C$7,IF(H34='Emission Factors'!$B$8,'Emission Factors'!$C$8,IF(H34='Emission Factors'!$B$9,'Emission Factors'!$C$9,IF(H34='Emission Factors'!$B$10,'Emission Factors'!$C$10,IF(H34='Emission Factors'!$B$11,'Emission Factors'!$C$11,IF(H34='Emission Factors'!$B$12,'Emission Factors'!$C$12,IF(H34='Emission Factors'!$B$13,'Emission Factors'!$C$13,IF(H34='Emission Factors'!$B$14,'Emission Factors'!$C$14,0))))))))))))</f>
        <v>5.2902494331065759E-2</v>
      </c>
      <c r="Z34" s="91">
        <f>IF(AND($E$8&lt;&gt;"",$E$10&lt;&gt;""),$E$8*AP34/T34,IF($D$15="AK",'Grid Emissions'!C6*0.000001,IF($D$15="DC",'Grid Emissions'!C13*0.000001,IF($D$15="HI",'Grid Emissions'!C17*0.000001,IF($D$15="PR",'Grid Emissions'!C45*0.000001,(VLOOKUP($D$15,'Grid Emission Forecast'!$B$4:$AF$52,MATCH(T34,'Grid Emission Forecast'!$B$4:$AF$4,0),FALSE)*0.000001)*(1-($E$21/100)))))))</f>
        <v>1.0422422563220248E-4</v>
      </c>
      <c r="AA34" s="91">
        <f>IF($D$15="AK",'Grid Emissions'!C6*0.000001,IF($D$15="DC",'Grid Emissions'!C13*0.000001,IF($D$15="HI",'Grid Emissions'!C17*0.000001,IF($D$15="PR",'Grid Emissions'!C45*0.000001,(VLOOKUP($D$15,'Grid Emission Forecast'!$B$57:$AF$105,MATCH(T34,'Grid Emission Forecast'!$B$57:$AF$57,0),FALSE)*0.000001)*(1-($E$21/100))))))</f>
        <v>8.6460394459980016E-5</v>
      </c>
      <c r="AB34" s="91">
        <f>IF($E$17=$DJ$7,'Emission Factors'!$C$3,IF($E$17=$DJ$8,Z34,IF($E$17=$DJ$9,AA34,Z34)))</f>
        <v>1.0422422563220248E-4</v>
      </c>
      <c r="AC34" s="91">
        <f>IF(I34='Emission Factors'!$B$3,AB34,IF(I34='Emission Factors'!$B$4,'Emission Factors'!$C$4,IF(I34='Emission Factors'!$B$5,'Emission Factors'!$C$5,IF(I34='Emission Factors'!$B$6,'Emission Factors'!$C$6,IF(I34='Emission Factors'!$B$7,'Emission Factors'!$C$7,IF(I34='Emission Factors'!$B$8,'Emission Factors'!$C$8,IF(I34='Emission Factors'!$B$9,'Emission Factors'!$C$9,IF(I34='Emission Factors'!$B$10,'Emission Factors'!$C$10,IF(I34='Emission Factors'!$B$11,'Emission Factors'!$C$11,IF(I34='Emission Factors'!$B$12,'Emission Factors'!$C$12,IF(I34='Emission Factors'!$B$13,'Emission Factors'!$C$13,IF(I34='Emission Factors'!$B$14,'Emission Factors'!$C$14,0))))))))))))</f>
        <v>0</v>
      </c>
      <c r="AD34" s="86">
        <f t="shared" si="4"/>
        <v>-7905.4299467261535</v>
      </c>
      <c r="AE34" s="148">
        <f>IF(OR(J34&lt;&gt;"",K34&lt;&gt;"",L34&lt;&gt;"",M34&lt;&gt;""),((J34*0.00341214)+K34+L34-IF(I34="Electricity",M34*0.00341214,M34)),"")</f>
        <v>376.24918000000002</v>
      </c>
      <c r="AF34" s="92">
        <f>IF(AND(AE34&lt;&gt;"",AE34&gt;0),AD34/AE34,"")</f>
        <v>-21.011155284713585</v>
      </c>
      <c r="AG34" s="150">
        <f t="shared" si="13"/>
        <v>110.26780261067834</v>
      </c>
      <c r="AH34" s="192">
        <f>IF(AND(AG34&lt;&gt;"",AG34&gt;0),AD34/AG34,"")</f>
        <v>-71.693003393182622</v>
      </c>
      <c r="AI34" s="198">
        <f t="shared" si="5"/>
        <v>17.08191993115793</v>
      </c>
      <c r="AJ34" s="71">
        <f t="shared" si="6"/>
        <v>0</v>
      </c>
      <c r="AK34" s="199">
        <f t="shared" si="7"/>
        <v>0.37688948287300061</v>
      </c>
      <c r="AL34" s="199">
        <f t="shared" si="8"/>
        <v>12.462210342539986</v>
      </c>
      <c r="AM34" s="199">
        <f t="shared" si="9"/>
        <v>16.671300281460283</v>
      </c>
      <c r="AN34" s="199">
        <f t="shared" si="10"/>
        <v>16.671300281460283</v>
      </c>
      <c r="AO34" s="199">
        <f t="shared" si="11"/>
        <v>24.038816179624998</v>
      </c>
      <c r="AP34" s="199">
        <f>IF($E$10&lt;0,(1-((1+$E$10)/(1))^T34)/(0-$E$10),(T34^2))</f>
        <v>400</v>
      </c>
      <c r="AQ34" s="199">
        <f>IF(Q34&lt;&gt;"",(Q34+(R34*AL34)+(N34*(IF(I34='Emission Factors'!B7,AM34,AN34)))-((P34*AN34)+(O34*AM34)+(AJ34*AO34))),"")</f>
        <v>-98519.130844316009</v>
      </c>
      <c r="AR34" s="200">
        <f t="shared" si="15"/>
        <v>-462.79516462938187</v>
      </c>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21"/>
      <c r="CG34" s="21"/>
      <c r="CH34" s="21"/>
      <c r="CI34" s="21"/>
      <c r="CJ34" s="21"/>
      <c r="CK34" s="21"/>
      <c r="CL34" s="21"/>
      <c r="CM34" s="21"/>
      <c r="CN34" s="21"/>
      <c r="CO34" s="21"/>
      <c r="CP34" s="21"/>
      <c r="CQ34" s="21"/>
      <c r="CR34" s="21"/>
      <c r="CS34" s="21"/>
      <c r="CT34" s="21"/>
      <c r="CU34" s="21"/>
      <c r="CV34" s="21"/>
      <c r="CW34" s="21"/>
      <c r="CX34" s="21"/>
      <c r="CY34" s="21"/>
      <c r="CZ34" s="21"/>
      <c r="DA34" s="21"/>
      <c r="DB34" s="21"/>
      <c r="DC34" s="21"/>
      <c r="DD34" s="21"/>
      <c r="DE34" s="21"/>
      <c r="DF34" s="21"/>
      <c r="DG34" s="21"/>
    </row>
    <row r="35" spans="2:111" x14ac:dyDescent="0.3">
      <c r="B35" s="164"/>
      <c r="C35" s="66"/>
      <c r="D35" s="104">
        <f t="shared" si="12"/>
        <v>4</v>
      </c>
      <c r="E35" s="106" t="s">
        <v>207</v>
      </c>
      <c r="F35" s="44" t="s">
        <v>67</v>
      </c>
      <c r="G35" s="39" t="s">
        <v>8</v>
      </c>
      <c r="H35" s="108"/>
      <c r="I35" s="93" t="s">
        <v>7</v>
      </c>
      <c r="J35" s="96">
        <v>0</v>
      </c>
      <c r="K35" s="110">
        <v>2600</v>
      </c>
      <c r="L35" s="73">
        <v>0</v>
      </c>
      <c r="M35" s="112">
        <v>171000</v>
      </c>
      <c r="N35" s="29">
        <v>19000</v>
      </c>
      <c r="O35" s="114">
        <v>0</v>
      </c>
      <c r="P35" s="93">
        <v>16800</v>
      </c>
      <c r="Q35" s="39">
        <v>39000</v>
      </c>
      <c r="R35" s="108">
        <v>4500</v>
      </c>
      <c r="S35" s="117">
        <f t="shared" si="0"/>
        <v>0.05</v>
      </c>
      <c r="T35" s="98">
        <v>20</v>
      </c>
      <c r="U35" s="100">
        <f t="shared" si="1"/>
        <v>3.5000000000000003E-2</v>
      </c>
      <c r="V35" s="119">
        <f t="shared" si="2"/>
        <v>3.5000000000000003E-2</v>
      </c>
      <c r="W35" s="101">
        <f t="shared" si="3"/>
        <v>7.4999999999999997E-2</v>
      </c>
      <c r="X35" s="91">
        <f>IF(G35='Emission Factors'!$B$3,AB35,IF(G35='Emission Factors'!$B$4,'Emission Factors'!$C$4,IF(G35='Emission Factors'!$B$5,'Emission Factors'!$C$5,IF(G35='Emission Factors'!$B$6,'Emission Factors'!$C$6,IF(G35='Emission Factors'!$B$7,'Emission Factors'!$C$7,IF(G35='Emission Factors'!$B$8,'Emission Factors'!$C$8,IF(G35='Emission Factors'!$B$9,'Emission Factors'!$C$9,IF(G35='Emission Factors'!$B$10,'Emission Factors'!$C$10,IF(G35='Emission Factors'!$B$11,'Emission Factors'!$C$11,IF(G35='Emission Factors'!$B$12,'Emission Factors'!$C$12,IF(G35='Emission Factors'!$B$13,'Emission Factors'!$C$13,IF(G35='Emission Factors'!$B$14,'Emission Factors'!$C$14,0))))))))))))</f>
        <v>5.2902494331065759E-2</v>
      </c>
      <c r="Y35" s="91">
        <f>IF(H35='Emission Factors'!$B$3,AB35,IF(H35='Emission Factors'!$B$4,'Emission Factors'!$C$4,IF(H35='Emission Factors'!$B$5,'Emission Factors'!$C$5,IF(H35='Emission Factors'!$B$6,'Emission Factors'!$C$6,IF(H35='Emission Factors'!$B$7,'Emission Factors'!$C$7,IF(H35='Emission Factors'!$B$8,'Emission Factors'!$C$8,IF(H35='Emission Factors'!$B$9,'Emission Factors'!$C$9,IF(H35='Emission Factors'!$B$10,'Emission Factors'!$C$10,IF(H35='Emission Factors'!$B$11,'Emission Factors'!$C$11,IF(H35='Emission Factors'!$B$12,'Emission Factors'!$C$12,IF(H35='Emission Factors'!$B$13,'Emission Factors'!$C$13,IF(H35='Emission Factors'!$B$14,'Emission Factors'!$C$14,0))))))))))))</f>
        <v>0</v>
      </c>
      <c r="Z35" s="91">
        <f>IF(AND($E$8&lt;&gt;"",$E$10&lt;&gt;""),$E$8*AP35/T35,IF($D$15="AK",'Grid Emissions'!C7*0.000001,IF($D$15="DC",'Grid Emissions'!C14*0.000001,IF($D$15="HI",'Grid Emissions'!C18*0.000001,IF($D$15="PR",'Grid Emissions'!C46*0.000001,(VLOOKUP($D$15,'Grid Emission Forecast'!$B$4:$AF$52,MATCH(T35,'Grid Emission Forecast'!$B$4:$AF$4,0),FALSE)*0.000001)*(1-($E$21/100)))))))</f>
        <v>1.0422422563220248E-4</v>
      </c>
      <c r="AA35" s="91">
        <f>IF($D$15="AK",'Grid Emissions'!C7*0.000001,IF($D$15="DC",'Grid Emissions'!C14*0.000001,IF($D$15="HI",'Grid Emissions'!C18*0.000001,IF($D$15="PR",'Grid Emissions'!C46*0.000001,(VLOOKUP($D$15,'Grid Emission Forecast'!$B$57:$AF$105,MATCH(T35,'Grid Emission Forecast'!$B$57:$AF$57,0),FALSE)*0.000001)*(1-($E$21/100))))))</f>
        <v>8.6460394459980016E-5</v>
      </c>
      <c r="AB35" s="91">
        <f>IF($E$17=$DJ$7,'Emission Factors'!$C$3,IF($E$17=$DJ$8,Z35,IF($E$17=$DJ$9,AA35,Z35)))</f>
        <v>1.0422422563220248E-4</v>
      </c>
      <c r="AC35" s="91">
        <f>IF(I35='Emission Factors'!$B$3,AB35,IF(I35='Emission Factors'!$B$4,'Emission Factors'!$C$4,IF(I35='Emission Factors'!$B$5,'Emission Factors'!$C$5,IF(I35='Emission Factors'!$B$6,'Emission Factors'!$C$6,IF(I35='Emission Factors'!$B$7,'Emission Factors'!$C$7,IF(I35='Emission Factors'!$B$8,'Emission Factors'!$C$8,IF(I35='Emission Factors'!$B$9,'Emission Factors'!$C$9,IF(I35='Emission Factors'!$B$10,'Emission Factors'!$C$10,IF(I35='Emission Factors'!$B$11,'Emission Factors'!$C$11,IF(I35='Emission Factors'!$B$12,'Emission Factors'!$C$12,IF(I35='Emission Factors'!$B$13,'Emission Factors'!$C$13,IF(I35='Emission Factors'!$B$14,'Emission Factors'!$C$14,0))))))))))))</f>
        <v>1.0422422563220248E-4</v>
      </c>
      <c r="AD35" s="86">
        <f t="shared" si="4"/>
        <v>10572.507086554961</v>
      </c>
      <c r="AE35" s="148">
        <f>IF(OR(J35&lt;&gt;"",K35&lt;&gt;"",L35&lt;&gt;"",M35&lt;&gt;""),((J35*0.00341214)+K35+L35-IF(I35="Electricity",M35*0.00341214,M35)),"")</f>
        <v>2016.52406</v>
      </c>
      <c r="AF35" s="92">
        <f>IF(AND(AE35&lt;&gt;"",AE35&gt;0),AD35/AE35,"")</f>
        <v>5.2429362467190002</v>
      </c>
      <c r="AG35" s="150">
        <f t="shared" si="13"/>
        <v>590.98514715105478</v>
      </c>
      <c r="AH35" s="192">
        <f>IF(AND(AG35&lt;&gt;"",AG35&gt;0),AD35/AG35,"")</f>
        <v>17.889632484879769</v>
      </c>
      <c r="AI35" s="198">
        <f t="shared" si="5"/>
        <v>119.72414267766433</v>
      </c>
      <c r="AJ35" s="71">
        <f t="shared" si="6"/>
        <v>0</v>
      </c>
      <c r="AK35" s="199">
        <f t="shared" si="7"/>
        <v>0.37688948287300061</v>
      </c>
      <c r="AL35" s="199">
        <f t="shared" si="8"/>
        <v>12.462210342539986</v>
      </c>
      <c r="AM35" s="199">
        <f t="shared" si="9"/>
        <v>16.671300281460283</v>
      </c>
      <c r="AN35" s="199">
        <f t="shared" si="10"/>
        <v>16.671300281460283</v>
      </c>
      <c r="AO35" s="199">
        <f t="shared" si="11"/>
        <v>24.038816179624998</v>
      </c>
      <c r="AP35" s="199">
        <f t="shared" si="14"/>
        <v>400</v>
      </c>
      <c r="AQ35" s="199">
        <f>IF(Q35&lt;&gt;"",(Q35+(R35*AL35)+(N35*(IF(I35='Emission Factors'!B8,AM35,AN35)))-((P35*AN35)+(O35*AM35)+(AJ35*AO35))),"")</f>
        <v>131756.80716064252</v>
      </c>
      <c r="AR35" s="200">
        <f t="shared" si="15"/>
        <v>88.307227348618653</v>
      </c>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c r="CT35" s="21"/>
      <c r="CU35" s="21"/>
      <c r="CV35" s="21"/>
      <c r="CW35" s="21"/>
      <c r="CX35" s="21"/>
      <c r="CY35" s="21"/>
      <c r="CZ35" s="21"/>
      <c r="DA35" s="21"/>
      <c r="DB35" s="21"/>
      <c r="DC35" s="21"/>
      <c r="DD35" s="21"/>
      <c r="DE35" s="21"/>
      <c r="DF35" s="21"/>
      <c r="DG35" s="21"/>
    </row>
    <row r="36" spans="2:111" x14ac:dyDescent="0.3">
      <c r="B36" s="164"/>
      <c r="C36" s="66"/>
      <c r="D36" s="104">
        <f t="shared" si="12"/>
        <v>5</v>
      </c>
      <c r="E36" s="106" t="s">
        <v>213</v>
      </c>
      <c r="F36" s="44" t="s">
        <v>67</v>
      </c>
      <c r="G36" s="39" t="s">
        <v>8</v>
      </c>
      <c r="H36" s="108"/>
      <c r="I36" s="93" t="s">
        <v>7</v>
      </c>
      <c r="J36" s="96">
        <v>0</v>
      </c>
      <c r="K36" s="110">
        <v>2000</v>
      </c>
      <c r="L36" s="73">
        <v>0</v>
      </c>
      <c r="M36" s="112">
        <v>187000</v>
      </c>
      <c r="N36" s="29">
        <v>21000</v>
      </c>
      <c r="O36" s="114">
        <v>0</v>
      </c>
      <c r="P36" s="93">
        <v>14500</v>
      </c>
      <c r="Q36" s="39">
        <v>120000</v>
      </c>
      <c r="R36" s="108">
        <v>8567</v>
      </c>
      <c r="S36" s="117">
        <f t="shared" si="0"/>
        <v>0.05</v>
      </c>
      <c r="T36" s="98">
        <v>10</v>
      </c>
      <c r="U36" s="100">
        <f t="shared" si="1"/>
        <v>3.5000000000000003E-2</v>
      </c>
      <c r="V36" s="119">
        <f t="shared" si="2"/>
        <v>3.5000000000000003E-2</v>
      </c>
      <c r="W36" s="101">
        <f t="shared" si="3"/>
        <v>7.4999999999999997E-2</v>
      </c>
      <c r="X36" s="91">
        <f>IF(G36='Emission Factors'!$B$3,AB36,IF(G36='Emission Factors'!$B$4,'Emission Factors'!$C$4,IF(G36='Emission Factors'!$B$5,'Emission Factors'!$C$5,IF(G36='Emission Factors'!$B$6,'Emission Factors'!$C$6,IF(G36='Emission Factors'!$B$7,'Emission Factors'!$C$7,IF(G36='Emission Factors'!$B$8,'Emission Factors'!$C$8,IF(G36='Emission Factors'!$B$9,'Emission Factors'!$C$9,IF(G36='Emission Factors'!$B$10,'Emission Factors'!$C$10,IF(G36='Emission Factors'!$B$11,'Emission Factors'!$C$11,IF(G36='Emission Factors'!$B$12,'Emission Factors'!$C$12,IF(G36='Emission Factors'!$B$13,'Emission Factors'!$C$13,IF(G36='Emission Factors'!$B$14,'Emission Factors'!$C$14,0))))))))))))</f>
        <v>5.2902494331065759E-2</v>
      </c>
      <c r="Y36" s="91">
        <f>IF(H36='Emission Factors'!$B$3,AB36,IF(H36='Emission Factors'!$B$4,'Emission Factors'!$C$4,IF(H36='Emission Factors'!$B$5,'Emission Factors'!$C$5,IF(H36='Emission Factors'!$B$6,'Emission Factors'!$C$6,IF(H36='Emission Factors'!$B$7,'Emission Factors'!$C$7,IF(H36='Emission Factors'!$B$8,'Emission Factors'!$C$8,IF(H36='Emission Factors'!$B$9,'Emission Factors'!$C$9,IF(H36='Emission Factors'!$B$10,'Emission Factors'!$C$10,IF(H36='Emission Factors'!$B$11,'Emission Factors'!$C$11,IF(H36='Emission Factors'!$B$12,'Emission Factors'!$C$12,IF(H36='Emission Factors'!$B$13,'Emission Factors'!$C$13,IF(H36='Emission Factors'!$B$14,'Emission Factors'!$C$14,0))))))))))))</f>
        <v>0</v>
      </c>
      <c r="Z36" s="91">
        <f>IF(AND($E$8&lt;&gt;"",$E$10&lt;&gt;""),$E$8*AP36/T36,IF($D$15="AK",'Grid Emissions'!C8*0.000001,IF($D$15="DC",'Grid Emissions'!C15*0.000001,IF($D$15="HI",'Grid Emissions'!C19*0.000001,IF($D$15="PR",'Grid Emissions'!C47*0.000001,(VLOOKUP($D$15,'Grid Emission Forecast'!$B$4:$AF$52,MATCH(T36,'Grid Emission Forecast'!$B$4:$AF$4,0),FALSE)*0.000001)*(1-($E$21/100)))))))</f>
        <v>1.5728555126440498E-4</v>
      </c>
      <c r="AA36" s="91">
        <f>IF($D$15="AK",'Grid Emissions'!C8*0.000001,IF($D$15="DC",'Grid Emissions'!C15*0.000001,IF($D$15="HI",'Grid Emissions'!C19*0.000001,IF($D$15="PR",'Grid Emissions'!C47*0.000001,(VLOOKUP($D$15,'Grid Emission Forecast'!$B$57:$AF$105,MATCH(T36,'Grid Emission Forecast'!$B$57:$AF$57,0),FALSE)*0.000001)*(1-($E$21/100))))))</f>
        <v>1.3752863891996E-4</v>
      </c>
      <c r="AB36" s="91">
        <f>IF($E$17=$DJ$7,'Emission Factors'!$C$3,IF($E$17=$DJ$8,Z36,IF($E$17=$DJ$9,AA36,Z36)))</f>
        <v>1.5728555126440498E-4</v>
      </c>
      <c r="AC36" s="91">
        <f>IF(I36='Emission Factors'!$B$3,AB36,IF(I36='Emission Factors'!$B$4,'Emission Factors'!$C$4,IF(I36='Emission Factors'!$B$5,'Emission Factors'!$C$5,IF(I36='Emission Factors'!$B$6,'Emission Factors'!$C$6,IF(I36='Emission Factors'!$B$7,'Emission Factors'!$C$7,IF(I36='Emission Factors'!$B$8,'Emission Factors'!$C$8,IF(I36='Emission Factors'!$B$9,'Emission Factors'!$C$9,IF(I36='Emission Factors'!$B$10,'Emission Factors'!$C$10,IF(I36='Emission Factors'!$B$11,'Emission Factors'!$C$11,IF(I36='Emission Factors'!$B$12,'Emission Factors'!$C$12,IF(I36='Emission Factors'!$B$13,'Emission Factors'!$C$13,IF(I36='Emission Factors'!$B$14,'Emission Factors'!$C$14,0))))))))))))</f>
        <v>1.5728555126440498E-4</v>
      </c>
      <c r="AD36" s="86">
        <f t="shared" si="4"/>
        <v>31628.274353227123</v>
      </c>
      <c r="AE36" s="148">
        <f>IF(OR(J36&lt;&gt;"",K36&lt;&gt;"",L36&lt;&gt;"",M36&lt;&gt;""),((J36*0.00341214)+K36+L36-IF(I36="Electricity",M36*0.00341214,M36)),"")</f>
        <v>1361.9298199999998</v>
      </c>
      <c r="AF36" s="92">
        <f>IF(AND(AE36&lt;&gt;"",AE36&gt;0),AD36/AE36,"")</f>
        <v>23.223130802163599</v>
      </c>
      <c r="AG36" s="150">
        <f t="shared" si="13"/>
        <v>399.1424208854267</v>
      </c>
      <c r="AH36" s="192">
        <f>IF(AND(AG36&lt;&gt;"",AG36&gt;0),AD36/AG36,"")</f>
        <v>79.240573535294502</v>
      </c>
      <c r="AI36" s="198">
        <f t="shared" si="5"/>
        <v>76.392590575687791</v>
      </c>
      <c r="AJ36" s="71">
        <f t="shared" si="6"/>
        <v>0</v>
      </c>
      <c r="AK36" s="199">
        <f t="shared" si="7"/>
        <v>0.61391325354075932</v>
      </c>
      <c r="AL36" s="199">
        <f t="shared" si="8"/>
        <v>7.7217349291848132</v>
      </c>
      <c r="AM36" s="199">
        <f t="shared" si="9"/>
        <v>8.9343150284350408</v>
      </c>
      <c r="AN36" s="199">
        <f t="shared" si="10"/>
        <v>8.9343150284350408</v>
      </c>
      <c r="AO36" s="199">
        <f t="shared" si="11"/>
        <v>10.611783679149262</v>
      </c>
      <c r="AP36" s="199">
        <f t="shared" si="14"/>
        <v>100</v>
      </c>
      <c r="AQ36" s="199">
        <f>IF(Q36&lt;&gt;"",(Q36+(R36*AL36)+(N36*(IF(I36='Emission Factors'!B9,AM36,AN36)))-((P36*AN36)+(O36*AM36)+(AJ36*AO36))),"")</f>
        <v>244225.15082315408</v>
      </c>
      <c r="AR36" s="200">
        <f t="shared" si="15"/>
        <v>414.02280135912724</v>
      </c>
      <c r="AW36" s="21"/>
      <c r="AX36" s="21"/>
      <c r="AY36" s="21"/>
      <c r="AZ36" s="21"/>
      <c r="BA36" s="21"/>
      <c r="BB36" s="21"/>
      <c r="BC36" s="21"/>
      <c r="BD36" s="21"/>
      <c r="BE36" s="21"/>
      <c r="BF36" s="21"/>
      <c r="BG36" s="21"/>
      <c r="BH36" s="21"/>
      <c r="BI36" s="21"/>
      <c r="BJ36" s="21"/>
      <c r="BK36" s="21"/>
      <c r="BL36" s="21"/>
      <c r="BM36" s="21"/>
      <c r="BN36" s="21"/>
      <c r="BO36" s="21"/>
      <c r="BP36" s="21"/>
      <c r="BQ36" s="21"/>
      <c r="BR36" s="21"/>
      <c r="BS36" s="21"/>
      <c r="BT36" s="21"/>
      <c r="BU36" s="21"/>
      <c r="BV36" s="21"/>
      <c r="BW36" s="21"/>
      <c r="BX36" s="21"/>
      <c r="BY36" s="21"/>
      <c r="BZ36" s="21"/>
      <c r="CA36" s="21"/>
      <c r="CB36" s="21"/>
      <c r="CC36" s="21"/>
      <c r="CD36" s="21"/>
      <c r="CE36" s="21"/>
      <c r="CF36" s="21"/>
      <c r="CG36" s="21"/>
      <c r="CH36" s="21"/>
      <c r="CI36" s="21"/>
      <c r="CJ36" s="21"/>
      <c r="CK36" s="21"/>
      <c r="CL36" s="21"/>
      <c r="CM36" s="21"/>
      <c r="CN36" s="21"/>
      <c r="CO36" s="21"/>
      <c r="CP36" s="21"/>
      <c r="CQ36" s="21"/>
      <c r="CR36" s="21"/>
      <c r="CS36" s="21"/>
      <c r="CT36" s="21"/>
      <c r="CU36" s="21"/>
      <c r="CV36" s="21"/>
      <c r="CW36" s="21"/>
      <c r="CX36" s="21"/>
      <c r="CY36" s="21"/>
      <c r="CZ36" s="21"/>
      <c r="DA36" s="21"/>
      <c r="DB36" s="21"/>
      <c r="DC36" s="21"/>
      <c r="DD36" s="21"/>
      <c r="DE36" s="21"/>
      <c r="DF36" s="21"/>
      <c r="DG36" s="21"/>
    </row>
    <row r="37" spans="2:111" x14ac:dyDescent="0.3">
      <c r="B37" s="164"/>
      <c r="C37" s="66"/>
      <c r="D37" s="104">
        <f t="shared" si="12"/>
        <v>6</v>
      </c>
      <c r="E37" s="106" t="s">
        <v>69</v>
      </c>
      <c r="F37" s="44" t="s">
        <v>70</v>
      </c>
      <c r="G37" s="39" t="s">
        <v>8</v>
      </c>
      <c r="H37" s="108"/>
      <c r="I37" s="93"/>
      <c r="J37" s="96">
        <v>52000</v>
      </c>
      <c r="K37" s="110">
        <v>2400</v>
      </c>
      <c r="L37" s="73">
        <v>0</v>
      </c>
      <c r="M37" s="112">
        <v>0</v>
      </c>
      <c r="N37" s="29"/>
      <c r="O37" s="114">
        <v>9000</v>
      </c>
      <c r="P37" s="93">
        <v>0</v>
      </c>
      <c r="Q37" s="39">
        <v>32000</v>
      </c>
      <c r="R37" s="108">
        <v>3000</v>
      </c>
      <c r="S37" s="117">
        <f t="shared" si="0"/>
        <v>0.05</v>
      </c>
      <c r="T37" s="98">
        <f>IF(E37&lt;&gt;"",10,"")</f>
        <v>10</v>
      </c>
      <c r="U37" s="100">
        <f t="shared" si="1"/>
        <v>3.5000000000000003E-2</v>
      </c>
      <c r="V37" s="119">
        <f t="shared" si="2"/>
        <v>3.5000000000000003E-2</v>
      </c>
      <c r="W37" s="101">
        <f t="shared" si="3"/>
        <v>7.4999999999999997E-2</v>
      </c>
      <c r="X37" s="91">
        <f>IF(G37='Emission Factors'!$B$3,AB37,IF(G37='Emission Factors'!$B$4,'Emission Factors'!$C$4,IF(G37='Emission Factors'!$B$5,'Emission Factors'!$C$5,IF(G37='Emission Factors'!$B$6,'Emission Factors'!$C$6,IF(G37='Emission Factors'!$B$7,'Emission Factors'!$C$7,IF(G37='Emission Factors'!$B$8,'Emission Factors'!$C$8,IF(G37='Emission Factors'!$B$9,'Emission Factors'!$C$9,IF(G37='Emission Factors'!$B$10,'Emission Factors'!$C$10,IF(G37='Emission Factors'!$B$11,'Emission Factors'!$C$11,IF(G37='Emission Factors'!$B$12,'Emission Factors'!$C$12,IF(G37='Emission Factors'!$B$13,'Emission Factors'!$C$13,IF(G37='Emission Factors'!$B$14,'Emission Factors'!$C$14,0))))))))))))</f>
        <v>5.2902494331065759E-2</v>
      </c>
      <c r="Y37" s="91">
        <f>IF(H37='Emission Factors'!$B$3,AB37,IF(H37='Emission Factors'!$B$4,'Emission Factors'!$C$4,IF(H37='Emission Factors'!$B$5,'Emission Factors'!$C$5,IF(H37='Emission Factors'!$B$6,'Emission Factors'!$C$6,IF(H37='Emission Factors'!$B$7,'Emission Factors'!$C$7,IF(H37='Emission Factors'!$B$8,'Emission Factors'!$C$8,IF(H37='Emission Factors'!$B$9,'Emission Factors'!$C$9,IF(H37='Emission Factors'!$B$10,'Emission Factors'!$C$10,IF(H37='Emission Factors'!$B$11,'Emission Factors'!$C$11,IF(H37='Emission Factors'!$B$12,'Emission Factors'!$C$12,IF(H37='Emission Factors'!$B$13,'Emission Factors'!$C$13,IF(H37='Emission Factors'!$B$14,'Emission Factors'!$C$14,0))))))))))))</f>
        <v>0</v>
      </c>
      <c r="Z37" s="91">
        <f>IF(AND($E$8&lt;&gt;"",$E$10&lt;&gt;""),$E$8*AP37/T37,IF($D$15="AK",'Grid Emissions'!C9*0.000001,IF($D$15="DC",'Grid Emissions'!C16*0.000001,IF($D$15="HI",'Grid Emissions'!C20*0.000001,IF($D$15="PR",'Grid Emissions'!C48*0.000001,(VLOOKUP($D$15,'Grid Emission Forecast'!$B$4:$AF$52,MATCH(T37,'Grid Emission Forecast'!$B$4:$AF$4,0),FALSE)*0.000001)*(1-($E$21/100)))))))</f>
        <v>1.5728555126440498E-4</v>
      </c>
      <c r="AA37" s="91">
        <f>IF($D$15="AK",'Grid Emissions'!C9*0.000001,IF($D$15="DC",'Grid Emissions'!C16*0.000001,IF($D$15="HI",'Grid Emissions'!C20*0.000001,IF($D$15="PR",'Grid Emissions'!C48*0.000001,(VLOOKUP($D$15,'Grid Emission Forecast'!$B$57:$AF$105,MATCH(T37,'Grid Emission Forecast'!$B$57:$AF$57,0),FALSE)*0.000001)*(1-($E$21/100))))))</f>
        <v>1.3752863891996E-4</v>
      </c>
      <c r="AB37" s="91">
        <f>IF($E$17=$DJ$7,'Emission Factors'!$C$3,IF($E$17=$DJ$8,Z37,IF($E$17=$DJ$9,AA37,Z37)))</f>
        <v>1.5728555126440498E-4</v>
      </c>
      <c r="AC37" s="91">
        <f>IF(I37='Emission Factors'!$B$3,AB37,IF(I37='Emission Factors'!$B$4,'Emission Factors'!$C$4,IF(I37='Emission Factors'!$B$5,'Emission Factors'!$C$5,IF(I37='Emission Factors'!$B$6,'Emission Factors'!$C$6,IF(I37='Emission Factors'!$B$7,'Emission Factors'!$C$7,IF(I37='Emission Factors'!$B$8,'Emission Factors'!$C$8,IF(I37='Emission Factors'!$B$9,'Emission Factors'!$C$9,IF(I37='Emission Factors'!$B$10,'Emission Factors'!$C$10,IF(I37='Emission Factors'!$B$11,'Emission Factors'!$C$11,IF(I37='Emission Factors'!$B$12,'Emission Factors'!$C$12,IF(I37='Emission Factors'!$B$13,'Emission Factors'!$C$13,IF(I37='Emission Factors'!$B$14,'Emission Factors'!$C$14,0))))))))))))</f>
        <v>0</v>
      </c>
      <c r="AD37" s="86">
        <f t="shared" si="4"/>
        <v>-3269.165634390135</v>
      </c>
      <c r="AE37" s="148">
        <f>IF(OR(J37&lt;&gt;"",K37&lt;&gt;"",L37&lt;&gt;"",M37&lt;&gt;""),((J37*0.00341214)+K37+L37-IF(I37="Electricity",M37*0.00341214,M37)),"")</f>
        <v>2577.4312799999998</v>
      </c>
      <c r="AF37" s="92">
        <f>IF(AND(AE37&lt;&gt;"",AE37&gt;0),AD37/AE37,"")</f>
        <v>-1.2683812987596454</v>
      </c>
      <c r="AG37" s="150">
        <f t="shared" si="13"/>
        <v>755.37090506251207</v>
      </c>
      <c r="AH37" s="192">
        <f>IF(AND(AG37&lt;&gt;"",AG37&gt;0),AD37/AG37,"")</f>
        <v>-4.3278945647497364</v>
      </c>
      <c r="AI37" s="198">
        <f t="shared" si="5"/>
        <v>135.14483506030689</v>
      </c>
      <c r="AJ37" s="71">
        <f t="shared" si="6"/>
        <v>0</v>
      </c>
      <c r="AK37" s="199">
        <f t="shared" si="7"/>
        <v>0.61391325354075932</v>
      </c>
      <c r="AL37" s="199">
        <f t="shared" si="8"/>
        <v>7.7217349291848132</v>
      </c>
      <c r="AM37" s="199">
        <f t="shared" si="9"/>
        <v>8.9343150284350408</v>
      </c>
      <c r="AN37" s="199">
        <f t="shared" si="10"/>
        <v>8.9343150284350408</v>
      </c>
      <c r="AO37" s="199">
        <f t="shared" si="11"/>
        <v>10.611783679149262</v>
      </c>
      <c r="AP37" s="199">
        <f t="shared" si="14"/>
        <v>100</v>
      </c>
      <c r="AQ37" s="199">
        <f>IF(Q37&lt;&gt;"",(Q37+(R37*AL37)+(N37*(IF(I37='Emission Factors'!B10,AM37,AN37)))-((P37*AN37)+(O37*AM37)+(AJ37*AO37))),"")</f>
        <v>-25243.630468360934</v>
      </c>
      <c r="AR37" s="200">
        <f t="shared" si="15"/>
        <v>-24.190089343268692</v>
      </c>
      <c r="AW37" s="21"/>
      <c r="AX37" s="21"/>
      <c r="AY37" s="21"/>
      <c r="AZ37" s="21"/>
      <c r="BA37" s="21"/>
      <c r="BB37" s="21"/>
      <c r="BC37" s="21"/>
      <c r="BD37" s="21"/>
      <c r="BE37" s="21"/>
      <c r="BF37" s="21"/>
      <c r="BG37" s="21"/>
      <c r="BH37" s="21"/>
      <c r="BI37" s="21"/>
      <c r="BJ37" s="21"/>
      <c r="BK37" s="21"/>
      <c r="BL37" s="21"/>
      <c r="BM37" s="21"/>
      <c r="BN37" s="21"/>
      <c r="BO37" s="21"/>
      <c r="BP37" s="21"/>
      <c r="BQ37" s="21"/>
      <c r="BR37" s="21"/>
      <c r="BS37" s="21"/>
      <c r="BT37" s="21"/>
      <c r="BU37" s="21"/>
      <c r="BV37" s="21"/>
      <c r="BW37" s="21"/>
      <c r="BX37" s="21"/>
      <c r="BY37" s="21"/>
      <c r="BZ37" s="21"/>
      <c r="CA37" s="21"/>
      <c r="CB37" s="21"/>
      <c r="CC37" s="21"/>
      <c r="CD37" s="21"/>
      <c r="CE37" s="21"/>
      <c r="CF37" s="21"/>
      <c r="CG37" s="21"/>
      <c r="CH37" s="21"/>
      <c r="CI37" s="21"/>
      <c r="CJ37" s="21"/>
      <c r="CK37" s="21"/>
      <c r="CL37" s="21"/>
      <c r="CM37" s="21"/>
      <c r="CN37" s="21"/>
      <c r="CO37" s="21"/>
      <c r="CP37" s="21"/>
      <c r="CQ37" s="21"/>
      <c r="CR37" s="21"/>
      <c r="CS37" s="21"/>
      <c r="CT37" s="21"/>
      <c r="CU37" s="21"/>
      <c r="CV37" s="21"/>
      <c r="CW37" s="21"/>
      <c r="CX37" s="21"/>
      <c r="CY37" s="21"/>
      <c r="CZ37" s="21"/>
      <c r="DA37" s="21"/>
      <c r="DB37" s="21"/>
      <c r="DC37" s="21"/>
      <c r="DD37" s="21"/>
      <c r="DE37" s="21"/>
      <c r="DF37" s="21"/>
      <c r="DG37" s="21"/>
    </row>
    <row r="38" spans="2:111" x14ac:dyDescent="0.3">
      <c r="B38" s="164"/>
      <c r="C38" s="66"/>
      <c r="D38" s="104" t="str">
        <f t="shared" si="12"/>
        <v/>
      </c>
      <c r="E38" s="106"/>
      <c r="F38" s="44"/>
      <c r="G38" s="39"/>
      <c r="H38" s="108"/>
      <c r="I38" s="93"/>
      <c r="J38" s="96"/>
      <c r="K38" s="110"/>
      <c r="L38" s="73"/>
      <c r="M38" s="112"/>
      <c r="N38" s="29"/>
      <c r="O38" s="115"/>
      <c r="P38" s="93"/>
      <c r="Q38" s="39"/>
      <c r="R38" s="108"/>
      <c r="S38" s="117" t="str">
        <f t="shared" si="0"/>
        <v/>
      </c>
      <c r="T38" s="98" t="str">
        <f>IF(E38&lt;&gt;"",10,"")</f>
        <v/>
      </c>
      <c r="U38" s="100" t="str">
        <f t="shared" si="1"/>
        <v/>
      </c>
      <c r="V38" s="119" t="str">
        <f t="shared" si="2"/>
        <v/>
      </c>
      <c r="W38" s="101" t="str">
        <f t="shared" si="3"/>
        <v/>
      </c>
      <c r="X38" s="91">
        <f>IF(G38='Emission Factors'!$B$3,AB38,IF(G38='Emission Factors'!$B$4,'Emission Factors'!$C$4,IF(G38='Emission Factors'!$B$5,'Emission Factors'!$C$5,IF(G38='Emission Factors'!$B$6,'Emission Factors'!$C$6,IF(G38='Emission Factors'!$B$7,'Emission Factors'!$C$7,IF(G38='Emission Factors'!$B$8,'Emission Factors'!$C$8,IF(G38='Emission Factors'!$B$9,'Emission Factors'!$C$9,IF(G38='Emission Factors'!$B$10,'Emission Factors'!$C$10,IF(G38='Emission Factors'!$B$11,'Emission Factors'!$C$11,IF(G38='Emission Factors'!$B$12,'Emission Factors'!$C$12,IF(G38='Emission Factors'!$B$13,'Emission Factors'!$C$13,IF(G38='Emission Factors'!$B$14,'Emission Factors'!$C$14,0))))))))))))</f>
        <v>0</v>
      </c>
      <c r="Y38" s="91">
        <f>IF(H38='Emission Factors'!$B$3,AB38,IF(H38='Emission Factors'!$B$4,'Emission Factors'!$C$4,IF(H38='Emission Factors'!$B$5,'Emission Factors'!$C$5,IF(H38='Emission Factors'!$B$6,'Emission Factors'!$C$6,IF(H38='Emission Factors'!$B$7,'Emission Factors'!$C$7,IF(H38='Emission Factors'!$B$8,'Emission Factors'!$C$8,IF(H38='Emission Factors'!$B$9,'Emission Factors'!$C$9,IF(H38='Emission Factors'!$B$10,'Emission Factors'!$C$10,IF(H38='Emission Factors'!$B$11,'Emission Factors'!$C$11,IF(H38='Emission Factors'!$B$12,'Emission Factors'!$C$12,IF(H38='Emission Factors'!$B$13,'Emission Factors'!$C$13,IF(H38='Emission Factors'!$B$14,'Emission Factors'!$C$14,0))))))))))))</f>
        <v>0</v>
      </c>
      <c r="Z38" s="91" t="e">
        <f>IF(AND($E$8&lt;&gt;"",$E$10&lt;&gt;""),$E$8*AP38/T38,IF($D$15="AK",'Grid Emissions'!C10*0.000001,IF($D$15="DC",'Grid Emissions'!C17*0.000001,IF($D$15="HI",'Grid Emissions'!C21*0.000001,IF($D$15="PR",'Grid Emissions'!C49*0.000001,(VLOOKUP($D$15,'Grid Emission Forecast'!$B$4:$AF$52,MATCH(T38,'Grid Emission Forecast'!$B$4:$AF$4,0),FALSE)*0.000001)*(1-($E$21/100)))))))</f>
        <v>#N/A</v>
      </c>
      <c r="AA38" s="91" t="e">
        <f>IF($D$15="AK",'Grid Emissions'!C10*0.000001,IF($D$15="DC",'Grid Emissions'!C17*0.000001,IF($D$15="HI",'Grid Emissions'!C21*0.000001,IF($D$15="PR",'Grid Emissions'!C49*0.000001,(VLOOKUP($D$15,'Grid Emission Forecast'!$B$57:$AF$105,MATCH(T38,'Grid Emission Forecast'!$B$57:$AF$57,0),FALSE)*0.000001)*(1-($E$21/100))))))</f>
        <v>#N/A</v>
      </c>
      <c r="AB38" s="91" t="e">
        <f>IF($E$17=$DJ$7,'Emission Factors'!$C$3,IF($E$17=$DJ$8,Z38,IF($E$17=$DJ$9,AA38,Z38)))</f>
        <v>#N/A</v>
      </c>
      <c r="AC38" s="91">
        <f>IF(I38='Emission Factors'!$B$3,AB38,IF(I38='Emission Factors'!$B$4,'Emission Factors'!$C$4,IF(I38='Emission Factors'!$B$5,'Emission Factors'!$C$5,IF(I38='Emission Factors'!$B$6,'Emission Factors'!$C$6,IF(I38='Emission Factors'!$B$7,'Emission Factors'!$C$7,IF(I38='Emission Factors'!$B$8,'Emission Factors'!$C$8,IF(I38='Emission Factors'!$B$9,'Emission Factors'!$C$9,IF(I38='Emission Factors'!$B$10,'Emission Factors'!$C$10,IF(I38='Emission Factors'!$B$11,'Emission Factors'!$C$11,IF(I38='Emission Factors'!$B$12,'Emission Factors'!$C$12,IF(I38='Emission Factors'!$B$13,'Emission Factors'!$C$13,IF(I38='Emission Factors'!$B$14,'Emission Factors'!$C$14,0))))))))))))</f>
        <v>0</v>
      </c>
      <c r="AD38" s="86" t="str">
        <f t="shared" si="4"/>
        <v/>
      </c>
      <c r="AE38" s="148" t="str">
        <f>IF(OR(J38&lt;&gt;"",K38&lt;&gt;"",L38&lt;&gt;"",M38&lt;&gt;""),((J38*0.00341214)+K38+L38-IF(I38="Electricity",M38*0.00341214,M38)),"")</f>
        <v/>
      </c>
      <c r="AF38" s="92" t="str">
        <f>IF(AND(AE38&lt;&gt;"",AE38&gt;0),AD38/AE38,"")</f>
        <v/>
      </c>
      <c r="AG38" s="150" t="str">
        <f t="shared" si="13"/>
        <v/>
      </c>
      <c r="AH38" s="192" t="str">
        <f>IF(AND(AG38&lt;&gt;"",AG38&gt;0),AD38/AG38,"")</f>
        <v/>
      </c>
      <c r="AI38" s="198" t="str">
        <f t="shared" si="5"/>
        <v/>
      </c>
      <c r="AJ38" s="71">
        <f t="shared" si="6"/>
        <v>0</v>
      </c>
      <c r="AK38" s="199" t="e">
        <f t="shared" si="7"/>
        <v>#VALUE!</v>
      </c>
      <c r="AL38" s="199" t="e">
        <f t="shared" si="8"/>
        <v>#VALUE!</v>
      </c>
      <c r="AM38" s="199" t="e">
        <f t="shared" si="9"/>
        <v>#VALUE!</v>
      </c>
      <c r="AN38" s="199" t="e">
        <f t="shared" si="10"/>
        <v>#VALUE!</v>
      </c>
      <c r="AO38" s="199" t="e">
        <f t="shared" si="11"/>
        <v>#VALUE!</v>
      </c>
      <c r="AP38" s="199" t="e">
        <f t="shared" si="14"/>
        <v>#VALUE!</v>
      </c>
      <c r="AQ38" s="199" t="str">
        <f>IF(Q38&lt;&gt;"",(Q38+(R38*AL38)+(N38*(IF(I38='Emission Factors'!B11,AM38,AN38)))-((P38*AN38)+(O38*AM38)+(AJ38*AO38))),"")</f>
        <v/>
      </c>
      <c r="AR38" s="200" t="str">
        <f t="shared" si="15"/>
        <v/>
      </c>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c r="CT38" s="21"/>
      <c r="CU38" s="21"/>
      <c r="CV38" s="21"/>
      <c r="CW38" s="21"/>
      <c r="CX38" s="21"/>
      <c r="CY38" s="21"/>
      <c r="CZ38" s="21"/>
      <c r="DA38" s="21"/>
      <c r="DB38" s="21"/>
      <c r="DC38" s="21"/>
      <c r="DD38" s="21"/>
      <c r="DE38" s="21"/>
      <c r="DF38" s="21"/>
      <c r="DG38" s="21"/>
    </row>
    <row r="39" spans="2:111" x14ac:dyDescent="0.3">
      <c r="B39" s="164"/>
      <c r="C39" s="66"/>
      <c r="D39" s="104" t="str">
        <f t="shared" ref="D39:D51" si="16">IF(E39&lt;&gt;"",D38+1,"")</f>
        <v/>
      </c>
      <c r="E39" s="106"/>
      <c r="F39" s="44"/>
      <c r="G39" s="39"/>
      <c r="H39" s="108"/>
      <c r="I39" s="93"/>
      <c r="J39" s="96"/>
      <c r="K39" s="110"/>
      <c r="L39" s="73"/>
      <c r="M39" s="112"/>
      <c r="N39" s="29"/>
      <c r="O39" s="115"/>
      <c r="P39" s="93"/>
      <c r="Q39" s="39"/>
      <c r="R39" s="108"/>
      <c r="S39" s="117" t="str">
        <f t="shared" ref="S39:S63" si="17">IF(E39&lt;&gt;"",5%,"")</f>
        <v/>
      </c>
      <c r="T39" s="98" t="str">
        <f t="shared" ref="T39:T68" si="18">IF(E39&lt;&gt;"",10,"")</f>
        <v/>
      </c>
      <c r="U39" s="100" t="str">
        <f t="shared" ref="U39:U63" si="19">IF(E39&lt;&gt;"",3.5%,"")</f>
        <v/>
      </c>
      <c r="V39" s="119" t="str">
        <f t="shared" ref="V39:V63" si="20">IF(E39&lt;&gt;"",3.5%,"")</f>
        <v/>
      </c>
      <c r="W39" s="101" t="str">
        <f t="shared" ref="W39:W63" si="21">IF(E39&lt;&gt;"",7.5%,"")</f>
        <v/>
      </c>
      <c r="X39" s="91">
        <f>IF(G39='Emission Factors'!$B$3,AB39,IF(G39='Emission Factors'!$B$4,'Emission Factors'!$C$4,IF(G39='Emission Factors'!$B$5,'Emission Factors'!$C$5,IF(G39='Emission Factors'!$B$6,'Emission Factors'!$C$6,IF(G39='Emission Factors'!$B$7,'Emission Factors'!$C$7,IF(G39='Emission Factors'!$B$8,'Emission Factors'!$C$8,IF(G39='Emission Factors'!$B$9,'Emission Factors'!$C$9,IF(G39='Emission Factors'!$B$10,'Emission Factors'!$C$10,IF(G39='Emission Factors'!$B$11,'Emission Factors'!$C$11,IF(G39='Emission Factors'!$B$12,'Emission Factors'!$C$12,IF(G39='Emission Factors'!$B$13,'Emission Factors'!$C$13,IF(G39='Emission Factors'!$B$14,'Emission Factors'!$C$14,0))))))))))))</f>
        <v>0</v>
      </c>
      <c r="Y39" s="91">
        <f>IF(H39='Emission Factors'!$B$3,AB39,IF(H39='Emission Factors'!$B$4,'Emission Factors'!$C$4,IF(H39='Emission Factors'!$B$5,'Emission Factors'!$C$5,IF(H39='Emission Factors'!$B$6,'Emission Factors'!$C$6,IF(H39='Emission Factors'!$B$7,'Emission Factors'!$C$7,IF(H39='Emission Factors'!$B$8,'Emission Factors'!$C$8,IF(H39='Emission Factors'!$B$9,'Emission Factors'!$C$9,IF(H39='Emission Factors'!$B$10,'Emission Factors'!$C$10,IF(H39='Emission Factors'!$B$11,'Emission Factors'!$C$11,IF(H39='Emission Factors'!$B$12,'Emission Factors'!$C$12,IF(H39='Emission Factors'!$B$13,'Emission Factors'!$C$13,IF(H39='Emission Factors'!$B$14,'Emission Factors'!$C$14,0))))))))))))</f>
        <v>0</v>
      </c>
      <c r="Z39" s="91" t="e">
        <f>IF(AND($E$8&lt;&gt;"",$E$10&lt;&gt;""),$E$8*AP39/T39,IF($D$15="AK",'Grid Emissions'!C11*0.000001,IF($D$15="DC",'Grid Emissions'!C18*0.000001,IF($D$15="HI",'Grid Emissions'!C22*0.000001,IF($D$15="PR",'Grid Emissions'!C50*0.000001,(VLOOKUP($D$15,'Grid Emission Forecast'!$B$4:$AF$52,MATCH(T39,'Grid Emission Forecast'!$B$4:$AF$4,0),FALSE)*0.000001)*(1-($E$21/100)))))))</f>
        <v>#N/A</v>
      </c>
      <c r="AA39" s="91" t="e">
        <f>IF($D$15="AK",'Grid Emissions'!C11*0.000001,IF($D$15="DC",'Grid Emissions'!C18*0.000001,IF($D$15="HI",'Grid Emissions'!C22*0.000001,IF($D$15="PR",'Grid Emissions'!C50*0.000001,(VLOOKUP($D$15,'Grid Emission Forecast'!$B$57:$AF$105,MATCH(T39,'Grid Emission Forecast'!$B$57:$AF$57,0),FALSE)*0.000001)*(1-($E$21/100))))))</f>
        <v>#N/A</v>
      </c>
      <c r="AB39" s="91" t="e">
        <f>IF($E$17=$DJ$7,'Emission Factors'!$C$3,IF($E$17=$DJ$8,Z39,IF($E$17=$DJ$9,AA39,Z39)))</f>
        <v>#N/A</v>
      </c>
      <c r="AC39" s="91">
        <f>IF(I39='Emission Factors'!$B$3,AB39,IF(I39='Emission Factors'!$B$4,'Emission Factors'!$C$4,IF(I39='Emission Factors'!$B$5,'Emission Factors'!$C$5,IF(I39='Emission Factors'!$B$6,'Emission Factors'!$C$6,IF(I39='Emission Factors'!$B$7,'Emission Factors'!$C$7,IF(I39='Emission Factors'!$B$8,'Emission Factors'!$C$8,IF(I39='Emission Factors'!$B$9,'Emission Factors'!$C$9,IF(I39='Emission Factors'!$B$10,'Emission Factors'!$C$10,IF(I39='Emission Factors'!$B$11,'Emission Factors'!$C$11,IF(I39='Emission Factors'!$B$12,'Emission Factors'!$C$12,IF(I39='Emission Factors'!$B$13,'Emission Factors'!$C$13,IF(I39='Emission Factors'!$B$14,'Emission Factors'!$C$14,0))))))))))))</f>
        <v>0</v>
      </c>
      <c r="AD39" s="86" t="str">
        <f t="shared" ref="AD39:AD63" si="22">IF(Q39&lt;&gt;"",AQ39/AL39,"")</f>
        <v/>
      </c>
      <c r="AE39" s="148" t="str">
        <f>IF(OR(J39&lt;&gt;"",K39&lt;&gt;"",L39&lt;&gt;"",M39&lt;&gt;""),((J39*0.00341214)+K39+L39-IF(I39="Electricity",M39*0.00341214,M39)),"")</f>
        <v/>
      </c>
      <c r="AF39" s="92" t="str">
        <f>IF(AND(AE39&lt;&gt;"",AE39&gt;0),AD39/AE39,"")</f>
        <v/>
      </c>
      <c r="AG39" s="150" t="str">
        <f t="shared" si="13"/>
        <v/>
      </c>
      <c r="AH39" s="192" t="str">
        <f>IF(AND(AG39&lt;&gt;"",AG39&gt;0),AD39/AG39,"")</f>
        <v/>
      </c>
      <c r="AI39" s="198" t="str">
        <f t="shared" ref="AI39:AI94" si="23">IF(OR(K39&lt;&gt;"",J39&lt;&gt;""),(((K39)*X39))+(J39*AB39)+(L39*Y39)-(IF(AND(G39&lt;&gt;"",I39&lt;&gt;""),(AC39*M39),0)),"")</f>
        <v/>
      </c>
      <c r="AJ39" s="71">
        <f t="shared" si="6"/>
        <v>0</v>
      </c>
      <c r="AK39" s="199" t="e">
        <f t="shared" si="7"/>
        <v>#VALUE!</v>
      </c>
      <c r="AL39" s="199" t="e">
        <f t="shared" si="8"/>
        <v>#VALUE!</v>
      </c>
      <c r="AM39" s="199" t="e">
        <f t="shared" si="9"/>
        <v>#VALUE!</v>
      </c>
      <c r="AN39" s="199" t="e">
        <f t="shared" si="10"/>
        <v>#VALUE!</v>
      </c>
      <c r="AO39" s="199" t="e">
        <f t="shared" si="11"/>
        <v>#VALUE!</v>
      </c>
      <c r="AP39" s="199" t="e">
        <f t="shared" si="14"/>
        <v>#VALUE!</v>
      </c>
      <c r="AQ39" s="199" t="str">
        <f>IF(Q39&lt;&gt;"",(Q39+(R39*AL39)+(N39*(IF(I39=D22,AM39,AN39)))-((P39*AN39)+(O39*AM39)+(AJ39*AO39))),"")</f>
        <v/>
      </c>
      <c r="AR39" s="200" t="str">
        <f t="shared" si="15"/>
        <v/>
      </c>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c r="CT39" s="21"/>
      <c r="CU39" s="21"/>
      <c r="CV39" s="21"/>
      <c r="CW39" s="21"/>
      <c r="CX39" s="21"/>
      <c r="CY39" s="21"/>
      <c r="CZ39" s="21"/>
      <c r="DA39" s="21"/>
      <c r="DB39" s="21"/>
      <c r="DC39" s="21"/>
      <c r="DD39" s="21"/>
      <c r="DE39" s="21"/>
      <c r="DF39" s="21"/>
      <c r="DG39" s="21"/>
    </row>
    <row r="40" spans="2:111" x14ac:dyDescent="0.3">
      <c r="B40" s="164"/>
      <c r="C40" s="66"/>
      <c r="D40" s="104" t="str">
        <f t="shared" si="16"/>
        <v/>
      </c>
      <c r="E40" s="106"/>
      <c r="F40" s="44"/>
      <c r="G40" s="39"/>
      <c r="H40" s="108"/>
      <c r="I40" s="93"/>
      <c r="J40" s="96"/>
      <c r="K40" s="110"/>
      <c r="L40" s="73"/>
      <c r="M40" s="112"/>
      <c r="N40" s="29"/>
      <c r="O40" s="115"/>
      <c r="P40" s="93"/>
      <c r="Q40" s="39"/>
      <c r="R40" s="108"/>
      <c r="S40" s="117" t="str">
        <f t="shared" si="17"/>
        <v/>
      </c>
      <c r="T40" s="98" t="str">
        <f t="shared" si="18"/>
        <v/>
      </c>
      <c r="U40" s="100" t="str">
        <f t="shared" si="19"/>
        <v/>
      </c>
      <c r="V40" s="119" t="str">
        <f t="shared" si="20"/>
        <v/>
      </c>
      <c r="W40" s="101" t="str">
        <f t="shared" si="21"/>
        <v/>
      </c>
      <c r="X40" s="91">
        <f>IF(G40='Emission Factors'!$B$3,AB40,IF(G40='Emission Factors'!$B$4,'Emission Factors'!$C$4,IF(G40='Emission Factors'!$B$5,'Emission Factors'!$C$5,IF(G40='Emission Factors'!$B$6,'Emission Factors'!$C$6,IF(G40='Emission Factors'!$B$7,'Emission Factors'!$C$7,IF(G40='Emission Factors'!$B$8,'Emission Factors'!$C$8,IF(G40='Emission Factors'!$B$9,'Emission Factors'!$C$9,IF(G40='Emission Factors'!$B$10,'Emission Factors'!$C$10,IF(G40='Emission Factors'!$B$11,'Emission Factors'!$C$11,IF(G40='Emission Factors'!$B$12,'Emission Factors'!$C$12,IF(G40='Emission Factors'!$B$13,'Emission Factors'!$C$13,IF(G40='Emission Factors'!$B$14,'Emission Factors'!$C$14,0))))))))))))</f>
        <v>0</v>
      </c>
      <c r="Y40" s="91">
        <f>IF(H40='Emission Factors'!$B$3,AB40,IF(H40='Emission Factors'!$B$4,'Emission Factors'!$C$4,IF(H40='Emission Factors'!$B$5,'Emission Factors'!$C$5,IF(H40='Emission Factors'!$B$6,'Emission Factors'!$C$6,IF(H40='Emission Factors'!$B$7,'Emission Factors'!$C$7,IF(H40='Emission Factors'!$B$8,'Emission Factors'!$C$8,IF(H40='Emission Factors'!$B$9,'Emission Factors'!$C$9,IF(H40='Emission Factors'!$B$10,'Emission Factors'!$C$10,IF(H40='Emission Factors'!$B$11,'Emission Factors'!$C$11,IF(H40='Emission Factors'!$B$12,'Emission Factors'!$C$12,IF(H40='Emission Factors'!$B$13,'Emission Factors'!$C$13,IF(H40='Emission Factors'!$B$14,'Emission Factors'!$C$14,0))))))))))))</f>
        <v>0</v>
      </c>
      <c r="Z40" s="91" t="e">
        <f>IF(AND($E$8&lt;&gt;"",$E$10&lt;&gt;""),$E$8*AP40/T40,IF($D$15="AK",'Grid Emissions'!C12*0.000001,IF($D$15="DC",'Grid Emissions'!C19*0.000001,IF($D$15="HI",'Grid Emissions'!C23*0.000001,IF($D$15="PR",'Grid Emissions'!C51*0.000001,(VLOOKUP($D$15,'Grid Emission Forecast'!$B$4:$AF$52,MATCH(T40,'Grid Emission Forecast'!$B$4:$AF$4,0),FALSE)*0.000001)*(1-($E$21/100)))))))</f>
        <v>#N/A</v>
      </c>
      <c r="AA40" s="91" t="e">
        <f>IF($D$15="AK",'Grid Emissions'!C12*0.000001,IF($D$15="DC",'Grid Emissions'!C19*0.000001,IF($D$15="HI",'Grid Emissions'!C23*0.000001,IF($D$15="PR",'Grid Emissions'!C51*0.000001,(VLOOKUP($D$15,'Grid Emission Forecast'!$B$57:$AF$105,MATCH(T40,'Grid Emission Forecast'!$B$57:$AF$57,0),FALSE)*0.000001)*(1-($E$21/100))))))</f>
        <v>#N/A</v>
      </c>
      <c r="AB40" s="91" t="e">
        <f>IF($E$17=$DJ$7,'Emission Factors'!$C$3,IF($E$17=$DJ$8,Z40,IF($E$17=$DJ$9,AA40,Z40)))</f>
        <v>#N/A</v>
      </c>
      <c r="AC40" s="91">
        <f>IF(I40='Emission Factors'!$B$3,AB40,IF(I40='Emission Factors'!$B$4,'Emission Factors'!$C$4,IF(I40='Emission Factors'!$B$5,'Emission Factors'!$C$5,IF(I40='Emission Factors'!$B$6,'Emission Factors'!$C$6,IF(I40='Emission Factors'!$B$7,'Emission Factors'!$C$7,IF(I40='Emission Factors'!$B$8,'Emission Factors'!$C$8,IF(I40='Emission Factors'!$B$9,'Emission Factors'!$C$9,IF(I40='Emission Factors'!$B$10,'Emission Factors'!$C$10,IF(I40='Emission Factors'!$B$11,'Emission Factors'!$C$11,IF(I40='Emission Factors'!$B$12,'Emission Factors'!$C$12,IF(I40='Emission Factors'!$B$13,'Emission Factors'!$C$13,IF(I40='Emission Factors'!$B$14,'Emission Factors'!$C$14,0))))))))))))</f>
        <v>0</v>
      </c>
      <c r="AD40" s="86" t="str">
        <f t="shared" si="22"/>
        <v/>
      </c>
      <c r="AE40" s="148" t="str">
        <f>IF(OR(J40&lt;&gt;"",K40&lt;&gt;"",L40&lt;&gt;"",M40&lt;&gt;""),((J40*0.00341214)+K40+L40-IF(I40="Electricity",M40*0.00341214,M40)),"")</f>
        <v/>
      </c>
      <c r="AF40" s="92" t="str">
        <f>IF(AND(AE40&lt;&gt;"",AE40&gt;0),AD40/AE40,"")</f>
        <v/>
      </c>
      <c r="AG40" s="150" t="str">
        <f t="shared" si="13"/>
        <v/>
      </c>
      <c r="AH40" s="192" t="str">
        <f>IF(AND(AG40&lt;&gt;"",AG40&gt;0),AD40/AG40,"")</f>
        <v/>
      </c>
      <c r="AI40" s="198" t="str">
        <f t="shared" si="23"/>
        <v/>
      </c>
      <c r="AJ40" s="71">
        <f t="shared" si="6"/>
        <v>0</v>
      </c>
      <c r="AK40" s="199" t="e">
        <f t="shared" si="7"/>
        <v>#VALUE!</v>
      </c>
      <c r="AL40" s="199" t="e">
        <f t="shared" si="8"/>
        <v>#VALUE!</v>
      </c>
      <c r="AM40" s="199" t="e">
        <f t="shared" si="9"/>
        <v>#VALUE!</v>
      </c>
      <c r="AN40" s="199" t="e">
        <f t="shared" si="10"/>
        <v>#VALUE!</v>
      </c>
      <c r="AO40" s="199" t="e">
        <f t="shared" si="11"/>
        <v>#VALUE!</v>
      </c>
      <c r="AP40" s="199" t="e">
        <f t="shared" si="14"/>
        <v>#VALUE!</v>
      </c>
      <c r="AQ40" s="199" t="str">
        <f>IF(Q40&lt;&gt;"",(Q40+(R40*AL40)+(N40*(IF(I40=D23,AM40,AN40)))-((P40*AN40)+(O40*AM40)+(AJ40*AO40))),"")</f>
        <v/>
      </c>
      <c r="AR40" s="200" t="str">
        <f t="shared" si="15"/>
        <v/>
      </c>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c r="CT40" s="21"/>
      <c r="CU40" s="21"/>
      <c r="CV40" s="21"/>
      <c r="CW40" s="21"/>
      <c r="CX40" s="21"/>
      <c r="CY40" s="21"/>
      <c r="CZ40" s="21"/>
      <c r="DA40" s="21"/>
      <c r="DB40" s="21"/>
      <c r="DC40" s="21"/>
      <c r="DD40" s="21"/>
      <c r="DE40" s="21"/>
      <c r="DF40" s="21"/>
      <c r="DG40" s="21"/>
    </row>
    <row r="41" spans="2:111" x14ac:dyDescent="0.3">
      <c r="B41" s="164"/>
      <c r="C41" s="66"/>
      <c r="D41" s="104" t="str">
        <f t="shared" si="16"/>
        <v/>
      </c>
      <c r="E41" s="106"/>
      <c r="F41" s="44"/>
      <c r="G41" s="39"/>
      <c r="H41" s="108"/>
      <c r="I41" s="93"/>
      <c r="J41" s="96"/>
      <c r="K41" s="110"/>
      <c r="L41" s="73"/>
      <c r="M41" s="112"/>
      <c r="N41" s="29"/>
      <c r="O41" s="115"/>
      <c r="P41" s="93"/>
      <c r="Q41" s="39"/>
      <c r="R41" s="108"/>
      <c r="S41" s="117" t="str">
        <f t="shared" si="17"/>
        <v/>
      </c>
      <c r="T41" s="98" t="str">
        <f t="shared" si="18"/>
        <v/>
      </c>
      <c r="U41" s="100" t="str">
        <f t="shared" si="19"/>
        <v/>
      </c>
      <c r="V41" s="119" t="str">
        <f t="shared" si="20"/>
        <v/>
      </c>
      <c r="W41" s="101" t="str">
        <f t="shared" si="21"/>
        <v/>
      </c>
      <c r="X41" s="91">
        <f>IF(G41='Emission Factors'!$B$3,AB41,IF(G41='Emission Factors'!$B$4,'Emission Factors'!$C$4,IF(G41='Emission Factors'!$B$5,'Emission Factors'!$C$5,IF(G41='Emission Factors'!$B$6,'Emission Factors'!$C$6,IF(G41='Emission Factors'!$B$7,'Emission Factors'!$C$7,IF(G41='Emission Factors'!$B$8,'Emission Factors'!$C$8,IF(G41='Emission Factors'!$B$9,'Emission Factors'!$C$9,IF(G41='Emission Factors'!$B$10,'Emission Factors'!$C$10,IF(G41='Emission Factors'!$B$11,'Emission Factors'!$C$11,IF(G41='Emission Factors'!$B$12,'Emission Factors'!$C$12,IF(G41='Emission Factors'!$B$13,'Emission Factors'!$C$13,IF(G41='Emission Factors'!$B$14,'Emission Factors'!$C$14,0))))))))))))</f>
        <v>0</v>
      </c>
      <c r="Y41" s="91">
        <f>IF(H41='Emission Factors'!$B$3,AB41,IF(H41='Emission Factors'!$B$4,'Emission Factors'!$C$4,IF(H41='Emission Factors'!$B$5,'Emission Factors'!$C$5,IF(H41='Emission Factors'!$B$6,'Emission Factors'!$C$6,IF(H41='Emission Factors'!$B$7,'Emission Factors'!$C$7,IF(H41='Emission Factors'!$B$8,'Emission Factors'!$C$8,IF(H41='Emission Factors'!$B$9,'Emission Factors'!$C$9,IF(H41='Emission Factors'!$B$10,'Emission Factors'!$C$10,IF(H41='Emission Factors'!$B$11,'Emission Factors'!$C$11,IF(H41='Emission Factors'!$B$12,'Emission Factors'!$C$12,IF(H41='Emission Factors'!$B$13,'Emission Factors'!$C$13,IF(H41='Emission Factors'!$B$14,'Emission Factors'!$C$14,0))))))))))))</f>
        <v>0</v>
      </c>
      <c r="Z41" s="91" t="e">
        <f>IF(AND($E$8&lt;&gt;"",$E$10&lt;&gt;""),$E$8*AP41/T41,IF($D$15="AK",'Grid Emissions'!C13*0.000001,IF($D$15="DC",'Grid Emissions'!C20*0.000001,IF($D$15="HI",'Grid Emissions'!C24*0.000001,IF($D$15="PR",'Grid Emissions'!C52*0.000001,(VLOOKUP($D$15,'Grid Emission Forecast'!$B$4:$AF$52,MATCH(T41,'Grid Emission Forecast'!$B$4:$AF$4,0),FALSE)*0.000001)*(1-($E$21/100)))))))</f>
        <v>#N/A</v>
      </c>
      <c r="AA41" s="91" t="e">
        <f>IF($D$15="AK",'Grid Emissions'!C13*0.000001,IF($D$15="DC",'Grid Emissions'!C20*0.000001,IF($D$15="HI",'Grid Emissions'!C24*0.000001,IF($D$15="PR",'Grid Emissions'!C52*0.000001,(VLOOKUP($D$15,'Grid Emission Forecast'!$B$57:$AF$105,MATCH(T41,'Grid Emission Forecast'!$B$57:$AF$57,0),FALSE)*0.000001)*(1-($E$21/100))))))</f>
        <v>#N/A</v>
      </c>
      <c r="AB41" s="91" t="e">
        <f>IF($E$17=$DJ$7,'Emission Factors'!$C$3,IF($E$17=$DJ$8,Z41,IF($E$17=$DJ$9,AA41,Z41)))</f>
        <v>#N/A</v>
      </c>
      <c r="AC41" s="91">
        <f>IF(I41='Emission Factors'!$B$3,AB41,IF(I41='Emission Factors'!$B$4,'Emission Factors'!$C$4,IF(I41='Emission Factors'!$B$5,'Emission Factors'!$C$5,IF(I41='Emission Factors'!$B$6,'Emission Factors'!$C$6,IF(I41='Emission Factors'!$B$7,'Emission Factors'!$C$7,IF(I41='Emission Factors'!$B$8,'Emission Factors'!$C$8,IF(I41='Emission Factors'!$B$9,'Emission Factors'!$C$9,IF(I41='Emission Factors'!$B$10,'Emission Factors'!$C$10,IF(I41='Emission Factors'!$B$11,'Emission Factors'!$C$11,IF(I41='Emission Factors'!$B$12,'Emission Factors'!$C$12,IF(I41='Emission Factors'!$B$13,'Emission Factors'!$C$13,IF(I41='Emission Factors'!$B$14,'Emission Factors'!$C$14,0))))))))))))</f>
        <v>0</v>
      </c>
      <c r="AD41" s="86" t="str">
        <f t="shared" si="22"/>
        <v/>
      </c>
      <c r="AE41" s="148" t="str">
        <f>IF(OR(J41&lt;&gt;"",K41&lt;&gt;"",L41&lt;&gt;"",M41&lt;&gt;""),((J41*0.00341214)+K41+L41-IF(I41="Electricity",M41*0.00341214,M41)),"")</f>
        <v/>
      </c>
      <c r="AF41" s="92" t="str">
        <f>IF(AND(AE41&lt;&gt;"",AE41&gt;0),AD41/AE41,"")</f>
        <v/>
      </c>
      <c r="AG41" s="150" t="str">
        <f t="shared" si="13"/>
        <v/>
      </c>
      <c r="AH41" s="192" t="str">
        <f>IF(AND(AG41&lt;&gt;"",AG41&gt;0),AD41/AG41,"")</f>
        <v/>
      </c>
      <c r="AI41" s="198" t="str">
        <f t="shared" si="23"/>
        <v/>
      </c>
      <c r="AJ41" s="71">
        <f t="shared" si="6"/>
        <v>0</v>
      </c>
      <c r="AK41" s="199" t="e">
        <f t="shared" si="7"/>
        <v>#VALUE!</v>
      </c>
      <c r="AL41" s="199" t="e">
        <f t="shared" si="8"/>
        <v>#VALUE!</v>
      </c>
      <c r="AM41" s="199" t="e">
        <f t="shared" si="9"/>
        <v>#VALUE!</v>
      </c>
      <c r="AN41" s="199" t="e">
        <f t="shared" si="10"/>
        <v>#VALUE!</v>
      </c>
      <c r="AO41" s="199" t="e">
        <f t="shared" si="11"/>
        <v>#VALUE!</v>
      </c>
      <c r="AP41" s="199" t="e">
        <f t="shared" si="14"/>
        <v>#VALUE!</v>
      </c>
      <c r="AQ41" s="199" t="str">
        <f>IF(Q41&lt;&gt;"",(Q41+(R41*AL41)+(N41*(IF(I41=D24,AM41,AN41)))-((P41*AN41)+(O41*AM41)+(AJ41*AO41))),"")</f>
        <v/>
      </c>
      <c r="AR41" s="200" t="str">
        <f t="shared" si="15"/>
        <v/>
      </c>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21"/>
      <c r="CG41" s="21"/>
      <c r="CH41" s="21"/>
      <c r="CI41" s="21"/>
      <c r="CJ41" s="21"/>
      <c r="CK41" s="21"/>
      <c r="CL41" s="21"/>
      <c r="CM41" s="21"/>
      <c r="CN41" s="21"/>
      <c r="CO41" s="21"/>
      <c r="CP41" s="21"/>
      <c r="CQ41" s="21"/>
      <c r="CR41" s="21"/>
      <c r="CS41" s="21"/>
      <c r="CT41" s="21"/>
      <c r="CU41" s="21"/>
      <c r="CV41" s="21"/>
      <c r="CW41" s="21"/>
      <c r="CX41" s="21"/>
      <c r="CY41" s="21"/>
      <c r="CZ41" s="21"/>
      <c r="DA41" s="21"/>
      <c r="DB41" s="21"/>
      <c r="DC41" s="21"/>
      <c r="DD41" s="21"/>
      <c r="DE41" s="21"/>
      <c r="DF41" s="21"/>
      <c r="DG41" s="21"/>
    </row>
    <row r="42" spans="2:111" x14ac:dyDescent="0.3">
      <c r="B42" s="164"/>
      <c r="C42" s="66"/>
      <c r="D42" s="104" t="str">
        <f t="shared" si="16"/>
        <v/>
      </c>
      <c r="E42" s="106"/>
      <c r="F42" s="44"/>
      <c r="G42" s="39"/>
      <c r="H42" s="108"/>
      <c r="I42" s="93"/>
      <c r="J42" s="96"/>
      <c r="K42" s="110"/>
      <c r="L42" s="73"/>
      <c r="M42" s="112"/>
      <c r="N42" s="29"/>
      <c r="O42" s="115"/>
      <c r="P42" s="93"/>
      <c r="Q42" s="39"/>
      <c r="R42" s="108"/>
      <c r="S42" s="117" t="str">
        <f t="shared" si="17"/>
        <v/>
      </c>
      <c r="T42" s="98" t="str">
        <f t="shared" si="18"/>
        <v/>
      </c>
      <c r="U42" s="100" t="str">
        <f t="shared" si="19"/>
        <v/>
      </c>
      <c r="V42" s="119" t="str">
        <f t="shared" si="20"/>
        <v/>
      </c>
      <c r="W42" s="101" t="str">
        <f t="shared" si="21"/>
        <v/>
      </c>
      <c r="X42" s="91">
        <f>IF(G42='Emission Factors'!$B$3,AB42,IF(G42='Emission Factors'!$B$4,'Emission Factors'!$C$4,IF(G42='Emission Factors'!$B$5,'Emission Factors'!$C$5,IF(G42='Emission Factors'!$B$6,'Emission Factors'!$C$6,IF(G42='Emission Factors'!$B$7,'Emission Factors'!$C$7,IF(G42='Emission Factors'!$B$8,'Emission Factors'!$C$8,IF(G42='Emission Factors'!$B$9,'Emission Factors'!$C$9,IF(G42='Emission Factors'!$B$10,'Emission Factors'!$C$10,IF(G42='Emission Factors'!$B$11,'Emission Factors'!$C$11,IF(G42='Emission Factors'!$B$12,'Emission Factors'!$C$12,IF(G42='Emission Factors'!$B$13,'Emission Factors'!$C$13,IF(G42='Emission Factors'!$B$14,'Emission Factors'!$C$14,0))))))))))))</f>
        <v>0</v>
      </c>
      <c r="Y42" s="91">
        <f>IF(H42='Emission Factors'!$B$3,AB42,IF(H42='Emission Factors'!$B$4,'Emission Factors'!$C$4,IF(H42='Emission Factors'!$B$5,'Emission Factors'!$C$5,IF(H42='Emission Factors'!$B$6,'Emission Factors'!$C$6,IF(H42='Emission Factors'!$B$7,'Emission Factors'!$C$7,IF(H42='Emission Factors'!$B$8,'Emission Factors'!$C$8,IF(H42='Emission Factors'!$B$9,'Emission Factors'!$C$9,IF(H42='Emission Factors'!$B$10,'Emission Factors'!$C$10,IF(H42='Emission Factors'!$B$11,'Emission Factors'!$C$11,IF(H42='Emission Factors'!$B$12,'Emission Factors'!$C$12,IF(H42='Emission Factors'!$B$13,'Emission Factors'!$C$13,IF(H42='Emission Factors'!$B$14,'Emission Factors'!$C$14,0))))))))))))</f>
        <v>0</v>
      </c>
      <c r="Z42" s="91" t="e">
        <f>IF(AND($E$8&lt;&gt;"",$E$10&lt;&gt;""),$E$8*AP42/T42,IF($D$15="AK",'Grid Emissions'!C14*0.000001,IF($D$15="DC",'Grid Emissions'!C21*0.000001,IF($D$15="HI",'Grid Emissions'!C25*0.000001,IF($D$15="PR",'Grid Emissions'!C53*0.000001,(VLOOKUP($D$15,'Grid Emission Forecast'!$B$4:$AF$52,MATCH(T42,'Grid Emission Forecast'!$B$4:$AF$4,0),FALSE)*0.000001)*(1-($E$21/100)))))))</f>
        <v>#N/A</v>
      </c>
      <c r="AA42" s="91" t="e">
        <f>IF($D$15="AK",'Grid Emissions'!C14*0.000001,IF($D$15="DC",'Grid Emissions'!C21*0.000001,IF($D$15="HI",'Grid Emissions'!C25*0.000001,IF($D$15="PR",'Grid Emissions'!C53*0.000001,(VLOOKUP($D$15,'Grid Emission Forecast'!$B$57:$AF$105,MATCH(T42,'Grid Emission Forecast'!$B$57:$AF$57,0),FALSE)*0.000001)*(1-($E$21/100))))))</f>
        <v>#N/A</v>
      </c>
      <c r="AB42" s="91" t="e">
        <f>IF($E$17=$DJ$7,'Emission Factors'!$C$3,IF($E$17=$DJ$8,Z42,IF($E$17=$DJ$9,AA42,Z42)))</f>
        <v>#N/A</v>
      </c>
      <c r="AC42" s="91">
        <f>IF(I42='Emission Factors'!$B$3,AB42,IF(I42='Emission Factors'!$B$4,'Emission Factors'!$C$4,IF(I42='Emission Factors'!$B$5,'Emission Factors'!$C$5,IF(I42='Emission Factors'!$B$6,'Emission Factors'!$C$6,IF(I42='Emission Factors'!$B$7,'Emission Factors'!$C$7,IF(I42='Emission Factors'!$B$8,'Emission Factors'!$C$8,IF(I42='Emission Factors'!$B$9,'Emission Factors'!$C$9,IF(I42='Emission Factors'!$B$10,'Emission Factors'!$C$10,IF(I42='Emission Factors'!$B$11,'Emission Factors'!$C$11,IF(I42='Emission Factors'!$B$12,'Emission Factors'!$C$12,IF(I42='Emission Factors'!$B$13,'Emission Factors'!$C$13,IF(I42='Emission Factors'!$B$14,'Emission Factors'!$C$14,0))))))))))))</f>
        <v>0</v>
      </c>
      <c r="AD42" s="86" t="str">
        <f t="shared" si="22"/>
        <v/>
      </c>
      <c r="AE42" s="148" t="str">
        <f>IF(OR(J42&lt;&gt;"",K42&lt;&gt;"",L42&lt;&gt;"",M42&lt;&gt;""),((J42*0.00341214)+K42+L42-IF(I42="Electricity",M42*0.00341214,M42)),"")</f>
        <v/>
      </c>
      <c r="AF42" s="92" t="str">
        <f>IF(AND(AE42&lt;&gt;"",AE42&gt;0),AD42/AE42,"")</f>
        <v/>
      </c>
      <c r="AG42" s="150" t="str">
        <f t="shared" si="13"/>
        <v/>
      </c>
      <c r="AH42" s="192" t="str">
        <f>IF(AND(AG42&lt;&gt;"",AG42&gt;0),AD42/AG42,"")</f>
        <v/>
      </c>
      <c r="AI42" s="198" t="str">
        <f t="shared" si="23"/>
        <v/>
      </c>
      <c r="AJ42" s="71">
        <f t="shared" si="6"/>
        <v>0</v>
      </c>
      <c r="AK42" s="199" t="e">
        <f t="shared" si="7"/>
        <v>#VALUE!</v>
      </c>
      <c r="AL42" s="199" t="e">
        <f t="shared" si="8"/>
        <v>#VALUE!</v>
      </c>
      <c r="AM42" s="199" t="e">
        <f t="shared" si="9"/>
        <v>#VALUE!</v>
      </c>
      <c r="AN42" s="199" t="e">
        <f t="shared" si="10"/>
        <v>#VALUE!</v>
      </c>
      <c r="AO42" s="199" t="e">
        <f t="shared" si="11"/>
        <v>#VALUE!</v>
      </c>
      <c r="AP42" s="199" t="e">
        <f t="shared" si="14"/>
        <v>#VALUE!</v>
      </c>
      <c r="AQ42" s="199" t="str">
        <f t="shared" ref="AQ42:AQ66" si="24">IF(Q42&lt;&gt;"",(Q42+(R42*AL42)+(N42*(IF(I42=D29,AM42,AN42)))-((P42*AN42)+(O42*AM42)+(AJ42*AO42))),"")</f>
        <v/>
      </c>
      <c r="AR42" s="200" t="str">
        <f t="shared" si="15"/>
        <v/>
      </c>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c r="CF42" s="21"/>
      <c r="CG42" s="21"/>
      <c r="CH42" s="21"/>
      <c r="CI42" s="21"/>
      <c r="CJ42" s="21"/>
      <c r="CK42" s="21"/>
      <c r="CL42" s="21"/>
      <c r="CM42" s="21"/>
      <c r="CN42" s="21"/>
      <c r="CO42" s="21"/>
      <c r="CP42" s="21"/>
      <c r="CQ42" s="21"/>
      <c r="CR42" s="21"/>
      <c r="CS42" s="21"/>
      <c r="CT42" s="21"/>
      <c r="CU42" s="21"/>
      <c r="CV42" s="21"/>
      <c r="CW42" s="21"/>
      <c r="CX42" s="21"/>
      <c r="CY42" s="21"/>
      <c r="CZ42" s="21"/>
      <c r="DA42" s="21"/>
      <c r="DB42" s="21"/>
      <c r="DC42" s="21"/>
      <c r="DD42" s="21"/>
      <c r="DE42" s="21"/>
      <c r="DF42" s="21"/>
      <c r="DG42" s="21"/>
    </row>
    <row r="43" spans="2:111" x14ac:dyDescent="0.3">
      <c r="B43" s="164"/>
      <c r="C43" s="66"/>
      <c r="D43" s="104" t="str">
        <f t="shared" si="16"/>
        <v/>
      </c>
      <c r="E43" s="106"/>
      <c r="F43" s="44"/>
      <c r="G43" s="39"/>
      <c r="H43" s="108"/>
      <c r="I43" s="93"/>
      <c r="J43" s="96"/>
      <c r="K43" s="110"/>
      <c r="L43" s="73"/>
      <c r="M43" s="112"/>
      <c r="N43" s="29"/>
      <c r="O43" s="115"/>
      <c r="P43" s="93"/>
      <c r="Q43" s="39"/>
      <c r="R43" s="108"/>
      <c r="S43" s="117" t="str">
        <f t="shared" si="17"/>
        <v/>
      </c>
      <c r="T43" s="98" t="str">
        <f t="shared" si="18"/>
        <v/>
      </c>
      <c r="U43" s="100" t="str">
        <f t="shared" si="19"/>
        <v/>
      </c>
      <c r="V43" s="119" t="str">
        <f t="shared" si="20"/>
        <v/>
      </c>
      <c r="W43" s="101" t="str">
        <f t="shared" si="21"/>
        <v/>
      </c>
      <c r="X43" s="91">
        <f>IF(G43='Emission Factors'!$B$3,AB43,IF(G43='Emission Factors'!$B$4,'Emission Factors'!$C$4,IF(G43='Emission Factors'!$B$5,'Emission Factors'!$C$5,IF(G43='Emission Factors'!$B$6,'Emission Factors'!$C$6,IF(G43='Emission Factors'!$B$7,'Emission Factors'!$C$7,IF(G43='Emission Factors'!$B$8,'Emission Factors'!$C$8,IF(G43='Emission Factors'!$B$9,'Emission Factors'!$C$9,IF(G43='Emission Factors'!$B$10,'Emission Factors'!$C$10,IF(G43='Emission Factors'!$B$11,'Emission Factors'!$C$11,IF(G43='Emission Factors'!$B$12,'Emission Factors'!$C$12,IF(G43='Emission Factors'!$B$13,'Emission Factors'!$C$13,IF(G43='Emission Factors'!$B$14,'Emission Factors'!$C$14,0))))))))))))</f>
        <v>0</v>
      </c>
      <c r="Y43" s="91">
        <f>IF(H43='Emission Factors'!$B$3,AB43,IF(H43='Emission Factors'!$B$4,'Emission Factors'!$C$4,IF(H43='Emission Factors'!$B$5,'Emission Factors'!$C$5,IF(H43='Emission Factors'!$B$6,'Emission Factors'!$C$6,IF(H43='Emission Factors'!$B$7,'Emission Factors'!$C$7,IF(H43='Emission Factors'!$B$8,'Emission Factors'!$C$8,IF(H43='Emission Factors'!$B$9,'Emission Factors'!$C$9,IF(H43='Emission Factors'!$B$10,'Emission Factors'!$C$10,IF(H43='Emission Factors'!$B$11,'Emission Factors'!$C$11,IF(H43='Emission Factors'!$B$12,'Emission Factors'!$C$12,IF(H43='Emission Factors'!$B$13,'Emission Factors'!$C$13,IF(H43='Emission Factors'!$B$14,'Emission Factors'!$C$14,0))))))))))))</f>
        <v>0</v>
      </c>
      <c r="Z43" s="91" t="e">
        <f>IF(AND($E$8&lt;&gt;"",$E$10&lt;&gt;""),$E$8*AP43/T43,IF($D$15="AK",'Grid Emissions'!C15*0.000001,IF($D$15="DC",'Grid Emissions'!C22*0.000001,IF($D$15="HI",'Grid Emissions'!C26*0.000001,IF($D$15="PR",'Grid Emissions'!C54*0.000001,(VLOOKUP($D$15,'Grid Emission Forecast'!$B$4:$AF$52,MATCH(T43,'Grid Emission Forecast'!$B$4:$AF$4,0),FALSE)*0.000001)*(1-($E$21/100)))))))</f>
        <v>#N/A</v>
      </c>
      <c r="AA43" s="91" t="e">
        <f>IF($D$15="AK",'Grid Emissions'!C15*0.000001,IF($D$15="DC",'Grid Emissions'!C22*0.000001,IF($D$15="HI",'Grid Emissions'!C26*0.000001,IF($D$15="PR",'Grid Emissions'!C54*0.000001,(VLOOKUP($D$15,'Grid Emission Forecast'!$B$57:$AF$105,MATCH(T43,'Grid Emission Forecast'!$B$57:$AF$57,0),FALSE)*0.000001)*(1-($E$21/100))))))</f>
        <v>#N/A</v>
      </c>
      <c r="AB43" s="91" t="e">
        <f>IF($E$17=$DJ$7,'Emission Factors'!$C$3,IF($E$17=$DJ$8,Z43,IF($E$17=$DJ$9,AA43,Z43)))</f>
        <v>#N/A</v>
      </c>
      <c r="AC43" s="91">
        <f>IF(I43='Emission Factors'!$B$3,AB43,IF(I43='Emission Factors'!$B$4,'Emission Factors'!$C$4,IF(I43='Emission Factors'!$B$5,'Emission Factors'!$C$5,IF(I43='Emission Factors'!$B$6,'Emission Factors'!$C$6,IF(I43='Emission Factors'!$B$7,'Emission Factors'!$C$7,IF(I43='Emission Factors'!$B$8,'Emission Factors'!$C$8,IF(I43='Emission Factors'!$B$9,'Emission Factors'!$C$9,IF(I43='Emission Factors'!$B$10,'Emission Factors'!$C$10,IF(I43='Emission Factors'!$B$11,'Emission Factors'!$C$11,IF(I43='Emission Factors'!$B$12,'Emission Factors'!$C$12,IF(I43='Emission Factors'!$B$13,'Emission Factors'!$C$13,IF(I43='Emission Factors'!$B$14,'Emission Factors'!$C$14,0))))))))))))</f>
        <v>0</v>
      </c>
      <c r="AD43" s="86" t="str">
        <f t="shared" si="22"/>
        <v/>
      </c>
      <c r="AE43" s="148" t="str">
        <f>IF(OR(J43&lt;&gt;"",K43&lt;&gt;"",L43&lt;&gt;"",M43&lt;&gt;""),((J43*0.00341214)+K43+L43-IF(I43="Electricity",M43*0.00341214,M43)),"")</f>
        <v/>
      </c>
      <c r="AF43" s="92" t="str">
        <f>IF(AND(AE43&lt;&gt;"",AE43&gt;0),AD43/AE43,"")</f>
        <v/>
      </c>
      <c r="AG43" s="150" t="str">
        <f t="shared" si="13"/>
        <v/>
      </c>
      <c r="AH43" s="192" t="str">
        <f>IF(AND(AG43&lt;&gt;"",AG43&gt;0),AD43/AG43,"")</f>
        <v/>
      </c>
      <c r="AI43" s="198" t="str">
        <f t="shared" si="23"/>
        <v/>
      </c>
      <c r="AJ43" s="71">
        <f t="shared" si="6"/>
        <v>0</v>
      </c>
      <c r="AK43" s="199" t="e">
        <f t="shared" si="7"/>
        <v>#VALUE!</v>
      </c>
      <c r="AL43" s="199" t="e">
        <f t="shared" si="8"/>
        <v>#VALUE!</v>
      </c>
      <c r="AM43" s="199" t="e">
        <f t="shared" si="9"/>
        <v>#VALUE!</v>
      </c>
      <c r="AN43" s="199" t="e">
        <f t="shared" si="10"/>
        <v>#VALUE!</v>
      </c>
      <c r="AO43" s="199" t="e">
        <f t="shared" si="11"/>
        <v>#VALUE!</v>
      </c>
      <c r="AP43" s="199" t="e">
        <f t="shared" si="14"/>
        <v>#VALUE!</v>
      </c>
      <c r="AQ43" s="199" t="str">
        <f t="shared" si="24"/>
        <v/>
      </c>
      <c r="AR43" s="200" t="str">
        <f t="shared" si="15"/>
        <v/>
      </c>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c r="CF43" s="21"/>
      <c r="CG43" s="21"/>
      <c r="CH43" s="21"/>
      <c r="CI43" s="21"/>
      <c r="CJ43" s="21"/>
      <c r="CK43" s="21"/>
      <c r="CL43" s="21"/>
      <c r="CM43" s="21"/>
      <c r="CN43" s="21"/>
      <c r="CO43" s="21"/>
      <c r="CP43" s="21"/>
      <c r="CQ43" s="21"/>
      <c r="CR43" s="21"/>
      <c r="CS43" s="21"/>
      <c r="CT43" s="21"/>
      <c r="CU43" s="21"/>
      <c r="CV43" s="21"/>
      <c r="CW43" s="21"/>
      <c r="CX43" s="21"/>
      <c r="CY43" s="21"/>
      <c r="CZ43" s="21"/>
      <c r="DA43" s="21"/>
      <c r="DB43" s="21"/>
      <c r="DC43" s="21"/>
      <c r="DD43" s="21"/>
      <c r="DE43" s="21"/>
      <c r="DF43" s="21"/>
      <c r="DG43" s="21"/>
    </row>
    <row r="44" spans="2:111" x14ac:dyDescent="0.3">
      <c r="B44" s="164"/>
      <c r="C44" s="66"/>
      <c r="D44" s="104" t="str">
        <f t="shared" si="16"/>
        <v/>
      </c>
      <c r="E44" s="106"/>
      <c r="F44" s="44"/>
      <c r="G44" s="39"/>
      <c r="H44" s="108"/>
      <c r="I44" s="93"/>
      <c r="J44" s="96"/>
      <c r="K44" s="110"/>
      <c r="L44" s="73"/>
      <c r="M44" s="112"/>
      <c r="N44" s="29"/>
      <c r="O44" s="115"/>
      <c r="P44" s="93"/>
      <c r="Q44" s="39"/>
      <c r="R44" s="108"/>
      <c r="S44" s="117" t="str">
        <f t="shared" si="17"/>
        <v/>
      </c>
      <c r="T44" s="98" t="str">
        <f t="shared" si="18"/>
        <v/>
      </c>
      <c r="U44" s="100" t="str">
        <f t="shared" si="19"/>
        <v/>
      </c>
      <c r="V44" s="119" t="str">
        <f t="shared" si="20"/>
        <v/>
      </c>
      <c r="W44" s="101" t="str">
        <f t="shared" si="21"/>
        <v/>
      </c>
      <c r="X44" s="91">
        <f>IF(G44='Emission Factors'!$B$3,AB44,IF(G44='Emission Factors'!$B$4,'Emission Factors'!$C$4,IF(G44='Emission Factors'!$B$5,'Emission Factors'!$C$5,IF(G44='Emission Factors'!$B$6,'Emission Factors'!$C$6,IF(G44='Emission Factors'!$B$7,'Emission Factors'!$C$7,IF(G44='Emission Factors'!$B$8,'Emission Factors'!$C$8,IF(G44='Emission Factors'!$B$9,'Emission Factors'!$C$9,IF(G44='Emission Factors'!$B$10,'Emission Factors'!$C$10,IF(G44='Emission Factors'!$B$11,'Emission Factors'!$C$11,IF(G44='Emission Factors'!$B$12,'Emission Factors'!$C$12,IF(G44='Emission Factors'!$B$13,'Emission Factors'!$C$13,IF(G44='Emission Factors'!$B$14,'Emission Factors'!$C$14,0))))))))))))</f>
        <v>0</v>
      </c>
      <c r="Y44" s="91">
        <f>IF(H44='Emission Factors'!$B$3,AB44,IF(H44='Emission Factors'!$B$4,'Emission Factors'!$C$4,IF(H44='Emission Factors'!$B$5,'Emission Factors'!$C$5,IF(H44='Emission Factors'!$B$6,'Emission Factors'!$C$6,IF(H44='Emission Factors'!$B$7,'Emission Factors'!$C$7,IF(H44='Emission Factors'!$B$8,'Emission Factors'!$C$8,IF(H44='Emission Factors'!$B$9,'Emission Factors'!$C$9,IF(H44='Emission Factors'!$B$10,'Emission Factors'!$C$10,IF(H44='Emission Factors'!$B$11,'Emission Factors'!$C$11,IF(H44='Emission Factors'!$B$12,'Emission Factors'!$C$12,IF(H44='Emission Factors'!$B$13,'Emission Factors'!$C$13,IF(H44='Emission Factors'!$B$14,'Emission Factors'!$C$14,0))))))))))))</f>
        <v>0</v>
      </c>
      <c r="Z44" s="91" t="e">
        <f>IF(AND($E$8&lt;&gt;"",$E$10&lt;&gt;""),$E$8*AP44/T44,IF($D$15="AK",'Grid Emissions'!C16*0.000001,IF($D$15="DC",'Grid Emissions'!C23*0.000001,IF($D$15="HI",'Grid Emissions'!C27*0.000001,IF($D$15="PR",'Grid Emissions'!C55*0.000001,(VLOOKUP($D$15,'Grid Emission Forecast'!$B$4:$AF$52,MATCH(T44,'Grid Emission Forecast'!$B$4:$AF$4,0),FALSE)*0.000001)*(1-($E$21/100)))))))</f>
        <v>#N/A</v>
      </c>
      <c r="AA44" s="91" t="e">
        <f>IF($D$15="AK",'Grid Emissions'!C16*0.000001,IF($D$15="DC",'Grid Emissions'!C23*0.000001,IF($D$15="HI",'Grid Emissions'!C27*0.000001,IF($D$15="PR",'Grid Emissions'!C55*0.000001,(VLOOKUP($D$15,'Grid Emission Forecast'!$B$57:$AF$105,MATCH(T44,'Grid Emission Forecast'!$B$57:$AF$57,0),FALSE)*0.000001)*(1-($E$21/100))))))</f>
        <v>#N/A</v>
      </c>
      <c r="AB44" s="91" t="e">
        <f>IF($E$17=$DJ$7,'Emission Factors'!$C$3,IF($E$17=$DJ$8,Z44,IF($E$17=$DJ$9,AA44,Z44)))</f>
        <v>#N/A</v>
      </c>
      <c r="AC44" s="91">
        <f>IF(I44='Emission Factors'!$B$3,AB44,IF(I44='Emission Factors'!$B$4,'Emission Factors'!$C$4,IF(I44='Emission Factors'!$B$5,'Emission Factors'!$C$5,IF(I44='Emission Factors'!$B$6,'Emission Factors'!$C$6,IF(I44='Emission Factors'!$B$7,'Emission Factors'!$C$7,IF(I44='Emission Factors'!$B$8,'Emission Factors'!$C$8,IF(I44='Emission Factors'!$B$9,'Emission Factors'!$C$9,IF(I44='Emission Factors'!$B$10,'Emission Factors'!$C$10,IF(I44='Emission Factors'!$B$11,'Emission Factors'!$C$11,IF(I44='Emission Factors'!$B$12,'Emission Factors'!$C$12,IF(I44='Emission Factors'!$B$13,'Emission Factors'!$C$13,IF(I44='Emission Factors'!$B$14,'Emission Factors'!$C$14,0))))))))))))</f>
        <v>0</v>
      </c>
      <c r="AD44" s="86" t="str">
        <f t="shared" si="22"/>
        <v/>
      </c>
      <c r="AE44" s="148" t="str">
        <f>IF(OR(J44&lt;&gt;"",K44&lt;&gt;"",L44&lt;&gt;"",M44&lt;&gt;""),((J44*0.00341214)+K44+L44-IF(I44="Electricity",M44*0.00341214,M44)),"")</f>
        <v/>
      </c>
      <c r="AF44" s="92" t="str">
        <f>IF(AND(AE44&lt;&gt;"",AE44&gt;0),AD44/AE44,"")</f>
        <v/>
      </c>
      <c r="AG44" s="150" t="str">
        <f t="shared" si="13"/>
        <v/>
      </c>
      <c r="AH44" s="192" t="str">
        <f>IF(AND(AG44&lt;&gt;"",AG44&gt;0),AD44/AG44,"")</f>
        <v/>
      </c>
      <c r="AI44" s="198" t="str">
        <f t="shared" si="23"/>
        <v/>
      </c>
      <c r="AJ44" s="71">
        <f t="shared" si="6"/>
        <v>0</v>
      </c>
      <c r="AK44" s="199" t="e">
        <f t="shared" si="7"/>
        <v>#VALUE!</v>
      </c>
      <c r="AL44" s="199" t="e">
        <f t="shared" si="8"/>
        <v>#VALUE!</v>
      </c>
      <c r="AM44" s="199" t="e">
        <f t="shared" si="9"/>
        <v>#VALUE!</v>
      </c>
      <c r="AN44" s="199" t="e">
        <f t="shared" si="10"/>
        <v>#VALUE!</v>
      </c>
      <c r="AO44" s="199" t="e">
        <f t="shared" si="11"/>
        <v>#VALUE!</v>
      </c>
      <c r="AP44" s="199" t="e">
        <f t="shared" si="14"/>
        <v>#VALUE!</v>
      </c>
      <c r="AQ44" s="199" t="str">
        <f t="shared" si="24"/>
        <v/>
      </c>
      <c r="AR44" s="200" t="str">
        <f t="shared" si="15"/>
        <v/>
      </c>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c r="CC44" s="21"/>
      <c r="CD44" s="21"/>
      <c r="CE44" s="21"/>
      <c r="CF44" s="21"/>
      <c r="CG44" s="21"/>
      <c r="CH44" s="21"/>
      <c r="CI44" s="21"/>
      <c r="CJ44" s="21"/>
      <c r="CK44" s="21"/>
      <c r="CL44" s="21"/>
      <c r="CM44" s="21"/>
      <c r="CN44" s="21"/>
      <c r="CO44" s="21"/>
      <c r="CP44" s="21"/>
      <c r="CQ44" s="21"/>
      <c r="CR44" s="21"/>
      <c r="CS44" s="21"/>
      <c r="CT44" s="21"/>
      <c r="CU44" s="21"/>
      <c r="CV44" s="21"/>
      <c r="CW44" s="21"/>
      <c r="CX44" s="21"/>
      <c r="CY44" s="21"/>
      <c r="CZ44" s="21"/>
      <c r="DA44" s="21"/>
      <c r="DB44" s="21"/>
      <c r="DC44" s="21"/>
      <c r="DD44" s="21"/>
      <c r="DE44" s="21"/>
      <c r="DF44" s="21"/>
      <c r="DG44" s="21"/>
    </row>
    <row r="45" spans="2:111" x14ac:dyDescent="0.3">
      <c r="B45" s="164"/>
      <c r="C45" s="66"/>
      <c r="D45" s="104" t="str">
        <f t="shared" si="16"/>
        <v/>
      </c>
      <c r="E45" s="106"/>
      <c r="F45" s="44"/>
      <c r="G45" s="39"/>
      <c r="H45" s="108"/>
      <c r="I45" s="93"/>
      <c r="J45" s="96"/>
      <c r="K45" s="110"/>
      <c r="L45" s="73"/>
      <c r="M45" s="112"/>
      <c r="N45" s="29"/>
      <c r="O45" s="115"/>
      <c r="P45" s="93"/>
      <c r="Q45" s="39"/>
      <c r="R45" s="108"/>
      <c r="S45" s="117" t="str">
        <f t="shared" si="17"/>
        <v/>
      </c>
      <c r="T45" s="98" t="str">
        <f t="shared" si="18"/>
        <v/>
      </c>
      <c r="U45" s="100" t="str">
        <f t="shared" si="19"/>
        <v/>
      </c>
      <c r="V45" s="119" t="str">
        <f t="shared" si="20"/>
        <v/>
      </c>
      <c r="W45" s="101" t="str">
        <f t="shared" si="21"/>
        <v/>
      </c>
      <c r="X45" s="91">
        <f>IF(G45='Emission Factors'!$B$3,AB45,IF(G45='Emission Factors'!$B$4,'Emission Factors'!$C$4,IF(G45='Emission Factors'!$B$5,'Emission Factors'!$C$5,IF(G45='Emission Factors'!$B$6,'Emission Factors'!$C$6,IF(G45='Emission Factors'!$B$7,'Emission Factors'!$C$7,IF(G45='Emission Factors'!$B$8,'Emission Factors'!$C$8,IF(G45='Emission Factors'!$B$9,'Emission Factors'!$C$9,IF(G45='Emission Factors'!$B$10,'Emission Factors'!$C$10,IF(G45='Emission Factors'!$B$11,'Emission Factors'!$C$11,IF(G45='Emission Factors'!$B$12,'Emission Factors'!$C$12,IF(G45='Emission Factors'!$B$13,'Emission Factors'!$C$13,IF(G45='Emission Factors'!$B$14,'Emission Factors'!$C$14,0))))))))))))</f>
        <v>0</v>
      </c>
      <c r="Y45" s="91">
        <f>IF(H45='Emission Factors'!$B$3,AB45,IF(H45='Emission Factors'!$B$4,'Emission Factors'!$C$4,IF(H45='Emission Factors'!$B$5,'Emission Factors'!$C$5,IF(H45='Emission Factors'!$B$6,'Emission Factors'!$C$6,IF(H45='Emission Factors'!$B$7,'Emission Factors'!$C$7,IF(H45='Emission Factors'!$B$8,'Emission Factors'!$C$8,IF(H45='Emission Factors'!$B$9,'Emission Factors'!$C$9,IF(H45='Emission Factors'!$B$10,'Emission Factors'!$C$10,IF(H45='Emission Factors'!$B$11,'Emission Factors'!$C$11,IF(H45='Emission Factors'!$B$12,'Emission Factors'!$C$12,IF(H45='Emission Factors'!$B$13,'Emission Factors'!$C$13,IF(H45='Emission Factors'!$B$14,'Emission Factors'!$C$14,0))))))))))))</f>
        <v>0</v>
      </c>
      <c r="Z45" s="91" t="e">
        <f>IF(AND($E$8&lt;&gt;"",$E$10&lt;&gt;""),$E$8*AP45/T45,IF($D$15="AK",'Grid Emissions'!C17*0.000001,IF($D$15="DC",'Grid Emissions'!C24*0.000001,IF($D$15="HI",'Grid Emissions'!C28*0.000001,IF($D$15="PR",'Grid Emissions'!C56*0.000001,(VLOOKUP($D$15,'Grid Emission Forecast'!$B$4:$AF$52,MATCH(T45,'Grid Emission Forecast'!$B$4:$AF$4,0),FALSE)*0.000001)*(1-($E$21/100)))))))</f>
        <v>#N/A</v>
      </c>
      <c r="AA45" s="91" t="e">
        <f>IF($D$15="AK",'Grid Emissions'!C17*0.000001,IF($D$15="DC",'Grid Emissions'!C24*0.000001,IF($D$15="HI",'Grid Emissions'!C28*0.000001,IF($D$15="PR",'Grid Emissions'!C56*0.000001,(VLOOKUP($D$15,'Grid Emission Forecast'!$B$57:$AF$105,MATCH(T45,'Grid Emission Forecast'!$B$57:$AF$57,0),FALSE)*0.000001)*(1-($E$21/100))))))</f>
        <v>#N/A</v>
      </c>
      <c r="AB45" s="91" t="e">
        <f>IF($E$17=$DJ$7,'Emission Factors'!$C$3,IF($E$17=$DJ$8,Z45,IF($E$17=$DJ$9,AA45,Z45)))</f>
        <v>#N/A</v>
      </c>
      <c r="AC45" s="91">
        <f>IF(I45='Emission Factors'!$B$3,AB45,IF(I45='Emission Factors'!$B$4,'Emission Factors'!$C$4,IF(I45='Emission Factors'!$B$5,'Emission Factors'!$C$5,IF(I45='Emission Factors'!$B$6,'Emission Factors'!$C$6,IF(I45='Emission Factors'!$B$7,'Emission Factors'!$C$7,IF(I45='Emission Factors'!$B$8,'Emission Factors'!$C$8,IF(I45='Emission Factors'!$B$9,'Emission Factors'!$C$9,IF(I45='Emission Factors'!$B$10,'Emission Factors'!$C$10,IF(I45='Emission Factors'!$B$11,'Emission Factors'!$C$11,IF(I45='Emission Factors'!$B$12,'Emission Factors'!$C$12,IF(I45='Emission Factors'!$B$13,'Emission Factors'!$C$13,IF(I45='Emission Factors'!$B$14,'Emission Factors'!$C$14,0))))))))))))</f>
        <v>0</v>
      </c>
      <c r="AD45" s="86" t="str">
        <f t="shared" si="22"/>
        <v/>
      </c>
      <c r="AE45" s="148" t="str">
        <f>IF(OR(J45&lt;&gt;"",K45&lt;&gt;"",L45&lt;&gt;"",M45&lt;&gt;""),((J45*0.00341214)+K45+L45-IF(I45="Electricity",M45*0.00341214,M45)),"")</f>
        <v/>
      </c>
      <c r="AF45" s="92" t="str">
        <f>IF(AND(AE45&lt;&gt;"",AE45&gt;0),AD45/AE45,"")</f>
        <v/>
      </c>
      <c r="AG45" s="150" t="str">
        <f t="shared" si="13"/>
        <v/>
      </c>
      <c r="AH45" s="192" t="str">
        <f>IF(AND(AG45&lt;&gt;"",AG45&gt;0),AD45/AG45,"")</f>
        <v/>
      </c>
      <c r="AI45" s="198" t="str">
        <f t="shared" si="23"/>
        <v/>
      </c>
      <c r="AJ45" s="71">
        <f t="shared" si="6"/>
        <v>0</v>
      </c>
      <c r="AK45" s="199" t="e">
        <f t="shared" si="7"/>
        <v>#VALUE!</v>
      </c>
      <c r="AL45" s="199" t="e">
        <f t="shared" si="8"/>
        <v>#VALUE!</v>
      </c>
      <c r="AM45" s="199" t="e">
        <f t="shared" si="9"/>
        <v>#VALUE!</v>
      </c>
      <c r="AN45" s="199" t="e">
        <f t="shared" si="10"/>
        <v>#VALUE!</v>
      </c>
      <c r="AO45" s="199" t="e">
        <f t="shared" si="11"/>
        <v>#VALUE!</v>
      </c>
      <c r="AP45" s="199" t="e">
        <f t="shared" si="14"/>
        <v>#VALUE!</v>
      </c>
      <c r="AQ45" s="199" t="str">
        <f t="shared" si="24"/>
        <v/>
      </c>
      <c r="AR45" s="200" t="str">
        <f t="shared" si="15"/>
        <v/>
      </c>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c r="CC45" s="21"/>
      <c r="CD45" s="21"/>
      <c r="CE45" s="21"/>
      <c r="CF45" s="21"/>
      <c r="CG45" s="21"/>
      <c r="CH45" s="21"/>
      <c r="CI45" s="21"/>
      <c r="CJ45" s="21"/>
      <c r="CK45" s="21"/>
      <c r="CL45" s="21"/>
      <c r="CM45" s="21"/>
      <c r="CN45" s="21"/>
      <c r="CO45" s="21"/>
      <c r="CP45" s="21"/>
      <c r="CQ45" s="21"/>
      <c r="CR45" s="21"/>
      <c r="CS45" s="21"/>
      <c r="CT45" s="21"/>
      <c r="CU45" s="21"/>
      <c r="CV45" s="21"/>
      <c r="CW45" s="21"/>
      <c r="CX45" s="21"/>
      <c r="CY45" s="21"/>
      <c r="CZ45" s="21"/>
      <c r="DA45" s="21"/>
      <c r="DB45" s="21"/>
      <c r="DC45" s="21"/>
      <c r="DD45" s="21"/>
      <c r="DE45" s="21"/>
      <c r="DF45" s="21"/>
      <c r="DG45" s="21"/>
    </row>
    <row r="46" spans="2:111" x14ac:dyDescent="0.3">
      <c r="B46" s="164"/>
      <c r="C46" s="66"/>
      <c r="D46" s="104" t="str">
        <f t="shared" si="16"/>
        <v/>
      </c>
      <c r="E46" s="106"/>
      <c r="F46" s="44"/>
      <c r="G46" s="39"/>
      <c r="H46" s="108"/>
      <c r="I46" s="93"/>
      <c r="J46" s="96"/>
      <c r="K46" s="110"/>
      <c r="L46" s="73"/>
      <c r="M46" s="112"/>
      <c r="N46" s="29"/>
      <c r="O46" s="115"/>
      <c r="P46" s="93"/>
      <c r="Q46" s="39"/>
      <c r="R46" s="108"/>
      <c r="S46" s="117" t="str">
        <f t="shared" si="17"/>
        <v/>
      </c>
      <c r="T46" s="98" t="str">
        <f t="shared" si="18"/>
        <v/>
      </c>
      <c r="U46" s="100" t="str">
        <f t="shared" si="19"/>
        <v/>
      </c>
      <c r="V46" s="119" t="str">
        <f t="shared" si="20"/>
        <v/>
      </c>
      <c r="W46" s="101" t="str">
        <f t="shared" si="21"/>
        <v/>
      </c>
      <c r="X46" s="91">
        <f>IF(G46='Emission Factors'!$B$3,AB46,IF(G46='Emission Factors'!$B$4,'Emission Factors'!$C$4,IF(G46='Emission Factors'!$B$5,'Emission Factors'!$C$5,IF(G46='Emission Factors'!$B$6,'Emission Factors'!$C$6,IF(G46='Emission Factors'!$B$7,'Emission Factors'!$C$7,IF(G46='Emission Factors'!$B$8,'Emission Factors'!$C$8,IF(G46='Emission Factors'!$B$9,'Emission Factors'!$C$9,IF(G46='Emission Factors'!$B$10,'Emission Factors'!$C$10,IF(G46='Emission Factors'!$B$11,'Emission Factors'!$C$11,IF(G46='Emission Factors'!$B$12,'Emission Factors'!$C$12,IF(G46='Emission Factors'!$B$13,'Emission Factors'!$C$13,IF(G46='Emission Factors'!$B$14,'Emission Factors'!$C$14,0))))))))))))</f>
        <v>0</v>
      </c>
      <c r="Y46" s="91">
        <f>IF(H46='Emission Factors'!$B$3,AB46,IF(H46='Emission Factors'!$B$4,'Emission Factors'!$C$4,IF(H46='Emission Factors'!$B$5,'Emission Factors'!$C$5,IF(H46='Emission Factors'!$B$6,'Emission Factors'!$C$6,IF(H46='Emission Factors'!$B$7,'Emission Factors'!$C$7,IF(H46='Emission Factors'!$B$8,'Emission Factors'!$C$8,IF(H46='Emission Factors'!$B$9,'Emission Factors'!$C$9,IF(H46='Emission Factors'!$B$10,'Emission Factors'!$C$10,IF(H46='Emission Factors'!$B$11,'Emission Factors'!$C$11,IF(H46='Emission Factors'!$B$12,'Emission Factors'!$C$12,IF(H46='Emission Factors'!$B$13,'Emission Factors'!$C$13,IF(H46='Emission Factors'!$B$14,'Emission Factors'!$C$14,0))))))))))))</f>
        <v>0</v>
      </c>
      <c r="Z46" s="91" t="e">
        <f>IF(AND($E$8&lt;&gt;"",$E$10&lt;&gt;""),$E$8*AP46/T46,IF($D$15="AK",'Grid Emissions'!C18*0.000001,IF($D$15="DC",'Grid Emissions'!C25*0.000001,IF($D$15="HI",'Grid Emissions'!C29*0.000001,IF($D$15="PR",'Grid Emissions'!C57*0.000001,(VLOOKUP($D$15,'Grid Emission Forecast'!$B$4:$AF$52,MATCH(T46,'Grid Emission Forecast'!$B$4:$AF$4,0),FALSE)*0.000001)*(1-($E$21/100)))))))</f>
        <v>#N/A</v>
      </c>
      <c r="AA46" s="91" t="e">
        <f>IF($D$15="AK",'Grid Emissions'!C18*0.000001,IF($D$15="DC",'Grid Emissions'!C25*0.000001,IF($D$15="HI",'Grid Emissions'!C29*0.000001,IF($D$15="PR",'Grid Emissions'!C57*0.000001,(VLOOKUP($D$15,'Grid Emission Forecast'!$B$57:$AF$105,MATCH(T46,'Grid Emission Forecast'!$B$57:$AF$57,0),FALSE)*0.000001)*(1-($E$21/100))))))</f>
        <v>#N/A</v>
      </c>
      <c r="AB46" s="91" t="e">
        <f>IF($E$17=$DJ$7,'Emission Factors'!$C$3,IF($E$17=$DJ$8,Z46,IF($E$17=$DJ$9,AA46,Z46)))</f>
        <v>#N/A</v>
      </c>
      <c r="AC46" s="91">
        <f>IF(I46='Emission Factors'!$B$3,AB46,IF(I46='Emission Factors'!$B$4,'Emission Factors'!$C$4,IF(I46='Emission Factors'!$B$5,'Emission Factors'!$C$5,IF(I46='Emission Factors'!$B$6,'Emission Factors'!$C$6,IF(I46='Emission Factors'!$B$7,'Emission Factors'!$C$7,IF(I46='Emission Factors'!$B$8,'Emission Factors'!$C$8,IF(I46='Emission Factors'!$B$9,'Emission Factors'!$C$9,IF(I46='Emission Factors'!$B$10,'Emission Factors'!$C$10,IF(I46='Emission Factors'!$B$11,'Emission Factors'!$C$11,IF(I46='Emission Factors'!$B$12,'Emission Factors'!$C$12,IF(I46='Emission Factors'!$B$13,'Emission Factors'!$C$13,IF(I46='Emission Factors'!$B$14,'Emission Factors'!$C$14,0))))))))))))</f>
        <v>0</v>
      </c>
      <c r="AD46" s="86" t="str">
        <f t="shared" si="22"/>
        <v/>
      </c>
      <c r="AE46" s="148" t="str">
        <f>IF(OR(J46&lt;&gt;"",K46&lt;&gt;"",L46&lt;&gt;"",M46&lt;&gt;""),((J46*0.00341214)+K46+L46-IF(I46="Electricity",M46*0.00341214,M46)),"")</f>
        <v/>
      </c>
      <c r="AF46" s="92" t="str">
        <f>IF(AND(AE46&lt;&gt;"",AE46&gt;0),AD46/AE46,"")</f>
        <v/>
      </c>
      <c r="AG46" s="150" t="str">
        <f t="shared" si="13"/>
        <v/>
      </c>
      <c r="AH46" s="192" t="str">
        <f>IF(AND(AG46&lt;&gt;"",AG46&gt;0),AD46/AG46,"")</f>
        <v/>
      </c>
      <c r="AI46" s="198" t="str">
        <f t="shared" si="23"/>
        <v/>
      </c>
      <c r="AJ46" s="71">
        <f t="shared" si="6"/>
        <v>0</v>
      </c>
      <c r="AK46" s="199" t="e">
        <f t="shared" si="7"/>
        <v>#VALUE!</v>
      </c>
      <c r="AL46" s="199" t="e">
        <f t="shared" si="8"/>
        <v>#VALUE!</v>
      </c>
      <c r="AM46" s="199" t="e">
        <f t="shared" si="9"/>
        <v>#VALUE!</v>
      </c>
      <c r="AN46" s="199" t="e">
        <f t="shared" si="10"/>
        <v>#VALUE!</v>
      </c>
      <c r="AO46" s="199" t="e">
        <f t="shared" si="11"/>
        <v>#VALUE!</v>
      </c>
      <c r="AP46" s="199" t="e">
        <f t="shared" si="14"/>
        <v>#VALUE!</v>
      </c>
      <c r="AQ46" s="199" t="str">
        <f t="shared" si="24"/>
        <v/>
      </c>
      <c r="AR46" s="200" t="str">
        <f t="shared" si="15"/>
        <v/>
      </c>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c r="BZ46" s="21"/>
      <c r="CA46" s="21"/>
      <c r="CB46" s="21"/>
      <c r="CC46" s="21"/>
      <c r="CD46" s="21"/>
      <c r="CE46" s="21"/>
      <c r="CF46" s="21"/>
      <c r="CG46" s="21"/>
      <c r="CH46" s="21"/>
      <c r="CI46" s="21"/>
      <c r="CJ46" s="21"/>
      <c r="CK46" s="21"/>
      <c r="CL46" s="21"/>
      <c r="CM46" s="21"/>
      <c r="CN46" s="21"/>
      <c r="CO46" s="21"/>
      <c r="CP46" s="21"/>
      <c r="CQ46" s="21"/>
      <c r="CR46" s="21"/>
      <c r="CS46" s="21"/>
      <c r="CT46" s="21"/>
      <c r="CU46" s="21"/>
      <c r="CV46" s="21"/>
      <c r="CW46" s="21"/>
      <c r="CX46" s="21"/>
      <c r="CY46" s="21"/>
      <c r="CZ46" s="21"/>
      <c r="DA46" s="21"/>
      <c r="DB46" s="21"/>
      <c r="DC46" s="21"/>
      <c r="DD46" s="21"/>
      <c r="DE46" s="21"/>
      <c r="DF46" s="21"/>
      <c r="DG46" s="21"/>
    </row>
    <row r="47" spans="2:111" x14ac:dyDescent="0.3">
      <c r="B47" s="164"/>
      <c r="C47" s="66"/>
      <c r="D47" s="104" t="str">
        <f t="shared" si="16"/>
        <v/>
      </c>
      <c r="E47" s="106"/>
      <c r="F47" s="44"/>
      <c r="G47" s="39"/>
      <c r="H47" s="108"/>
      <c r="I47" s="93"/>
      <c r="J47" s="96"/>
      <c r="K47" s="110"/>
      <c r="L47" s="73"/>
      <c r="M47" s="112"/>
      <c r="N47" s="29"/>
      <c r="O47" s="115"/>
      <c r="P47" s="93"/>
      <c r="Q47" s="39"/>
      <c r="R47" s="108"/>
      <c r="S47" s="117" t="str">
        <f t="shared" si="17"/>
        <v/>
      </c>
      <c r="T47" s="98" t="str">
        <f t="shared" si="18"/>
        <v/>
      </c>
      <c r="U47" s="100" t="str">
        <f t="shared" si="19"/>
        <v/>
      </c>
      <c r="V47" s="119" t="str">
        <f t="shared" si="20"/>
        <v/>
      </c>
      <c r="W47" s="101" t="str">
        <f t="shared" si="21"/>
        <v/>
      </c>
      <c r="X47" s="91">
        <f>IF(G47='Emission Factors'!$B$3,AB47,IF(G47='Emission Factors'!$B$4,'Emission Factors'!$C$4,IF(G47='Emission Factors'!$B$5,'Emission Factors'!$C$5,IF(G47='Emission Factors'!$B$6,'Emission Factors'!$C$6,IF(G47='Emission Factors'!$B$7,'Emission Factors'!$C$7,IF(G47='Emission Factors'!$B$8,'Emission Factors'!$C$8,IF(G47='Emission Factors'!$B$9,'Emission Factors'!$C$9,IF(G47='Emission Factors'!$B$10,'Emission Factors'!$C$10,IF(G47='Emission Factors'!$B$11,'Emission Factors'!$C$11,IF(G47='Emission Factors'!$B$12,'Emission Factors'!$C$12,IF(G47='Emission Factors'!$B$13,'Emission Factors'!$C$13,IF(G47='Emission Factors'!$B$14,'Emission Factors'!$C$14,0))))))))))))</f>
        <v>0</v>
      </c>
      <c r="Y47" s="91">
        <f>IF(H47='Emission Factors'!$B$3,AB47,IF(H47='Emission Factors'!$B$4,'Emission Factors'!$C$4,IF(H47='Emission Factors'!$B$5,'Emission Factors'!$C$5,IF(H47='Emission Factors'!$B$6,'Emission Factors'!$C$6,IF(H47='Emission Factors'!$B$7,'Emission Factors'!$C$7,IF(H47='Emission Factors'!$B$8,'Emission Factors'!$C$8,IF(H47='Emission Factors'!$B$9,'Emission Factors'!$C$9,IF(H47='Emission Factors'!$B$10,'Emission Factors'!$C$10,IF(H47='Emission Factors'!$B$11,'Emission Factors'!$C$11,IF(H47='Emission Factors'!$B$12,'Emission Factors'!$C$12,IF(H47='Emission Factors'!$B$13,'Emission Factors'!$C$13,IF(H47='Emission Factors'!$B$14,'Emission Factors'!$C$14,0))))))))))))</f>
        <v>0</v>
      </c>
      <c r="Z47" s="91" t="e">
        <f>IF(AND($E$8&lt;&gt;"",$E$10&lt;&gt;""),$E$8*AP47/T47,IF($D$15="AK",'Grid Emissions'!C19*0.000001,IF($D$15="DC",'Grid Emissions'!C26*0.000001,IF($D$15="HI",'Grid Emissions'!C30*0.000001,IF($D$15="PR",'Grid Emissions'!C58*0.000001,(VLOOKUP($D$15,'Grid Emission Forecast'!$B$4:$AF$52,MATCH(T47,'Grid Emission Forecast'!$B$4:$AF$4,0),FALSE)*0.000001)*(1-($E$21/100)))))))</f>
        <v>#N/A</v>
      </c>
      <c r="AA47" s="91" t="e">
        <f>IF($D$15="AK",'Grid Emissions'!C19*0.000001,IF($D$15="DC",'Grid Emissions'!C26*0.000001,IF($D$15="HI",'Grid Emissions'!C30*0.000001,IF($D$15="PR",'Grid Emissions'!C58*0.000001,(VLOOKUP($D$15,'Grid Emission Forecast'!$B$57:$AF$105,MATCH(T47,'Grid Emission Forecast'!$B$57:$AF$57,0),FALSE)*0.000001)*(1-($E$21/100))))))</f>
        <v>#N/A</v>
      </c>
      <c r="AB47" s="91" t="e">
        <f>IF($E$17=$DJ$7,'Emission Factors'!$C$3,IF($E$17=$DJ$8,Z47,IF($E$17=$DJ$9,AA47,Z47)))</f>
        <v>#N/A</v>
      </c>
      <c r="AC47" s="91">
        <f>IF(I47='Emission Factors'!$B$3,AB47,IF(I47='Emission Factors'!$B$4,'Emission Factors'!$C$4,IF(I47='Emission Factors'!$B$5,'Emission Factors'!$C$5,IF(I47='Emission Factors'!$B$6,'Emission Factors'!$C$6,IF(I47='Emission Factors'!$B$7,'Emission Factors'!$C$7,IF(I47='Emission Factors'!$B$8,'Emission Factors'!$C$8,IF(I47='Emission Factors'!$B$9,'Emission Factors'!$C$9,IF(I47='Emission Factors'!$B$10,'Emission Factors'!$C$10,IF(I47='Emission Factors'!$B$11,'Emission Factors'!$C$11,IF(I47='Emission Factors'!$B$12,'Emission Factors'!$C$12,IF(I47='Emission Factors'!$B$13,'Emission Factors'!$C$13,IF(I47='Emission Factors'!$B$14,'Emission Factors'!$C$14,0))))))))))))</f>
        <v>0</v>
      </c>
      <c r="AD47" s="86" t="str">
        <f t="shared" si="22"/>
        <v/>
      </c>
      <c r="AE47" s="148" t="str">
        <f>IF(OR(J47&lt;&gt;"",K47&lt;&gt;"",L47&lt;&gt;"",M47&lt;&gt;""),((J47*0.00341214)+K47+L47-IF(I47="Electricity",M47*0.00341214,M47)),"")</f>
        <v/>
      </c>
      <c r="AF47" s="92" t="str">
        <f>IF(AND(AE47&lt;&gt;"",AE47&gt;0),AD47/AE47,"")</f>
        <v/>
      </c>
      <c r="AG47" s="150" t="str">
        <f t="shared" si="13"/>
        <v/>
      </c>
      <c r="AH47" s="192" t="str">
        <f>IF(AND(AG47&lt;&gt;"",AG47&gt;0),AD47/AG47,"")</f>
        <v/>
      </c>
      <c r="AI47" s="198" t="str">
        <f t="shared" si="23"/>
        <v/>
      </c>
      <c r="AJ47" s="71">
        <f t="shared" si="6"/>
        <v>0</v>
      </c>
      <c r="AK47" s="199" t="e">
        <f t="shared" si="7"/>
        <v>#VALUE!</v>
      </c>
      <c r="AL47" s="199" t="e">
        <f t="shared" si="8"/>
        <v>#VALUE!</v>
      </c>
      <c r="AM47" s="199" t="e">
        <f t="shared" si="9"/>
        <v>#VALUE!</v>
      </c>
      <c r="AN47" s="199" t="e">
        <f t="shared" si="10"/>
        <v>#VALUE!</v>
      </c>
      <c r="AO47" s="199" t="e">
        <f t="shared" si="11"/>
        <v>#VALUE!</v>
      </c>
      <c r="AP47" s="199" t="e">
        <f t="shared" si="14"/>
        <v>#VALUE!</v>
      </c>
      <c r="AQ47" s="199" t="str">
        <f t="shared" si="24"/>
        <v/>
      </c>
      <c r="AR47" s="200" t="str">
        <f t="shared" si="15"/>
        <v/>
      </c>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X47" s="21"/>
      <c r="BY47" s="21"/>
      <c r="BZ47" s="21"/>
      <c r="CA47" s="21"/>
      <c r="CB47" s="21"/>
      <c r="CC47" s="21"/>
      <c r="CD47" s="21"/>
      <c r="CE47" s="21"/>
      <c r="CF47" s="21"/>
      <c r="CG47" s="21"/>
      <c r="CH47" s="21"/>
      <c r="CI47" s="21"/>
      <c r="CJ47" s="21"/>
      <c r="CK47" s="21"/>
      <c r="CL47" s="21"/>
      <c r="CM47" s="21"/>
      <c r="CN47" s="21"/>
      <c r="CO47" s="21"/>
      <c r="CP47" s="21"/>
      <c r="CQ47" s="21"/>
      <c r="CR47" s="21"/>
      <c r="CS47" s="21"/>
      <c r="CT47" s="21"/>
      <c r="CU47" s="21"/>
      <c r="CV47" s="21"/>
      <c r="CW47" s="21"/>
      <c r="CX47" s="21"/>
      <c r="CY47" s="21"/>
      <c r="CZ47" s="21"/>
      <c r="DA47" s="21"/>
      <c r="DB47" s="21"/>
      <c r="DC47" s="21"/>
      <c r="DD47" s="21"/>
      <c r="DE47" s="21"/>
      <c r="DF47" s="21"/>
      <c r="DG47" s="21"/>
    </row>
    <row r="48" spans="2:111" x14ac:dyDescent="0.3">
      <c r="B48" s="164"/>
      <c r="C48" s="66"/>
      <c r="D48" s="104" t="str">
        <f t="shared" si="16"/>
        <v/>
      </c>
      <c r="E48" s="106"/>
      <c r="F48" s="44"/>
      <c r="G48" s="39"/>
      <c r="H48" s="108"/>
      <c r="I48" s="93"/>
      <c r="J48" s="96"/>
      <c r="K48" s="110"/>
      <c r="L48" s="73"/>
      <c r="M48" s="112"/>
      <c r="N48" s="29"/>
      <c r="O48" s="115"/>
      <c r="P48" s="93"/>
      <c r="Q48" s="39"/>
      <c r="R48" s="108"/>
      <c r="S48" s="117" t="str">
        <f t="shared" si="17"/>
        <v/>
      </c>
      <c r="T48" s="98" t="str">
        <f t="shared" si="18"/>
        <v/>
      </c>
      <c r="U48" s="100" t="str">
        <f t="shared" si="19"/>
        <v/>
      </c>
      <c r="V48" s="119" t="str">
        <f t="shared" si="20"/>
        <v/>
      </c>
      <c r="W48" s="101" t="str">
        <f t="shared" si="21"/>
        <v/>
      </c>
      <c r="X48" s="91">
        <f>IF(G48='Emission Factors'!$B$3,AB48,IF(G48='Emission Factors'!$B$4,'Emission Factors'!$C$4,IF(G48='Emission Factors'!$B$5,'Emission Factors'!$C$5,IF(G48='Emission Factors'!$B$6,'Emission Factors'!$C$6,IF(G48='Emission Factors'!$B$7,'Emission Factors'!$C$7,IF(G48='Emission Factors'!$B$8,'Emission Factors'!$C$8,IF(G48='Emission Factors'!$B$9,'Emission Factors'!$C$9,IF(G48='Emission Factors'!$B$10,'Emission Factors'!$C$10,IF(G48='Emission Factors'!$B$11,'Emission Factors'!$C$11,IF(G48='Emission Factors'!$B$12,'Emission Factors'!$C$12,IF(G48='Emission Factors'!$B$13,'Emission Factors'!$C$13,IF(G48='Emission Factors'!$B$14,'Emission Factors'!$C$14,0))))))))))))</f>
        <v>0</v>
      </c>
      <c r="Y48" s="91">
        <f>IF(H48='Emission Factors'!$B$3,AB48,IF(H48='Emission Factors'!$B$4,'Emission Factors'!$C$4,IF(H48='Emission Factors'!$B$5,'Emission Factors'!$C$5,IF(H48='Emission Factors'!$B$6,'Emission Factors'!$C$6,IF(H48='Emission Factors'!$B$7,'Emission Factors'!$C$7,IF(H48='Emission Factors'!$B$8,'Emission Factors'!$C$8,IF(H48='Emission Factors'!$B$9,'Emission Factors'!$C$9,IF(H48='Emission Factors'!$B$10,'Emission Factors'!$C$10,IF(H48='Emission Factors'!$B$11,'Emission Factors'!$C$11,IF(H48='Emission Factors'!$B$12,'Emission Factors'!$C$12,IF(H48='Emission Factors'!$B$13,'Emission Factors'!$C$13,IF(H48='Emission Factors'!$B$14,'Emission Factors'!$C$14,0))))))))))))</f>
        <v>0</v>
      </c>
      <c r="Z48" s="91" t="e">
        <f>IF(AND($E$8&lt;&gt;"",$E$10&lt;&gt;""),$E$8*AP48/T48,IF($D$15="AK",'Grid Emissions'!C20*0.000001,IF($D$15="DC",'Grid Emissions'!C27*0.000001,IF($D$15="HI",'Grid Emissions'!C31*0.000001,IF($D$15="PR",'Grid Emissions'!C59*0.000001,(VLOOKUP($D$15,'Grid Emission Forecast'!$B$4:$AF$52,MATCH(T48,'Grid Emission Forecast'!$B$4:$AF$4,0),FALSE)*0.000001)*(1-($E$21/100)))))))</f>
        <v>#N/A</v>
      </c>
      <c r="AA48" s="91" t="e">
        <f>IF($D$15="AK",'Grid Emissions'!C20*0.000001,IF($D$15="DC",'Grid Emissions'!C27*0.000001,IF($D$15="HI",'Grid Emissions'!C31*0.000001,IF($D$15="PR",'Grid Emissions'!C59*0.000001,(VLOOKUP($D$15,'Grid Emission Forecast'!$B$57:$AF$105,MATCH(T48,'Grid Emission Forecast'!$B$57:$AF$57,0),FALSE)*0.000001)*(1-($E$21/100))))))</f>
        <v>#N/A</v>
      </c>
      <c r="AB48" s="91" t="e">
        <f>IF($E$17=$DJ$7,'Emission Factors'!$C$3,IF($E$17=$DJ$8,Z48,IF($E$17=$DJ$9,AA48,Z48)))</f>
        <v>#N/A</v>
      </c>
      <c r="AC48" s="91">
        <f>IF(I48='Emission Factors'!$B$3,AB48,IF(I48='Emission Factors'!$B$4,'Emission Factors'!$C$4,IF(I48='Emission Factors'!$B$5,'Emission Factors'!$C$5,IF(I48='Emission Factors'!$B$6,'Emission Factors'!$C$6,IF(I48='Emission Factors'!$B$7,'Emission Factors'!$C$7,IF(I48='Emission Factors'!$B$8,'Emission Factors'!$C$8,IF(I48='Emission Factors'!$B$9,'Emission Factors'!$C$9,IF(I48='Emission Factors'!$B$10,'Emission Factors'!$C$10,IF(I48='Emission Factors'!$B$11,'Emission Factors'!$C$11,IF(I48='Emission Factors'!$B$12,'Emission Factors'!$C$12,IF(I48='Emission Factors'!$B$13,'Emission Factors'!$C$13,IF(I48='Emission Factors'!$B$14,'Emission Factors'!$C$14,0))))))))))))</f>
        <v>0</v>
      </c>
      <c r="AD48" s="86" t="str">
        <f t="shared" si="22"/>
        <v/>
      </c>
      <c r="AE48" s="148" t="str">
        <f>IF(OR(J48&lt;&gt;"",K48&lt;&gt;"",L48&lt;&gt;"",M48&lt;&gt;""),((J48*0.00341214)+K48+L48-IF(I48="Electricity",M48*0.00341214,M48)),"")</f>
        <v/>
      </c>
      <c r="AF48" s="92" t="str">
        <f>IF(AND(AE48&lt;&gt;"",AE48&gt;0),AD48/AE48,"")</f>
        <v/>
      </c>
      <c r="AG48" s="150" t="str">
        <f t="shared" si="13"/>
        <v/>
      </c>
      <c r="AH48" s="192" t="str">
        <f>IF(AND(AG48&lt;&gt;"",AG48&gt;0),AD48/AG48,"")</f>
        <v/>
      </c>
      <c r="AI48" s="198" t="str">
        <f t="shared" si="23"/>
        <v/>
      </c>
      <c r="AJ48" s="71">
        <f t="shared" si="6"/>
        <v>0</v>
      </c>
      <c r="AK48" s="199" t="e">
        <f t="shared" si="7"/>
        <v>#VALUE!</v>
      </c>
      <c r="AL48" s="199" t="e">
        <f t="shared" si="8"/>
        <v>#VALUE!</v>
      </c>
      <c r="AM48" s="199" t="e">
        <f t="shared" si="9"/>
        <v>#VALUE!</v>
      </c>
      <c r="AN48" s="199" t="e">
        <f t="shared" si="10"/>
        <v>#VALUE!</v>
      </c>
      <c r="AO48" s="199" t="e">
        <f t="shared" si="11"/>
        <v>#VALUE!</v>
      </c>
      <c r="AP48" s="199" t="e">
        <f t="shared" si="14"/>
        <v>#VALUE!</v>
      </c>
      <c r="AQ48" s="199" t="str">
        <f t="shared" si="24"/>
        <v/>
      </c>
      <c r="AR48" s="200" t="str">
        <f t="shared" si="15"/>
        <v/>
      </c>
      <c r="AW48" s="21"/>
      <c r="AX48" s="21"/>
      <c r="AY48" s="21"/>
      <c r="AZ48" s="21"/>
      <c r="BA48" s="21"/>
      <c r="BB48" s="21"/>
      <c r="BC48" s="21"/>
      <c r="BD48" s="21"/>
      <c r="BE48" s="21"/>
      <c r="BF48" s="21"/>
      <c r="BG48" s="21"/>
      <c r="BH48" s="21"/>
      <c r="BI48" s="21"/>
      <c r="BJ48" s="21"/>
      <c r="BK48" s="21"/>
      <c r="BL48" s="21"/>
      <c r="BM48" s="21"/>
      <c r="BN48" s="21"/>
      <c r="BO48" s="21"/>
      <c r="BP48" s="21"/>
      <c r="BQ48" s="21"/>
      <c r="BR48" s="21"/>
      <c r="BS48" s="21"/>
      <c r="BT48" s="21"/>
      <c r="BU48" s="21"/>
      <c r="BV48" s="21"/>
      <c r="BW48" s="21"/>
      <c r="BX48" s="21"/>
      <c r="BY48" s="21"/>
      <c r="BZ48" s="21"/>
      <c r="CA48" s="21"/>
      <c r="CB48" s="21"/>
      <c r="CC48" s="21"/>
      <c r="CD48" s="21"/>
      <c r="CE48" s="21"/>
      <c r="CF48" s="21"/>
      <c r="CG48" s="21"/>
      <c r="CH48" s="21"/>
      <c r="CI48" s="21"/>
      <c r="CJ48" s="21"/>
      <c r="CK48" s="21"/>
      <c r="CL48" s="21"/>
      <c r="CM48" s="21"/>
      <c r="CN48" s="21"/>
      <c r="CO48" s="21"/>
      <c r="CP48" s="21"/>
      <c r="CQ48" s="21"/>
      <c r="CR48" s="21"/>
      <c r="CS48" s="21"/>
      <c r="CT48" s="21"/>
      <c r="CU48" s="21"/>
      <c r="CV48" s="21"/>
      <c r="CW48" s="21"/>
      <c r="CX48" s="21"/>
      <c r="CY48" s="21"/>
      <c r="CZ48" s="21"/>
      <c r="DA48" s="21"/>
      <c r="DB48" s="21"/>
      <c r="DC48" s="21"/>
      <c r="DD48" s="21"/>
      <c r="DE48" s="21"/>
      <c r="DF48" s="21"/>
      <c r="DG48" s="21"/>
    </row>
    <row r="49" spans="2:111" x14ac:dyDescent="0.3">
      <c r="B49" s="164"/>
      <c r="C49" s="66"/>
      <c r="D49" s="104" t="str">
        <f t="shared" si="16"/>
        <v/>
      </c>
      <c r="E49" s="106"/>
      <c r="F49" s="44"/>
      <c r="G49" s="39"/>
      <c r="H49" s="108"/>
      <c r="I49" s="93"/>
      <c r="J49" s="96"/>
      <c r="K49" s="110"/>
      <c r="L49" s="73"/>
      <c r="M49" s="112"/>
      <c r="N49" s="29"/>
      <c r="O49" s="115"/>
      <c r="P49" s="93"/>
      <c r="Q49" s="39"/>
      <c r="R49" s="108"/>
      <c r="S49" s="117" t="str">
        <f t="shared" si="17"/>
        <v/>
      </c>
      <c r="T49" s="98" t="str">
        <f t="shared" si="18"/>
        <v/>
      </c>
      <c r="U49" s="100" t="str">
        <f t="shared" si="19"/>
        <v/>
      </c>
      <c r="V49" s="119" t="str">
        <f t="shared" si="20"/>
        <v/>
      </c>
      <c r="W49" s="101" t="str">
        <f t="shared" si="21"/>
        <v/>
      </c>
      <c r="X49" s="91">
        <f>IF(G49='Emission Factors'!$B$3,AB49,IF(G49='Emission Factors'!$B$4,'Emission Factors'!$C$4,IF(G49='Emission Factors'!$B$5,'Emission Factors'!$C$5,IF(G49='Emission Factors'!$B$6,'Emission Factors'!$C$6,IF(G49='Emission Factors'!$B$7,'Emission Factors'!$C$7,IF(G49='Emission Factors'!$B$8,'Emission Factors'!$C$8,IF(G49='Emission Factors'!$B$9,'Emission Factors'!$C$9,IF(G49='Emission Factors'!$B$10,'Emission Factors'!$C$10,IF(G49='Emission Factors'!$B$11,'Emission Factors'!$C$11,IF(G49='Emission Factors'!$B$12,'Emission Factors'!$C$12,IF(G49='Emission Factors'!$B$13,'Emission Factors'!$C$13,IF(G49='Emission Factors'!$B$14,'Emission Factors'!$C$14,0))))))))))))</f>
        <v>0</v>
      </c>
      <c r="Y49" s="91">
        <f>IF(H49='Emission Factors'!$B$3,AB49,IF(H49='Emission Factors'!$B$4,'Emission Factors'!$C$4,IF(H49='Emission Factors'!$B$5,'Emission Factors'!$C$5,IF(H49='Emission Factors'!$B$6,'Emission Factors'!$C$6,IF(H49='Emission Factors'!$B$7,'Emission Factors'!$C$7,IF(H49='Emission Factors'!$B$8,'Emission Factors'!$C$8,IF(H49='Emission Factors'!$B$9,'Emission Factors'!$C$9,IF(H49='Emission Factors'!$B$10,'Emission Factors'!$C$10,IF(H49='Emission Factors'!$B$11,'Emission Factors'!$C$11,IF(H49='Emission Factors'!$B$12,'Emission Factors'!$C$12,IF(H49='Emission Factors'!$B$13,'Emission Factors'!$C$13,IF(H49='Emission Factors'!$B$14,'Emission Factors'!$C$14,0))))))))))))</f>
        <v>0</v>
      </c>
      <c r="Z49" s="91" t="e">
        <f>IF(AND($E$8&lt;&gt;"",$E$10&lt;&gt;""),$E$8*AP49/T49,IF($D$15="AK",'Grid Emissions'!C21*0.000001,IF($D$15="DC",'Grid Emissions'!C28*0.000001,IF($D$15="HI",'Grid Emissions'!C32*0.000001,IF($D$15="PR",'Grid Emissions'!C60*0.000001,(VLOOKUP($D$15,'Grid Emission Forecast'!$B$4:$AF$52,MATCH(T49,'Grid Emission Forecast'!$B$4:$AF$4,0),FALSE)*0.000001)*(1-($E$21/100)))))))</f>
        <v>#N/A</v>
      </c>
      <c r="AA49" s="91" t="e">
        <f>IF($D$15="AK",'Grid Emissions'!C21*0.000001,IF($D$15="DC",'Grid Emissions'!C28*0.000001,IF($D$15="HI",'Grid Emissions'!C32*0.000001,IF($D$15="PR",'Grid Emissions'!C60*0.000001,(VLOOKUP($D$15,'Grid Emission Forecast'!$B$57:$AF$105,MATCH(T49,'Grid Emission Forecast'!$B$57:$AF$57,0),FALSE)*0.000001)*(1-($E$21/100))))))</f>
        <v>#N/A</v>
      </c>
      <c r="AB49" s="91" t="e">
        <f>IF($E$17=$DJ$7,'Emission Factors'!$C$3,IF($E$17=$DJ$8,Z49,IF($E$17=$DJ$9,AA49,Z49)))</f>
        <v>#N/A</v>
      </c>
      <c r="AC49" s="91">
        <f>IF(I49='Emission Factors'!$B$3,AB49,IF(I49='Emission Factors'!$B$4,'Emission Factors'!$C$4,IF(I49='Emission Factors'!$B$5,'Emission Factors'!$C$5,IF(I49='Emission Factors'!$B$6,'Emission Factors'!$C$6,IF(I49='Emission Factors'!$B$7,'Emission Factors'!$C$7,IF(I49='Emission Factors'!$B$8,'Emission Factors'!$C$8,IF(I49='Emission Factors'!$B$9,'Emission Factors'!$C$9,IF(I49='Emission Factors'!$B$10,'Emission Factors'!$C$10,IF(I49='Emission Factors'!$B$11,'Emission Factors'!$C$11,IF(I49='Emission Factors'!$B$12,'Emission Factors'!$C$12,IF(I49='Emission Factors'!$B$13,'Emission Factors'!$C$13,IF(I49='Emission Factors'!$B$14,'Emission Factors'!$C$14,0))))))))))))</f>
        <v>0</v>
      </c>
      <c r="AD49" s="86" t="str">
        <f t="shared" si="22"/>
        <v/>
      </c>
      <c r="AE49" s="148" t="str">
        <f>IF(OR(J49&lt;&gt;"",K49&lt;&gt;"",L49&lt;&gt;"",M49&lt;&gt;""),((J49*0.00341214)+K49+L49-IF(I49="Electricity",M49*0.00341214,M49)),"")</f>
        <v/>
      </c>
      <c r="AF49" s="92" t="str">
        <f>IF(AND(AE49&lt;&gt;"",AE49&gt;0),AD49/AE49,"")</f>
        <v/>
      </c>
      <c r="AG49" s="150" t="str">
        <f t="shared" si="13"/>
        <v/>
      </c>
      <c r="AH49" s="192" t="str">
        <f>IF(AND(AG49&lt;&gt;"",AG49&gt;0),AD49/AG49,"")</f>
        <v/>
      </c>
      <c r="AI49" s="198" t="str">
        <f t="shared" si="23"/>
        <v/>
      </c>
      <c r="AJ49" s="71">
        <f t="shared" si="6"/>
        <v>0</v>
      </c>
      <c r="AK49" s="199" t="e">
        <f t="shared" si="7"/>
        <v>#VALUE!</v>
      </c>
      <c r="AL49" s="199" t="e">
        <f t="shared" si="8"/>
        <v>#VALUE!</v>
      </c>
      <c r="AM49" s="199" t="e">
        <f t="shared" si="9"/>
        <v>#VALUE!</v>
      </c>
      <c r="AN49" s="199" t="e">
        <f t="shared" si="10"/>
        <v>#VALUE!</v>
      </c>
      <c r="AO49" s="199" t="e">
        <f t="shared" si="11"/>
        <v>#VALUE!</v>
      </c>
      <c r="AP49" s="199" t="e">
        <f t="shared" si="14"/>
        <v>#VALUE!</v>
      </c>
      <c r="AQ49" s="199" t="str">
        <f t="shared" si="24"/>
        <v/>
      </c>
      <c r="AR49" s="200" t="str">
        <f t="shared" si="15"/>
        <v/>
      </c>
      <c r="AW49" s="21"/>
      <c r="AX49" s="21"/>
      <c r="AY49" s="21"/>
      <c r="AZ49" s="21"/>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c r="BZ49" s="21"/>
      <c r="CA49" s="21"/>
      <c r="CB49" s="21"/>
      <c r="CC49" s="21"/>
      <c r="CD49" s="21"/>
      <c r="CE49" s="21"/>
      <c r="CF49" s="21"/>
      <c r="CG49" s="21"/>
      <c r="CH49" s="21"/>
      <c r="CI49" s="21"/>
      <c r="CJ49" s="21"/>
      <c r="CK49" s="21"/>
      <c r="CL49" s="21"/>
      <c r="CM49" s="21"/>
      <c r="CN49" s="21"/>
      <c r="CO49" s="21"/>
      <c r="CP49" s="21"/>
      <c r="CQ49" s="21"/>
      <c r="CR49" s="21"/>
      <c r="CS49" s="21"/>
      <c r="CT49" s="21"/>
      <c r="CU49" s="21"/>
      <c r="CV49" s="21"/>
      <c r="CW49" s="21"/>
      <c r="CX49" s="21"/>
      <c r="CY49" s="21"/>
      <c r="CZ49" s="21"/>
      <c r="DA49" s="21"/>
      <c r="DB49" s="21"/>
      <c r="DC49" s="21"/>
      <c r="DD49" s="21"/>
      <c r="DE49" s="21"/>
      <c r="DF49" s="21"/>
      <c r="DG49" s="21"/>
    </row>
    <row r="50" spans="2:111" x14ac:dyDescent="0.3">
      <c r="B50" s="164"/>
      <c r="C50" s="66"/>
      <c r="D50" s="104" t="str">
        <f t="shared" si="16"/>
        <v/>
      </c>
      <c r="E50" s="106"/>
      <c r="F50" s="44"/>
      <c r="G50" s="39"/>
      <c r="H50" s="108"/>
      <c r="I50" s="93"/>
      <c r="J50" s="96"/>
      <c r="K50" s="110"/>
      <c r="L50" s="73"/>
      <c r="M50" s="112"/>
      <c r="N50" s="29"/>
      <c r="O50" s="115"/>
      <c r="P50" s="93"/>
      <c r="Q50" s="39"/>
      <c r="R50" s="108"/>
      <c r="S50" s="117" t="str">
        <f t="shared" si="17"/>
        <v/>
      </c>
      <c r="T50" s="98" t="str">
        <f t="shared" si="18"/>
        <v/>
      </c>
      <c r="U50" s="100" t="str">
        <f t="shared" si="19"/>
        <v/>
      </c>
      <c r="V50" s="119" t="str">
        <f t="shared" si="20"/>
        <v/>
      </c>
      <c r="W50" s="101" t="str">
        <f t="shared" si="21"/>
        <v/>
      </c>
      <c r="X50" s="91">
        <f>IF(G50='Emission Factors'!$B$3,AB50,IF(G50='Emission Factors'!$B$4,'Emission Factors'!$C$4,IF(G50='Emission Factors'!$B$5,'Emission Factors'!$C$5,IF(G50='Emission Factors'!$B$6,'Emission Factors'!$C$6,IF(G50='Emission Factors'!$B$7,'Emission Factors'!$C$7,IF(G50='Emission Factors'!$B$8,'Emission Factors'!$C$8,IF(G50='Emission Factors'!$B$9,'Emission Factors'!$C$9,IF(G50='Emission Factors'!$B$10,'Emission Factors'!$C$10,IF(G50='Emission Factors'!$B$11,'Emission Factors'!$C$11,IF(G50='Emission Factors'!$B$12,'Emission Factors'!$C$12,IF(G50='Emission Factors'!$B$13,'Emission Factors'!$C$13,IF(G50='Emission Factors'!$B$14,'Emission Factors'!$C$14,0))))))))))))</f>
        <v>0</v>
      </c>
      <c r="Y50" s="91">
        <f>IF(H50='Emission Factors'!$B$3,AB50,IF(H50='Emission Factors'!$B$4,'Emission Factors'!$C$4,IF(H50='Emission Factors'!$B$5,'Emission Factors'!$C$5,IF(H50='Emission Factors'!$B$6,'Emission Factors'!$C$6,IF(H50='Emission Factors'!$B$7,'Emission Factors'!$C$7,IF(H50='Emission Factors'!$B$8,'Emission Factors'!$C$8,IF(H50='Emission Factors'!$B$9,'Emission Factors'!$C$9,IF(H50='Emission Factors'!$B$10,'Emission Factors'!$C$10,IF(H50='Emission Factors'!$B$11,'Emission Factors'!$C$11,IF(H50='Emission Factors'!$B$12,'Emission Factors'!$C$12,IF(H50='Emission Factors'!$B$13,'Emission Factors'!$C$13,IF(H50='Emission Factors'!$B$14,'Emission Factors'!$C$14,0))))))))))))</f>
        <v>0</v>
      </c>
      <c r="Z50" s="91" t="e">
        <f>IF(AND($E$8&lt;&gt;"",$E$10&lt;&gt;""),$E$8*AP50/T50,IF($D$15="AK",'Grid Emissions'!C22*0.000001,IF($D$15="DC",'Grid Emissions'!C29*0.000001,IF($D$15="HI",'Grid Emissions'!C33*0.000001,IF($D$15="PR",'Grid Emissions'!C61*0.000001,(VLOOKUP($D$15,'Grid Emission Forecast'!$B$4:$AF$52,MATCH(T50,'Grid Emission Forecast'!$B$4:$AF$4,0),FALSE)*0.000001)*(1-($E$21/100)))))))</f>
        <v>#N/A</v>
      </c>
      <c r="AA50" s="91" t="e">
        <f>IF($D$15="AK",'Grid Emissions'!C22*0.000001,IF($D$15="DC",'Grid Emissions'!C29*0.000001,IF($D$15="HI",'Grid Emissions'!C33*0.000001,IF($D$15="PR",'Grid Emissions'!C61*0.000001,(VLOOKUP($D$15,'Grid Emission Forecast'!$B$57:$AF$105,MATCH(T50,'Grid Emission Forecast'!$B$57:$AF$57,0),FALSE)*0.000001)*(1-($E$21/100))))))</f>
        <v>#N/A</v>
      </c>
      <c r="AB50" s="91" t="e">
        <f>IF($E$17=$DJ$7,'Emission Factors'!$C$3,IF($E$17=$DJ$8,Z50,IF($E$17=$DJ$9,AA50,Z50)))</f>
        <v>#N/A</v>
      </c>
      <c r="AC50" s="91">
        <f>IF(I50='Emission Factors'!$B$3,AB50,IF(I50='Emission Factors'!$B$4,'Emission Factors'!$C$4,IF(I50='Emission Factors'!$B$5,'Emission Factors'!$C$5,IF(I50='Emission Factors'!$B$6,'Emission Factors'!$C$6,IF(I50='Emission Factors'!$B$7,'Emission Factors'!$C$7,IF(I50='Emission Factors'!$B$8,'Emission Factors'!$C$8,IF(I50='Emission Factors'!$B$9,'Emission Factors'!$C$9,IF(I50='Emission Factors'!$B$10,'Emission Factors'!$C$10,IF(I50='Emission Factors'!$B$11,'Emission Factors'!$C$11,IF(I50='Emission Factors'!$B$12,'Emission Factors'!$C$12,IF(I50='Emission Factors'!$B$13,'Emission Factors'!$C$13,IF(I50='Emission Factors'!$B$14,'Emission Factors'!$C$14,0))))))))))))</f>
        <v>0</v>
      </c>
      <c r="AD50" s="86" t="str">
        <f t="shared" si="22"/>
        <v/>
      </c>
      <c r="AE50" s="148" t="str">
        <f>IF(OR(J50&lt;&gt;"",K50&lt;&gt;"",L50&lt;&gt;"",M50&lt;&gt;""),((J50*0.00341214)+K50+L50-IF(I50="Electricity",M50*0.00341214,M50)),"")</f>
        <v/>
      </c>
      <c r="AF50" s="92" t="str">
        <f>IF(AND(AE50&lt;&gt;"",AE50&gt;0),AD50/AE50,"")</f>
        <v/>
      </c>
      <c r="AG50" s="150" t="str">
        <f t="shared" si="13"/>
        <v/>
      </c>
      <c r="AH50" s="192" t="str">
        <f>IF(AND(AG50&lt;&gt;"",AG50&gt;0),AD50/AG50,"")</f>
        <v/>
      </c>
      <c r="AI50" s="198" t="str">
        <f t="shared" si="23"/>
        <v/>
      </c>
      <c r="AJ50" s="71">
        <f t="shared" si="6"/>
        <v>0</v>
      </c>
      <c r="AK50" s="199" t="e">
        <f t="shared" si="7"/>
        <v>#VALUE!</v>
      </c>
      <c r="AL50" s="199" t="e">
        <f t="shared" si="8"/>
        <v>#VALUE!</v>
      </c>
      <c r="AM50" s="199" t="e">
        <f t="shared" si="9"/>
        <v>#VALUE!</v>
      </c>
      <c r="AN50" s="199" t="e">
        <f t="shared" si="10"/>
        <v>#VALUE!</v>
      </c>
      <c r="AO50" s="199" t="e">
        <f t="shared" si="11"/>
        <v>#VALUE!</v>
      </c>
      <c r="AP50" s="199" t="e">
        <f t="shared" si="14"/>
        <v>#VALUE!</v>
      </c>
      <c r="AQ50" s="199" t="str">
        <f t="shared" si="24"/>
        <v/>
      </c>
      <c r="AR50" s="200" t="str">
        <f t="shared" si="15"/>
        <v/>
      </c>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c r="CF50" s="21"/>
      <c r="CG50" s="21"/>
      <c r="CH50" s="21"/>
      <c r="CI50" s="21"/>
      <c r="CJ50" s="21"/>
      <c r="CK50" s="21"/>
      <c r="CL50" s="21"/>
      <c r="CM50" s="21"/>
      <c r="CN50" s="21"/>
      <c r="CO50" s="21"/>
      <c r="CP50" s="21"/>
      <c r="CQ50" s="21"/>
      <c r="CR50" s="21"/>
      <c r="CS50" s="21"/>
      <c r="CT50" s="21"/>
      <c r="CU50" s="21"/>
      <c r="CV50" s="21"/>
      <c r="CW50" s="21"/>
      <c r="CX50" s="21"/>
      <c r="CY50" s="21"/>
      <c r="CZ50" s="21"/>
      <c r="DA50" s="21"/>
      <c r="DB50" s="21"/>
      <c r="DC50" s="21"/>
      <c r="DD50" s="21"/>
      <c r="DE50" s="21"/>
      <c r="DF50" s="21"/>
      <c r="DG50" s="21"/>
    </row>
    <row r="51" spans="2:111" x14ac:dyDescent="0.3">
      <c r="B51" s="164"/>
      <c r="C51" s="66"/>
      <c r="D51" s="104" t="str">
        <f t="shared" si="16"/>
        <v/>
      </c>
      <c r="E51" s="106"/>
      <c r="F51" s="44"/>
      <c r="G51" s="39"/>
      <c r="H51" s="108"/>
      <c r="I51" s="93"/>
      <c r="J51" s="96"/>
      <c r="K51" s="110"/>
      <c r="L51" s="73"/>
      <c r="M51" s="112"/>
      <c r="N51" s="29"/>
      <c r="O51" s="115"/>
      <c r="P51" s="93"/>
      <c r="Q51" s="39"/>
      <c r="R51" s="108"/>
      <c r="S51" s="117" t="str">
        <f t="shared" si="17"/>
        <v/>
      </c>
      <c r="T51" s="98" t="str">
        <f t="shared" si="18"/>
        <v/>
      </c>
      <c r="U51" s="100" t="str">
        <f t="shared" si="19"/>
        <v/>
      </c>
      <c r="V51" s="119" t="str">
        <f t="shared" si="20"/>
        <v/>
      </c>
      <c r="W51" s="101" t="str">
        <f t="shared" si="21"/>
        <v/>
      </c>
      <c r="X51" s="91">
        <f>IF(G51='Emission Factors'!$B$3,AB51,IF(G51='Emission Factors'!$B$4,'Emission Factors'!$C$4,IF(G51='Emission Factors'!$B$5,'Emission Factors'!$C$5,IF(G51='Emission Factors'!$B$6,'Emission Factors'!$C$6,IF(G51='Emission Factors'!$B$7,'Emission Factors'!$C$7,IF(G51='Emission Factors'!$B$8,'Emission Factors'!$C$8,IF(G51='Emission Factors'!$B$9,'Emission Factors'!$C$9,IF(G51='Emission Factors'!$B$10,'Emission Factors'!$C$10,IF(G51='Emission Factors'!$B$11,'Emission Factors'!$C$11,IF(G51='Emission Factors'!$B$12,'Emission Factors'!$C$12,IF(G51='Emission Factors'!$B$13,'Emission Factors'!$C$13,IF(G51='Emission Factors'!$B$14,'Emission Factors'!$C$14,0))))))))))))</f>
        <v>0</v>
      </c>
      <c r="Y51" s="91">
        <f>IF(H51='Emission Factors'!$B$3,AB51,IF(H51='Emission Factors'!$B$4,'Emission Factors'!$C$4,IF(H51='Emission Factors'!$B$5,'Emission Factors'!$C$5,IF(H51='Emission Factors'!$B$6,'Emission Factors'!$C$6,IF(H51='Emission Factors'!$B$7,'Emission Factors'!$C$7,IF(H51='Emission Factors'!$B$8,'Emission Factors'!$C$8,IF(H51='Emission Factors'!$B$9,'Emission Factors'!$C$9,IF(H51='Emission Factors'!$B$10,'Emission Factors'!$C$10,IF(H51='Emission Factors'!$B$11,'Emission Factors'!$C$11,IF(H51='Emission Factors'!$B$12,'Emission Factors'!$C$12,IF(H51='Emission Factors'!$B$13,'Emission Factors'!$C$13,IF(H51='Emission Factors'!$B$14,'Emission Factors'!$C$14,0))))))))))))</f>
        <v>0</v>
      </c>
      <c r="Z51" s="91" t="e">
        <f>IF(AND($E$8&lt;&gt;"",$E$10&lt;&gt;""),$E$8*AP51/T51,IF($D$15="AK",'Grid Emissions'!C23*0.000001,IF($D$15="DC",'Grid Emissions'!C30*0.000001,IF($D$15="HI",'Grid Emissions'!C34*0.000001,IF($D$15="PR",'Grid Emissions'!C62*0.000001,(VLOOKUP($D$15,'Grid Emission Forecast'!$B$4:$AF$52,MATCH(T51,'Grid Emission Forecast'!$B$4:$AF$4,0),FALSE)*0.000001)*(1-($E$21/100)))))))</f>
        <v>#N/A</v>
      </c>
      <c r="AA51" s="91" t="e">
        <f>IF($D$15="AK",'Grid Emissions'!C23*0.000001,IF($D$15="DC",'Grid Emissions'!C30*0.000001,IF($D$15="HI",'Grid Emissions'!C34*0.000001,IF($D$15="PR",'Grid Emissions'!C62*0.000001,(VLOOKUP($D$15,'Grid Emission Forecast'!$B$57:$AF$105,MATCH(T51,'Grid Emission Forecast'!$B$57:$AF$57,0),FALSE)*0.000001)*(1-($E$21/100))))))</f>
        <v>#N/A</v>
      </c>
      <c r="AB51" s="91" t="e">
        <f>IF($E$17=$DJ$7,'Emission Factors'!$C$3,IF($E$17=$DJ$8,Z51,IF($E$17=$DJ$9,AA51,Z51)))</f>
        <v>#N/A</v>
      </c>
      <c r="AC51" s="91">
        <f>IF(I51='Emission Factors'!$B$3,AB51,IF(I51='Emission Factors'!$B$4,'Emission Factors'!$C$4,IF(I51='Emission Factors'!$B$5,'Emission Factors'!$C$5,IF(I51='Emission Factors'!$B$6,'Emission Factors'!$C$6,IF(I51='Emission Factors'!$B$7,'Emission Factors'!$C$7,IF(I51='Emission Factors'!$B$8,'Emission Factors'!$C$8,IF(I51='Emission Factors'!$B$9,'Emission Factors'!$C$9,IF(I51='Emission Factors'!$B$10,'Emission Factors'!$C$10,IF(I51='Emission Factors'!$B$11,'Emission Factors'!$C$11,IF(I51='Emission Factors'!$B$12,'Emission Factors'!$C$12,IF(I51='Emission Factors'!$B$13,'Emission Factors'!$C$13,IF(I51='Emission Factors'!$B$14,'Emission Factors'!$C$14,0))))))))))))</f>
        <v>0</v>
      </c>
      <c r="AD51" s="86" t="str">
        <f t="shared" si="22"/>
        <v/>
      </c>
      <c r="AE51" s="148" t="str">
        <f>IF(OR(J51&lt;&gt;"",K51&lt;&gt;"",L51&lt;&gt;"",M51&lt;&gt;""),((J51*0.00341214)+K51+L51-IF(I51="Electricity",M51*0.00341214,M51)),"")</f>
        <v/>
      </c>
      <c r="AF51" s="92" t="str">
        <f>IF(AND(AE51&lt;&gt;"",AE51&gt;0),AD51/AE51,"")</f>
        <v/>
      </c>
      <c r="AG51" s="150" t="str">
        <f t="shared" si="13"/>
        <v/>
      </c>
      <c r="AH51" s="192" t="str">
        <f>IF(AND(AG51&lt;&gt;"",AG51&gt;0),AD51/AG51,"")</f>
        <v/>
      </c>
      <c r="AI51" s="198" t="str">
        <f t="shared" si="23"/>
        <v/>
      </c>
      <c r="AJ51" s="71">
        <f t="shared" si="6"/>
        <v>0</v>
      </c>
      <c r="AK51" s="199" t="e">
        <f t="shared" si="7"/>
        <v>#VALUE!</v>
      </c>
      <c r="AL51" s="199" t="e">
        <f t="shared" si="8"/>
        <v>#VALUE!</v>
      </c>
      <c r="AM51" s="199" t="e">
        <f t="shared" si="9"/>
        <v>#VALUE!</v>
      </c>
      <c r="AN51" s="199" t="e">
        <f t="shared" si="10"/>
        <v>#VALUE!</v>
      </c>
      <c r="AO51" s="199" t="e">
        <f t="shared" si="11"/>
        <v>#VALUE!</v>
      </c>
      <c r="AP51" s="199" t="e">
        <f t="shared" si="14"/>
        <v>#VALUE!</v>
      </c>
      <c r="AQ51" s="199" t="str">
        <f t="shared" si="24"/>
        <v/>
      </c>
      <c r="AR51" s="200" t="str">
        <f t="shared" si="15"/>
        <v/>
      </c>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1"/>
      <c r="CC51" s="21"/>
      <c r="CD51" s="21"/>
      <c r="CE51" s="21"/>
      <c r="CF51" s="21"/>
      <c r="CG51" s="21"/>
      <c r="CH51" s="21"/>
      <c r="CI51" s="21"/>
      <c r="CJ51" s="21"/>
      <c r="CK51" s="21"/>
      <c r="CL51" s="21"/>
      <c r="CM51" s="21"/>
      <c r="CN51" s="21"/>
      <c r="CO51" s="21"/>
      <c r="CP51" s="21"/>
      <c r="CQ51" s="21"/>
      <c r="CR51" s="21"/>
      <c r="CS51" s="21"/>
      <c r="CT51" s="21"/>
      <c r="CU51" s="21"/>
      <c r="CV51" s="21"/>
      <c r="CW51" s="21"/>
      <c r="CX51" s="21"/>
      <c r="CY51" s="21"/>
      <c r="CZ51" s="21"/>
      <c r="DA51" s="21"/>
      <c r="DB51" s="21"/>
      <c r="DC51" s="21"/>
      <c r="DD51" s="21"/>
      <c r="DE51" s="21"/>
      <c r="DF51" s="21"/>
      <c r="DG51" s="21"/>
    </row>
    <row r="52" spans="2:111" x14ac:dyDescent="0.3">
      <c r="B52" s="164"/>
      <c r="C52" s="66"/>
      <c r="D52" s="104"/>
      <c r="E52" s="106"/>
      <c r="F52" s="44"/>
      <c r="G52" s="39"/>
      <c r="H52" s="108"/>
      <c r="I52" s="93"/>
      <c r="J52" s="96"/>
      <c r="K52" s="110"/>
      <c r="L52" s="73"/>
      <c r="M52" s="112"/>
      <c r="N52" s="29"/>
      <c r="O52" s="115"/>
      <c r="P52" s="93"/>
      <c r="Q52" s="39"/>
      <c r="R52" s="108"/>
      <c r="S52" s="117" t="str">
        <f t="shared" si="17"/>
        <v/>
      </c>
      <c r="T52" s="98" t="str">
        <f t="shared" si="18"/>
        <v/>
      </c>
      <c r="U52" s="100" t="str">
        <f t="shared" si="19"/>
        <v/>
      </c>
      <c r="V52" s="119" t="str">
        <f t="shared" si="20"/>
        <v/>
      </c>
      <c r="W52" s="101" t="str">
        <f t="shared" si="21"/>
        <v/>
      </c>
      <c r="X52" s="91">
        <f>IF(G52='Emission Factors'!$B$3,AB52,IF(G52='Emission Factors'!$B$4,'Emission Factors'!$C$4,IF(G52='Emission Factors'!$B$5,'Emission Factors'!$C$5,IF(G52='Emission Factors'!$B$6,'Emission Factors'!$C$6,IF(G52='Emission Factors'!$B$7,'Emission Factors'!$C$7,IF(G52='Emission Factors'!$B$8,'Emission Factors'!$C$8,IF(G52='Emission Factors'!$B$9,'Emission Factors'!$C$9,IF(G52='Emission Factors'!$B$10,'Emission Factors'!$C$10,IF(G52='Emission Factors'!$B$11,'Emission Factors'!$C$11,IF(G52='Emission Factors'!$B$12,'Emission Factors'!$C$12,IF(G52='Emission Factors'!$B$13,'Emission Factors'!$C$13,IF(G52='Emission Factors'!$B$14,'Emission Factors'!$C$14,0))))))))))))</f>
        <v>0</v>
      </c>
      <c r="Y52" s="91">
        <f>IF(H52='Emission Factors'!$B$3,AB52,IF(H52='Emission Factors'!$B$4,'Emission Factors'!$C$4,IF(H52='Emission Factors'!$B$5,'Emission Factors'!$C$5,IF(H52='Emission Factors'!$B$6,'Emission Factors'!$C$6,IF(H52='Emission Factors'!$B$7,'Emission Factors'!$C$7,IF(H52='Emission Factors'!$B$8,'Emission Factors'!$C$8,IF(H52='Emission Factors'!$B$9,'Emission Factors'!$C$9,IF(H52='Emission Factors'!$B$10,'Emission Factors'!$C$10,IF(H52='Emission Factors'!$B$11,'Emission Factors'!$C$11,IF(H52='Emission Factors'!$B$12,'Emission Factors'!$C$12,IF(H52='Emission Factors'!$B$13,'Emission Factors'!$C$13,IF(H52='Emission Factors'!$B$14,'Emission Factors'!$C$14,0))))))))))))</f>
        <v>0</v>
      </c>
      <c r="Z52" s="91" t="e">
        <f>IF(AND($E$8&lt;&gt;"",$E$10&lt;&gt;""),$E$8*AP52/T52,IF($D$15="AK",'Grid Emissions'!C24*0.000001,IF($D$15="DC",'Grid Emissions'!C31*0.000001,IF($D$15="HI",'Grid Emissions'!C35*0.000001,IF($D$15="PR",'Grid Emissions'!C63*0.000001,(VLOOKUP($D$15,'Grid Emission Forecast'!$B$4:$AF$52,MATCH(T52,'Grid Emission Forecast'!$B$4:$AF$4,0),FALSE)*0.000001)*(1-($E$21/100)))))))</f>
        <v>#N/A</v>
      </c>
      <c r="AA52" s="91" t="e">
        <f>IF($D$15="AK",'Grid Emissions'!C24*0.000001,IF($D$15="DC",'Grid Emissions'!C31*0.000001,IF($D$15="HI",'Grid Emissions'!C35*0.000001,IF($D$15="PR",'Grid Emissions'!C63*0.000001,(VLOOKUP($D$15,'Grid Emission Forecast'!$B$57:$AF$105,MATCH(T52,'Grid Emission Forecast'!$B$57:$AF$57,0),FALSE)*0.000001)*(1-($E$21/100))))))</f>
        <v>#N/A</v>
      </c>
      <c r="AB52" s="91" t="e">
        <f>IF($E$17=$DJ$7,'Emission Factors'!$C$3,IF($E$17=$DJ$8,Z52,IF($E$17=$DJ$9,AA52,Z52)))</f>
        <v>#N/A</v>
      </c>
      <c r="AC52" s="91">
        <f>IF(I52='Emission Factors'!$B$3,AB52,IF(I52='Emission Factors'!$B$4,'Emission Factors'!$C$4,IF(I52='Emission Factors'!$B$5,'Emission Factors'!$C$5,IF(I52='Emission Factors'!$B$6,'Emission Factors'!$C$6,IF(I52='Emission Factors'!$B$7,'Emission Factors'!$C$7,IF(I52='Emission Factors'!$B$8,'Emission Factors'!$C$8,IF(I52='Emission Factors'!$B$9,'Emission Factors'!$C$9,IF(I52='Emission Factors'!$B$10,'Emission Factors'!$C$10,IF(I52='Emission Factors'!$B$11,'Emission Factors'!$C$11,IF(I52='Emission Factors'!$B$12,'Emission Factors'!$C$12,IF(I52='Emission Factors'!$B$13,'Emission Factors'!$C$13,IF(I52='Emission Factors'!$B$14,'Emission Factors'!$C$14,0))))))))))))</f>
        <v>0</v>
      </c>
      <c r="AD52" s="86" t="str">
        <f t="shared" si="22"/>
        <v/>
      </c>
      <c r="AE52" s="148" t="str">
        <f>IF(OR(J52&lt;&gt;"",K52&lt;&gt;"",L52&lt;&gt;"",M52&lt;&gt;""),((J52*0.00341214)+K52+L52-IF(I52="Electricity",M52*0.00341214,M52)),"")</f>
        <v/>
      </c>
      <c r="AF52" s="92" t="str">
        <f>IF(AND(AE52&lt;&gt;"",AE52&gt;0),AD52/AE52,"")</f>
        <v/>
      </c>
      <c r="AG52" s="150" t="str">
        <f t="shared" si="13"/>
        <v/>
      </c>
      <c r="AH52" s="192" t="str">
        <f>IF(AND(AG52&lt;&gt;"",AG52&gt;0),AD52/AG52,"")</f>
        <v/>
      </c>
      <c r="AI52" s="198" t="str">
        <f t="shared" si="23"/>
        <v/>
      </c>
      <c r="AJ52" s="71">
        <f t="shared" si="6"/>
        <v>0</v>
      </c>
      <c r="AK52" s="199" t="e">
        <f t="shared" si="7"/>
        <v>#VALUE!</v>
      </c>
      <c r="AL52" s="199" t="e">
        <f t="shared" si="8"/>
        <v>#VALUE!</v>
      </c>
      <c r="AM52" s="199" t="e">
        <f t="shared" si="9"/>
        <v>#VALUE!</v>
      </c>
      <c r="AN52" s="199" t="e">
        <f t="shared" si="10"/>
        <v>#VALUE!</v>
      </c>
      <c r="AO52" s="199" t="e">
        <f t="shared" si="11"/>
        <v>#VALUE!</v>
      </c>
      <c r="AP52" s="199" t="e">
        <f t="shared" si="14"/>
        <v>#VALUE!</v>
      </c>
      <c r="AQ52" s="199" t="str">
        <f t="shared" si="24"/>
        <v/>
      </c>
      <c r="AR52" s="200" t="str">
        <f t="shared" si="15"/>
        <v/>
      </c>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c r="CC52" s="21"/>
      <c r="CD52" s="21"/>
      <c r="CE52" s="21"/>
      <c r="CF52" s="21"/>
      <c r="CG52" s="21"/>
      <c r="CH52" s="21"/>
      <c r="CI52" s="21"/>
      <c r="CJ52" s="21"/>
      <c r="CK52" s="21"/>
      <c r="CL52" s="21"/>
      <c r="CM52" s="21"/>
      <c r="CN52" s="21"/>
      <c r="CO52" s="21"/>
      <c r="CP52" s="21"/>
      <c r="CQ52" s="21"/>
      <c r="CR52" s="21"/>
      <c r="CS52" s="21"/>
      <c r="CT52" s="21"/>
      <c r="CU52" s="21"/>
      <c r="CV52" s="21"/>
      <c r="CW52" s="21"/>
      <c r="CX52" s="21"/>
      <c r="CY52" s="21"/>
      <c r="CZ52" s="21"/>
      <c r="DA52" s="21"/>
      <c r="DB52" s="21"/>
      <c r="DC52" s="21"/>
      <c r="DD52" s="21"/>
      <c r="DE52" s="21"/>
      <c r="DF52" s="21"/>
      <c r="DG52" s="21"/>
    </row>
    <row r="53" spans="2:111" x14ac:dyDescent="0.3">
      <c r="B53" s="164"/>
      <c r="C53" s="66"/>
      <c r="D53" s="104" t="str">
        <f t="shared" ref="D53:D94" si="25">IF(E53&lt;&gt;"",D52+1,"")</f>
        <v/>
      </c>
      <c r="E53" s="106"/>
      <c r="F53" s="44"/>
      <c r="G53" s="39"/>
      <c r="H53" s="108"/>
      <c r="I53" s="93"/>
      <c r="J53" s="96"/>
      <c r="K53" s="110"/>
      <c r="L53" s="73"/>
      <c r="M53" s="112"/>
      <c r="N53" s="29"/>
      <c r="O53" s="115"/>
      <c r="P53" s="93"/>
      <c r="Q53" s="39"/>
      <c r="R53" s="108"/>
      <c r="S53" s="117" t="str">
        <f t="shared" si="17"/>
        <v/>
      </c>
      <c r="T53" s="98" t="str">
        <f t="shared" si="18"/>
        <v/>
      </c>
      <c r="U53" s="100" t="str">
        <f t="shared" si="19"/>
        <v/>
      </c>
      <c r="V53" s="119" t="str">
        <f t="shared" si="20"/>
        <v/>
      </c>
      <c r="W53" s="101" t="str">
        <f t="shared" si="21"/>
        <v/>
      </c>
      <c r="X53" s="91">
        <f>IF(G53='Emission Factors'!$B$3,AB53,IF(G53='Emission Factors'!$B$4,'Emission Factors'!$C$4,IF(G53='Emission Factors'!$B$5,'Emission Factors'!$C$5,IF(G53='Emission Factors'!$B$6,'Emission Factors'!$C$6,IF(G53='Emission Factors'!$B$7,'Emission Factors'!$C$7,IF(G53='Emission Factors'!$B$8,'Emission Factors'!$C$8,IF(G53='Emission Factors'!$B$9,'Emission Factors'!$C$9,IF(G53='Emission Factors'!$B$10,'Emission Factors'!$C$10,IF(G53='Emission Factors'!$B$11,'Emission Factors'!$C$11,IF(G53='Emission Factors'!$B$12,'Emission Factors'!$C$12,IF(G53='Emission Factors'!$B$13,'Emission Factors'!$C$13,IF(G53='Emission Factors'!$B$14,'Emission Factors'!$C$14,0))))))))))))</f>
        <v>0</v>
      </c>
      <c r="Y53" s="91">
        <f>IF(H53='Emission Factors'!$B$3,AB53,IF(H53='Emission Factors'!$B$4,'Emission Factors'!$C$4,IF(H53='Emission Factors'!$B$5,'Emission Factors'!$C$5,IF(H53='Emission Factors'!$B$6,'Emission Factors'!$C$6,IF(H53='Emission Factors'!$B$7,'Emission Factors'!$C$7,IF(H53='Emission Factors'!$B$8,'Emission Factors'!$C$8,IF(H53='Emission Factors'!$B$9,'Emission Factors'!$C$9,IF(H53='Emission Factors'!$B$10,'Emission Factors'!$C$10,IF(H53='Emission Factors'!$B$11,'Emission Factors'!$C$11,IF(H53='Emission Factors'!$B$12,'Emission Factors'!$C$12,IF(H53='Emission Factors'!$B$13,'Emission Factors'!$C$13,IF(H53='Emission Factors'!$B$14,'Emission Factors'!$C$14,0))))))))))))</f>
        <v>0</v>
      </c>
      <c r="Z53" s="91" t="e">
        <f>IF(AND($E$8&lt;&gt;"",$E$10&lt;&gt;""),$E$8*AP53/T53,IF($D$15="AK",'Grid Emissions'!C25*0.000001,IF($D$15="DC",'Grid Emissions'!C32*0.000001,IF($D$15="HI",'Grid Emissions'!C36*0.000001,IF($D$15="PR",'Grid Emissions'!C64*0.000001,(VLOOKUP($D$15,'Grid Emission Forecast'!$B$4:$AF$52,MATCH(T53,'Grid Emission Forecast'!$B$4:$AF$4,0),FALSE)*0.000001)*(1-($E$21/100)))))))</f>
        <v>#N/A</v>
      </c>
      <c r="AA53" s="91" t="e">
        <f>IF($D$15="AK",'Grid Emissions'!C25*0.000001,IF($D$15="DC",'Grid Emissions'!C32*0.000001,IF($D$15="HI",'Grid Emissions'!C36*0.000001,IF($D$15="PR",'Grid Emissions'!C64*0.000001,(VLOOKUP($D$15,'Grid Emission Forecast'!$B$57:$AF$105,MATCH(T53,'Grid Emission Forecast'!$B$57:$AF$57,0),FALSE)*0.000001)*(1-($E$21/100))))))</f>
        <v>#N/A</v>
      </c>
      <c r="AB53" s="91" t="e">
        <f>IF($E$17=$DJ$7,'Emission Factors'!$C$3,IF($E$17=$DJ$8,Z53,IF($E$17=$DJ$9,AA53,Z53)))</f>
        <v>#N/A</v>
      </c>
      <c r="AC53" s="91">
        <f>IF(I53='Emission Factors'!$B$3,AB53,IF(I53='Emission Factors'!$B$4,'Emission Factors'!$C$4,IF(I53='Emission Factors'!$B$5,'Emission Factors'!$C$5,IF(I53='Emission Factors'!$B$6,'Emission Factors'!$C$6,IF(I53='Emission Factors'!$B$7,'Emission Factors'!$C$7,IF(I53='Emission Factors'!$B$8,'Emission Factors'!$C$8,IF(I53='Emission Factors'!$B$9,'Emission Factors'!$C$9,IF(I53='Emission Factors'!$B$10,'Emission Factors'!$C$10,IF(I53='Emission Factors'!$B$11,'Emission Factors'!$C$11,IF(I53='Emission Factors'!$B$12,'Emission Factors'!$C$12,IF(I53='Emission Factors'!$B$13,'Emission Factors'!$C$13,IF(I53='Emission Factors'!$B$14,'Emission Factors'!$C$14,0))))))))))))</f>
        <v>0</v>
      </c>
      <c r="AD53" s="86" t="str">
        <f t="shared" si="22"/>
        <v/>
      </c>
      <c r="AE53" s="148" t="str">
        <f>IF(OR(J53&lt;&gt;"",K53&lt;&gt;"",L53&lt;&gt;"",M53&lt;&gt;""),((J53*0.00341214)+K53+L53-IF(I53="Electricity",M53*0.00341214,M53)),"")</f>
        <v/>
      </c>
      <c r="AF53" s="92" t="str">
        <f>IF(AND(AE53&lt;&gt;"",AE53&gt;0),AD53/AE53,"")</f>
        <v/>
      </c>
      <c r="AG53" s="150" t="str">
        <f t="shared" si="13"/>
        <v/>
      </c>
      <c r="AH53" s="192" t="str">
        <f>IF(AND(AG53&lt;&gt;"",AG53&gt;0),AD53/AG53,"")</f>
        <v/>
      </c>
      <c r="AI53" s="198" t="str">
        <f t="shared" si="23"/>
        <v/>
      </c>
      <c r="AJ53" s="71">
        <f t="shared" si="6"/>
        <v>0</v>
      </c>
      <c r="AK53" s="199" t="e">
        <f t="shared" si="7"/>
        <v>#VALUE!</v>
      </c>
      <c r="AL53" s="199" t="e">
        <f t="shared" si="8"/>
        <v>#VALUE!</v>
      </c>
      <c r="AM53" s="199" t="e">
        <f t="shared" si="9"/>
        <v>#VALUE!</v>
      </c>
      <c r="AN53" s="199" t="e">
        <f t="shared" si="10"/>
        <v>#VALUE!</v>
      </c>
      <c r="AO53" s="199" t="e">
        <f t="shared" si="11"/>
        <v>#VALUE!</v>
      </c>
      <c r="AP53" s="199" t="e">
        <f t="shared" si="14"/>
        <v>#VALUE!</v>
      </c>
      <c r="AQ53" s="199" t="str">
        <f t="shared" si="24"/>
        <v/>
      </c>
      <c r="AR53" s="200" t="str">
        <f t="shared" si="15"/>
        <v/>
      </c>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c r="BZ53" s="21"/>
      <c r="CA53" s="21"/>
      <c r="CB53" s="21"/>
      <c r="CC53" s="21"/>
      <c r="CD53" s="21"/>
      <c r="CE53" s="21"/>
      <c r="CF53" s="21"/>
      <c r="CG53" s="21"/>
      <c r="CH53" s="21"/>
      <c r="CI53" s="21"/>
      <c r="CJ53" s="21"/>
      <c r="CK53" s="21"/>
      <c r="CL53" s="21"/>
      <c r="CM53" s="21"/>
      <c r="CN53" s="21"/>
      <c r="CO53" s="21"/>
      <c r="CP53" s="21"/>
      <c r="CQ53" s="21"/>
      <c r="CR53" s="21"/>
      <c r="CS53" s="21"/>
      <c r="CT53" s="21"/>
      <c r="CU53" s="21"/>
      <c r="CV53" s="21"/>
      <c r="CW53" s="21"/>
      <c r="CX53" s="21"/>
      <c r="CY53" s="21"/>
      <c r="CZ53" s="21"/>
      <c r="DA53" s="21"/>
      <c r="DB53" s="21"/>
      <c r="DC53" s="21"/>
      <c r="DD53" s="21"/>
      <c r="DE53" s="21"/>
      <c r="DF53" s="21"/>
      <c r="DG53" s="21"/>
    </row>
    <row r="54" spans="2:111" x14ac:dyDescent="0.3">
      <c r="B54" s="164"/>
      <c r="C54" s="66"/>
      <c r="D54" s="104" t="str">
        <f t="shared" si="25"/>
        <v/>
      </c>
      <c r="E54" s="106"/>
      <c r="F54" s="44"/>
      <c r="G54" s="39"/>
      <c r="H54" s="108"/>
      <c r="I54" s="93"/>
      <c r="J54" s="96"/>
      <c r="K54" s="110"/>
      <c r="L54" s="73"/>
      <c r="M54" s="112"/>
      <c r="N54" s="29"/>
      <c r="O54" s="115"/>
      <c r="P54" s="93"/>
      <c r="Q54" s="39"/>
      <c r="R54" s="108"/>
      <c r="S54" s="117" t="str">
        <f t="shared" si="17"/>
        <v/>
      </c>
      <c r="T54" s="98" t="str">
        <f t="shared" si="18"/>
        <v/>
      </c>
      <c r="U54" s="100" t="str">
        <f t="shared" si="19"/>
        <v/>
      </c>
      <c r="V54" s="119" t="str">
        <f t="shared" si="20"/>
        <v/>
      </c>
      <c r="W54" s="101" t="str">
        <f t="shared" si="21"/>
        <v/>
      </c>
      <c r="X54" s="91">
        <f>IF(G54='Emission Factors'!$B$3,AB54,IF(G54='Emission Factors'!$B$4,'Emission Factors'!$C$4,IF(G54='Emission Factors'!$B$5,'Emission Factors'!$C$5,IF(G54='Emission Factors'!$B$6,'Emission Factors'!$C$6,IF(G54='Emission Factors'!$B$7,'Emission Factors'!$C$7,IF(G54='Emission Factors'!$B$8,'Emission Factors'!$C$8,IF(G54='Emission Factors'!$B$9,'Emission Factors'!$C$9,IF(G54='Emission Factors'!$B$10,'Emission Factors'!$C$10,IF(G54='Emission Factors'!$B$11,'Emission Factors'!$C$11,IF(G54='Emission Factors'!$B$12,'Emission Factors'!$C$12,IF(G54='Emission Factors'!$B$13,'Emission Factors'!$C$13,IF(G54='Emission Factors'!$B$14,'Emission Factors'!$C$14,0))))))))))))</f>
        <v>0</v>
      </c>
      <c r="Y54" s="91">
        <f>IF(H54='Emission Factors'!$B$3,AB54,IF(H54='Emission Factors'!$B$4,'Emission Factors'!$C$4,IF(H54='Emission Factors'!$B$5,'Emission Factors'!$C$5,IF(H54='Emission Factors'!$B$6,'Emission Factors'!$C$6,IF(H54='Emission Factors'!$B$7,'Emission Factors'!$C$7,IF(H54='Emission Factors'!$B$8,'Emission Factors'!$C$8,IF(H54='Emission Factors'!$B$9,'Emission Factors'!$C$9,IF(H54='Emission Factors'!$B$10,'Emission Factors'!$C$10,IF(H54='Emission Factors'!$B$11,'Emission Factors'!$C$11,IF(H54='Emission Factors'!$B$12,'Emission Factors'!$C$12,IF(H54='Emission Factors'!$B$13,'Emission Factors'!$C$13,IF(H54='Emission Factors'!$B$14,'Emission Factors'!$C$14,0))))))))))))</f>
        <v>0</v>
      </c>
      <c r="Z54" s="91" t="e">
        <f>IF(AND($E$8&lt;&gt;"",$E$10&lt;&gt;""),$E$8*AP54/T54,IF($D$15="AK",'Grid Emissions'!C26*0.000001,IF($D$15="DC",'Grid Emissions'!C33*0.000001,IF($D$15="HI",'Grid Emissions'!C37*0.000001,IF($D$15="PR",'Grid Emissions'!C65*0.000001,(VLOOKUP($D$15,'Grid Emission Forecast'!$B$4:$AF$52,MATCH(T54,'Grid Emission Forecast'!$B$4:$AF$4,0),FALSE)*0.000001)*(1-($E$21/100)))))))</f>
        <v>#N/A</v>
      </c>
      <c r="AA54" s="91" t="e">
        <f>IF($D$15="AK",'Grid Emissions'!C26*0.000001,IF($D$15="DC",'Grid Emissions'!C33*0.000001,IF($D$15="HI",'Grid Emissions'!C37*0.000001,IF($D$15="PR",'Grid Emissions'!C65*0.000001,(VLOOKUP($D$15,'Grid Emission Forecast'!$B$57:$AF$105,MATCH(T54,'Grid Emission Forecast'!$B$57:$AF$57,0),FALSE)*0.000001)*(1-($E$21/100))))))</f>
        <v>#N/A</v>
      </c>
      <c r="AB54" s="91" t="e">
        <f>IF($E$17=$DJ$7,'Emission Factors'!$C$3,IF($E$17=$DJ$8,Z54,IF($E$17=$DJ$9,AA54,Z54)))</f>
        <v>#N/A</v>
      </c>
      <c r="AC54" s="91">
        <f>IF(I54='Emission Factors'!$B$3,AB54,IF(I54='Emission Factors'!$B$4,'Emission Factors'!$C$4,IF(I54='Emission Factors'!$B$5,'Emission Factors'!$C$5,IF(I54='Emission Factors'!$B$6,'Emission Factors'!$C$6,IF(I54='Emission Factors'!$B$7,'Emission Factors'!$C$7,IF(I54='Emission Factors'!$B$8,'Emission Factors'!$C$8,IF(I54='Emission Factors'!$B$9,'Emission Factors'!$C$9,IF(I54='Emission Factors'!$B$10,'Emission Factors'!$C$10,IF(I54='Emission Factors'!$B$11,'Emission Factors'!$C$11,IF(I54='Emission Factors'!$B$12,'Emission Factors'!$C$12,IF(I54='Emission Factors'!$B$13,'Emission Factors'!$C$13,IF(I54='Emission Factors'!$B$14,'Emission Factors'!$C$14,0))))))))))))</f>
        <v>0</v>
      </c>
      <c r="AD54" s="86" t="str">
        <f t="shared" si="22"/>
        <v/>
      </c>
      <c r="AE54" s="148" t="str">
        <f>IF(OR(J54&lt;&gt;"",K54&lt;&gt;"",L54&lt;&gt;"",M54&lt;&gt;""),((J54*0.00341214)+K54+L54-IF(I54="Electricity",M54*0.00341214,M54)),"")</f>
        <v/>
      </c>
      <c r="AF54" s="92" t="str">
        <f>IF(AND(AE54&lt;&gt;"",AE54&gt;0),AD54/AE54,"")</f>
        <v/>
      </c>
      <c r="AG54" s="150" t="str">
        <f t="shared" si="13"/>
        <v/>
      </c>
      <c r="AH54" s="192" t="str">
        <f>IF(AND(AG54&lt;&gt;"",AG54&gt;0),AD54/AG54,"")</f>
        <v/>
      </c>
      <c r="AI54" s="198" t="str">
        <f t="shared" si="23"/>
        <v/>
      </c>
      <c r="AJ54" s="71">
        <f t="shared" si="6"/>
        <v>0</v>
      </c>
      <c r="AK54" s="199" t="e">
        <f t="shared" si="7"/>
        <v>#VALUE!</v>
      </c>
      <c r="AL54" s="199" t="e">
        <f t="shared" si="8"/>
        <v>#VALUE!</v>
      </c>
      <c r="AM54" s="199" t="e">
        <f t="shared" si="9"/>
        <v>#VALUE!</v>
      </c>
      <c r="AN54" s="199" t="e">
        <f t="shared" si="10"/>
        <v>#VALUE!</v>
      </c>
      <c r="AO54" s="199" t="e">
        <f t="shared" si="11"/>
        <v>#VALUE!</v>
      </c>
      <c r="AP54" s="199" t="e">
        <f t="shared" si="14"/>
        <v>#VALUE!</v>
      </c>
      <c r="AQ54" s="199" t="str">
        <f t="shared" si="24"/>
        <v/>
      </c>
      <c r="AR54" s="200" t="str">
        <f t="shared" si="15"/>
        <v/>
      </c>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c r="CC54" s="21"/>
      <c r="CD54" s="21"/>
      <c r="CE54" s="21"/>
      <c r="CF54" s="21"/>
      <c r="CG54" s="21"/>
      <c r="CH54" s="21"/>
      <c r="CI54" s="21"/>
      <c r="CJ54" s="21"/>
      <c r="CK54" s="21"/>
      <c r="CL54" s="21"/>
      <c r="CM54" s="21"/>
      <c r="CN54" s="21"/>
      <c r="CO54" s="21"/>
      <c r="CP54" s="21"/>
      <c r="CQ54" s="21"/>
      <c r="CR54" s="21"/>
      <c r="CS54" s="21"/>
      <c r="CT54" s="21"/>
      <c r="CU54" s="21"/>
      <c r="CV54" s="21"/>
      <c r="CW54" s="21"/>
      <c r="CX54" s="21"/>
      <c r="CY54" s="21"/>
      <c r="CZ54" s="21"/>
      <c r="DA54" s="21"/>
      <c r="DB54" s="21"/>
      <c r="DC54" s="21"/>
      <c r="DD54" s="21"/>
      <c r="DE54" s="21"/>
      <c r="DF54" s="21"/>
      <c r="DG54" s="21"/>
    </row>
    <row r="55" spans="2:111" x14ac:dyDescent="0.3">
      <c r="B55" s="164"/>
      <c r="C55" s="66"/>
      <c r="D55" s="104" t="str">
        <f t="shared" si="25"/>
        <v/>
      </c>
      <c r="E55" s="106"/>
      <c r="F55" s="44"/>
      <c r="G55" s="39"/>
      <c r="H55" s="108"/>
      <c r="I55" s="93"/>
      <c r="J55" s="96"/>
      <c r="K55" s="110"/>
      <c r="L55" s="73"/>
      <c r="M55" s="112"/>
      <c r="N55" s="29"/>
      <c r="O55" s="115"/>
      <c r="P55" s="93"/>
      <c r="Q55" s="39"/>
      <c r="R55" s="108"/>
      <c r="S55" s="117" t="str">
        <f t="shared" si="17"/>
        <v/>
      </c>
      <c r="T55" s="98" t="str">
        <f t="shared" si="18"/>
        <v/>
      </c>
      <c r="U55" s="100" t="str">
        <f t="shared" si="19"/>
        <v/>
      </c>
      <c r="V55" s="119" t="str">
        <f t="shared" si="20"/>
        <v/>
      </c>
      <c r="W55" s="101" t="str">
        <f t="shared" si="21"/>
        <v/>
      </c>
      <c r="X55" s="91">
        <f>IF(G55='Emission Factors'!$B$3,AB55,IF(G55='Emission Factors'!$B$4,'Emission Factors'!$C$4,IF(G55='Emission Factors'!$B$5,'Emission Factors'!$C$5,IF(G55='Emission Factors'!$B$6,'Emission Factors'!$C$6,IF(G55='Emission Factors'!$B$7,'Emission Factors'!$C$7,IF(G55='Emission Factors'!$B$8,'Emission Factors'!$C$8,IF(G55='Emission Factors'!$B$9,'Emission Factors'!$C$9,IF(G55='Emission Factors'!$B$10,'Emission Factors'!$C$10,IF(G55='Emission Factors'!$B$11,'Emission Factors'!$C$11,IF(G55='Emission Factors'!$B$12,'Emission Factors'!$C$12,IF(G55='Emission Factors'!$B$13,'Emission Factors'!$C$13,IF(G55='Emission Factors'!$B$14,'Emission Factors'!$C$14,0))))))))))))</f>
        <v>0</v>
      </c>
      <c r="Y55" s="91">
        <f>IF(H55='Emission Factors'!$B$3,AB55,IF(H55='Emission Factors'!$B$4,'Emission Factors'!$C$4,IF(H55='Emission Factors'!$B$5,'Emission Factors'!$C$5,IF(H55='Emission Factors'!$B$6,'Emission Factors'!$C$6,IF(H55='Emission Factors'!$B$7,'Emission Factors'!$C$7,IF(H55='Emission Factors'!$B$8,'Emission Factors'!$C$8,IF(H55='Emission Factors'!$B$9,'Emission Factors'!$C$9,IF(H55='Emission Factors'!$B$10,'Emission Factors'!$C$10,IF(H55='Emission Factors'!$B$11,'Emission Factors'!$C$11,IF(H55='Emission Factors'!$B$12,'Emission Factors'!$C$12,IF(H55='Emission Factors'!$B$13,'Emission Factors'!$C$13,IF(H55='Emission Factors'!$B$14,'Emission Factors'!$C$14,0))))))))))))</f>
        <v>0</v>
      </c>
      <c r="Z55" s="91" t="e">
        <f>IF(AND($E$8&lt;&gt;"",$E$10&lt;&gt;""),$E$8*AP55/T55,IF($D$15="AK",'Grid Emissions'!C27*0.000001,IF($D$15="DC",'Grid Emissions'!C34*0.000001,IF($D$15="HI",'Grid Emissions'!C38*0.000001,IF($D$15="PR",'Grid Emissions'!C66*0.000001,(VLOOKUP($D$15,'Grid Emission Forecast'!$B$4:$AF$52,MATCH(T55,'Grid Emission Forecast'!$B$4:$AF$4,0),FALSE)*0.000001)*(1-($E$21/100)))))))</f>
        <v>#N/A</v>
      </c>
      <c r="AA55" s="91" t="e">
        <f>IF($D$15="AK",'Grid Emissions'!C27*0.000001,IF($D$15="DC",'Grid Emissions'!C34*0.000001,IF($D$15="HI",'Grid Emissions'!C38*0.000001,IF($D$15="PR",'Grid Emissions'!C66*0.000001,(VLOOKUP($D$15,'Grid Emission Forecast'!$B$57:$AF$105,MATCH(T55,'Grid Emission Forecast'!$B$57:$AF$57,0),FALSE)*0.000001)*(1-($E$21/100))))))</f>
        <v>#N/A</v>
      </c>
      <c r="AB55" s="91" t="e">
        <f>IF($E$17=$DJ$7,'Emission Factors'!$C$3,IF($E$17=$DJ$8,Z55,IF($E$17=$DJ$9,AA55,Z55)))</f>
        <v>#N/A</v>
      </c>
      <c r="AC55" s="91">
        <f>IF(I55='Emission Factors'!$B$3,AB55,IF(I55='Emission Factors'!$B$4,'Emission Factors'!$C$4,IF(I55='Emission Factors'!$B$5,'Emission Factors'!$C$5,IF(I55='Emission Factors'!$B$6,'Emission Factors'!$C$6,IF(I55='Emission Factors'!$B$7,'Emission Factors'!$C$7,IF(I55='Emission Factors'!$B$8,'Emission Factors'!$C$8,IF(I55='Emission Factors'!$B$9,'Emission Factors'!$C$9,IF(I55='Emission Factors'!$B$10,'Emission Factors'!$C$10,IF(I55='Emission Factors'!$B$11,'Emission Factors'!$C$11,IF(I55='Emission Factors'!$B$12,'Emission Factors'!$C$12,IF(I55='Emission Factors'!$B$13,'Emission Factors'!$C$13,IF(I55='Emission Factors'!$B$14,'Emission Factors'!$C$14,0))))))))))))</f>
        <v>0</v>
      </c>
      <c r="AD55" s="86" t="str">
        <f t="shared" si="22"/>
        <v/>
      </c>
      <c r="AE55" s="148" t="str">
        <f>IF(OR(J55&lt;&gt;"",K55&lt;&gt;"",L55&lt;&gt;"",M55&lt;&gt;""),((J55*0.00341214)+K55+L55-IF(I55="Electricity",M55*0.00341214,M55)),"")</f>
        <v/>
      </c>
      <c r="AF55" s="92" t="str">
        <f>IF(AND(AE55&lt;&gt;"",AE55&gt;0),AD55/AE55,"")</f>
        <v/>
      </c>
      <c r="AG55" s="150" t="str">
        <f t="shared" si="13"/>
        <v/>
      </c>
      <c r="AH55" s="192" t="str">
        <f>IF(AND(AG55&lt;&gt;"",AG55&gt;0),AD55/AG55,"")</f>
        <v/>
      </c>
      <c r="AI55" s="198" t="str">
        <f t="shared" si="23"/>
        <v/>
      </c>
      <c r="AJ55" s="71">
        <f t="shared" si="6"/>
        <v>0</v>
      </c>
      <c r="AK55" s="199" t="e">
        <f t="shared" si="7"/>
        <v>#VALUE!</v>
      </c>
      <c r="AL55" s="199" t="e">
        <f t="shared" si="8"/>
        <v>#VALUE!</v>
      </c>
      <c r="AM55" s="199" t="e">
        <f t="shared" si="9"/>
        <v>#VALUE!</v>
      </c>
      <c r="AN55" s="199" t="e">
        <f t="shared" si="10"/>
        <v>#VALUE!</v>
      </c>
      <c r="AO55" s="199" t="e">
        <f t="shared" si="11"/>
        <v>#VALUE!</v>
      </c>
      <c r="AP55" s="199" t="e">
        <f t="shared" si="14"/>
        <v>#VALUE!</v>
      </c>
      <c r="AQ55" s="199" t="str">
        <f t="shared" si="24"/>
        <v/>
      </c>
      <c r="AR55" s="200" t="str">
        <f t="shared" si="15"/>
        <v/>
      </c>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c r="BZ55" s="21"/>
      <c r="CA55" s="21"/>
      <c r="CB55" s="21"/>
      <c r="CC55" s="21"/>
      <c r="CD55" s="21"/>
      <c r="CE55" s="21"/>
      <c r="CF55" s="21"/>
      <c r="CG55" s="21"/>
      <c r="CH55" s="21"/>
      <c r="CI55" s="21"/>
      <c r="CJ55" s="21"/>
      <c r="CK55" s="21"/>
      <c r="CL55" s="21"/>
      <c r="CM55" s="21"/>
      <c r="CN55" s="21"/>
      <c r="CO55" s="21"/>
      <c r="CP55" s="21"/>
      <c r="CQ55" s="21"/>
      <c r="CR55" s="21"/>
      <c r="CS55" s="21"/>
      <c r="CT55" s="21"/>
      <c r="CU55" s="21"/>
      <c r="CV55" s="21"/>
      <c r="CW55" s="21"/>
      <c r="CX55" s="21"/>
      <c r="CY55" s="21"/>
      <c r="CZ55" s="21"/>
      <c r="DA55" s="21"/>
      <c r="DB55" s="21"/>
      <c r="DC55" s="21"/>
      <c r="DD55" s="21"/>
      <c r="DE55" s="21"/>
      <c r="DF55" s="21"/>
      <c r="DG55" s="21"/>
    </row>
    <row r="56" spans="2:111" x14ac:dyDescent="0.3">
      <c r="B56" s="164"/>
      <c r="C56" s="66"/>
      <c r="D56" s="104" t="str">
        <f t="shared" si="25"/>
        <v/>
      </c>
      <c r="E56" s="106"/>
      <c r="F56" s="44"/>
      <c r="G56" s="39"/>
      <c r="H56" s="108"/>
      <c r="I56" s="93"/>
      <c r="J56" s="96"/>
      <c r="K56" s="110"/>
      <c r="L56" s="73"/>
      <c r="M56" s="112"/>
      <c r="N56" s="29"/>
      <c r="O56" s="115"/>
      <c r="P56" s="93"/>
      <c r="Q56" s="39"/>
      <c r="R56" s="108"/>
      <c r="S56" s="117" t="str">
        <f t="shared" si="17"/>
        <v/>
      </c>
      <c r="T56" s="98" t="str">
        <f t="shared" si="18"/>
        <v/>
      </c>
      <c r="U56" s="100" t="str">
        <f t="shared" si="19"/>
        <v/>
      </c>
      <c r="V56" s="119" t="str">
        <f t="shared" si="20"/>
        <v/>
      </c>
      <c r="W56" s="101" t="str">
        <f t="shared" si="21"/>
        <v/>
      </c>
      <c r="X56" s="91">
        <f>IF(G56='Emission Factors'!$B$3,AB56,IF(G56='Emission Factors'!$B$4,'Emission Factors'!$C$4,IF(G56='Emission Factors'!$B$5,'Emission Factors'!$C$5,IF(G56='Emission Factors'!$B$6,'Emission Factors'!$C$6,IF(G56='Emission Factors'!$B$7,'Emission Factors'!$C$7,IF(G56='Emission Factors'!$B$8,'Emission Factors'!$C$8,IF(G56='Emission Factors'!$B$9,'Emission Factors'!$C$9,IF(G56='Emission Factors'!$B$10,'Emission Factors'!$C$10,IF(G56='Emission Factors'!$B$11,'Emission Factors'!$C$11,IF(G56='Emission Factors'!$B$12,'Emission Factors'!$C$12,IF(G56='Emission Factors'!$B$13,'Emission Factors'!$C$13,IF(G56='Emission Factors'!$B$14,'Emission Factors'!$C$14,0))))))))))))</f>
        <v>0</v>
      </c>
      <c r="Y56" s="91">
        <f>IF(H56='Emission Factors'!$B$3,AB56,IF(H56='Emission Factors'!$B$4,'Emission Factors'!$C$4,IF(H56='Emission Factors'!$B$5,'Emission Factors'!$C$5,IF(H56='Emission Factors'!$B$6,'Emission Factors'!$C$6,IF(H56='Emission Factors'!$B$7,'Emission Factors'!$C$7,IF(H56='Emission Factors'!$B$8,'Emission Factors'!$C$8,IF(H56='Emission Factors'!$B$9,'Emission Factors'!$C$9,IF(H56='Emission Factors'!$B$10,'Emission Factors'!$C$10,IF(H56='Emission Factors'!$B$11,'Emission Factors'!$C$11,IF(H56='Emission Factors'!$B$12,'Emission Factors'!$C$12,IF(H56='Emission Factors'!$B$13,'Emission Factors'!$C$13,IF(H56='Emission Factors'!$B$14,'Emission Factors'!$C$14,0))))))))))))</f>
        <v>0</v>
      </c>
      <c r="Z56" s="91" t="e">
        <f>IF(AND($E$8&lt;&gt;"",$E$10&lt;&gt;""),$E$8*AP56/T56,IF($D$15="AK",'Grid Emissions'!C28*0.000001,IF($D$15="DC",'Grid Emissions'!C35*0.000001,IF($D$15="HI",'Grid Emissions'!C39*0.000001,IF($D$15="PR",'Grid Emissions'!C67*0.000001,(VLOOKUP($D$15,'Grid Emission Forecast'!$B$4:$AF$52,MATCH(T56,'Grid Emission Forecast'!$B$4:$AF$4,0),FALSE)*0.000001)*(1-($E$21/100)))))))</f>
        <v>#N/A</v>
      </c>
      <c r="AA56" s="91" t="e">
        <f>IF($D$15="AK",'Grid Emissions'!C28*0.000001,IF($D$15="DC",'Grid Emissions'!C35*0.000001,IF($D$15="HI",'Grid Emissions'!C39*0.000001,IF($D$15="PR",'Grid Emissions'!C67*0.000001,(VLOOKUP($D$15,'Grid Emission Forecast'!$B$57:$AF$105,MATCH(T56,'Grid Emission Forecast'!$B$57:$AF$57,0),FALSE)*0.000001)*(1-($E$21/100))))))</f>
        <v>#N/A</v>
      </c>
      <c r="AB56" s="91" t="e">
        <f>IF($E$17=$DJ$7,'Emission Factors'!$C$3,IF($E$17=$DJ$8,Z56,IF($E$17=$DJ$9,AA56,Z56)))</f>
        <v>#N/A</v>
      </c>
      <c r="AC56" s="91">
        <f>IF(I56='Emission Factors'!$B$3,AB56,IF(I56='Emission Factors'!$B$4,'Emission Factors'!$C$4,IF(I56='Emission Factors'!$B$5,'Emission Factors'!$C$5,IF(I56='Emission Factors'!$B$6,'Emission Factors'!$C$6,IF(I56='Emission Factors'!$B$7,'Emission Factors'!$C$7,IF(I56='Emission Factors'!$B$8,'Emission Factors'!$C$8,IF(I56='Emission Factors'!$B$9,'Emission Factors'!$C$9,IF(I56='Emission Factors'!$B$10,'Emission Factors'!$C$10,IF(I56='Emission Factors'!$B$11,'Emission Factors'!$C$11,IF(I56='Emission Factors'!$B$12,'Emission Factors'!$C$12,IF(I56='Emission Factors'!$B$13,'Emission Factors'!$C$13,IF(I56='Emission Factors'!$B$14,'Emission Factors'!$C$14,0))))))))))))</f>
        <v>0</v>
      </c>
      <c r="AD56" s="86" t="str">
        <f t="shared" si="22"/>
        <v/>
      </c>
      <c r="AE56" s="148" t="str">
        <f>IF(OR(J56&lt;&gt;"",K56&lt;&gt;"",L56&lt;&gt;"",M56&lt;&gt;""),((J56*0.00341214)+K56+L56-IF(I56="Electricity",M56*0.00341214,M56)),"")</f>
        <v/>
      </c>
      <c r="AF56" s="92" t="str">
        <f>IF(AND(AE56&lt;&gt;"",AE56&gt;0),AD56/AE56,"")</f>
        <v/>
      </c>
      <c r="AG56" s="150" t="str">
        <f t="shared" si="13"/>
        <v/>
      </c>
      <c r="AH56" s="192" t="str">
        <f>IF(AND(AG56&lt;&gt;"",AG56&gt;0),AD56/AG56,"")</f>
        <v/>
      </c>
      <c r="AI56" s="198" t="str">
        <f t="shared" si="23"/>
        <v/>
      </c>
      <c r="AJ56" s="71">
        <f t="shared" si="6"/>
        <v>0</v>
      </c>
      <c r="AK56" s="199" t="e">
        <f t="shared" si="7"/>
        <v>#VALUE!</v>
      </c>
      <c r="AL56" s="199" t="e">
        <f t="shared" si="8"/>
        <v>#VALUE!</v>
      </c>
      <c r="AM56" s="199" t="e">
        <f t="shared" si="9"/>
        <v>#VALUE!</v>
      </c>
      <c r="AN56" s="199" t="e">
        <f t="shared" si="10"/>
        <v>#VALUE!</v>
      </c>
      <c r="AO56" s="199" t="e">
        <f t="shared" si="11"/>
        <v>#VALUE!</v>
      </c>
      <c r="AP56" s="199" t="e">
        <f t="shared" si="14"/>
        <v>#VALUE!</v>
      </c>
      <c r="AQ56" s="199" t="str">
        <f t="shared" si="24"/>
        <v/>
      </c>
      <c r="AR56" s="200" t="str">
        <f t="shared" si="15"/>
        <v/>
      </c>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1"/>
      <c r="CC56" s="21"/>
      <c r="CD56" s="21"/>
      <c r="CE56" s="21"/>
      <c r="CF56" s="21"/>
      <c r="CG56" s="21"/>
      <c r="CH56" s="21"/>
      <c r="CI56" s="21"/>
      <c r="CJ56" s="21"/>
      <c r="CK56" s="21"/>
      <c r="CL56" s="21"/>
      <c r="CM56" s="21"/>
      <c r="CN56" s="21"/>
      <c r="CO56" s="21"/>
      <c r="CP56" s="21"/>
      <c r="CQ56" s="21"/>
      <c r="CR56" s="21"/>
      <c r="CS56" s="21"/>
      <c r="CT56" s="21"/>
      <c r="CU56" s="21"/>
      <c r="CV56" s="21"/>
      <c r="CW56" s="21"/>
      <c r="CX56" s="21"/>
      <c r="CY56" s="21"/>
      <c r="CZ56" s="21"/>
      <c r="DA56" s="21"/>
      <c r="DB56" s="21"/>
      <c r="DC56" s="21"/>
      <c r="DD56" s="21"/>
      <c r="DE56" s="21"/>
      <c r="DF56" s="21"/>
      <c r="DG56" s="21"/>
    </row>
    <row r="57" spans="2:111" x14ac:dyDescent="0.3">
      <c r="B57" s="164"/>
      <c r="C57" s="66"/>
      <c r="D57" s="104" t="str">
        <f t="shared" si="25"/>
        <v/>
      </c>
      <c r="E57" s="106"/>
      <c r="F57" s="44"/>
      <c r="G57" s="39"/>
      <c r="H57" s="108"/>
      <c r="I57" s="93"/>
      <c r="J57" s="96"/>
      <c r="K57" s="110"/>
      <c r="L57" s="73"/>
      <c r="M57" s="112"/>
      <c r="N57" s="29"/>
      <c r="O57" s="115"/>
      <c r="P57" s="93"/>
      <c r="Q57" s="39"/>
      <c r="R57" s="108"/>
      <c r="S57" s="117" t="str">
        <f t="shared" si="17"/>
        <v/>
      </c>
      <c r="T57" s="98" t="str">
        <f t="shared" si="18"/>
        <v/>
      </c>
      <c r="U57" s="100" t="str">
        <f t="shared" si="19"/>
        <v/>
      </c>
      <c r="V57" s="119" t="str">
        <f t="shared" si="20"/>
        <v/>
      </c>
      <c r="W57" s="101" t="str">
        <f t="shared" si="21"/>
        <v/>
      </c>
      <c r="X57" s="91">
        <f>IF(G57='Emission Factors'!$B$3,AB57,IF(G57='Emission Factors'!$B$4,'Emission Factors'!$C$4,IF(G57='Emission Factors'!$B$5,'Emission Factors'!$C$5,IF(G57='Emission Factors'!$B$6,'Emission Factors'!$C$6,IF(G57='Emission Factors'!$B$7,'Emission Factors'!$C$7,IF(G57='Emission Factors'!$B$8,'Emission Factors'!$C$8,IF(G57='Emission Factors'!$B$9,'Emission Factors'!$C$9,IF(G57='Emission Factors'!$B$10,'Emission Factors'!$C$10,IF(G57='Emission Factors'!$B$11,'Emission Factors'!$C$11,IF(G57='Emission Factors'!$B$12,'Emission Factors'!$C$12,IF(G57='Emission Factors'!$B$13,'Emission Factors'!$C$13,IF(G57='Emission Factors'!$B$14,'Emission Factors'!$C$14,0))))))))))))</f>
        <v>0</v>
      </c>
      <c r="Y57" s="91">
        <f>IF(H57='Emission Factors'!$B$3,AB57,IF(H57='Emission Factors'!$B$4,'Emission Factors'!$C$4,IF(H57='Emission Factors'!$B$5,'Emission Factors'!$C$5,IF(H57='Emission Factors'!$B$6,'Emission Factors'!$C$6,IF(H57='Emission Factors'!$B$7,'Emission Factors'!$C$7,IF(H57='Emission Factors'!$B$8,'Emission Factors'!$C$8,IF(H57='Emission Factors'!$B$9,'Emission Factors'!$C$9,IF(H57='Emission Factors'!$B$10,'Emission Factors'!$C$10,IF(H57='Emission Factors'!$B$11,'Emission Factors'!$C$11,IF(H57='Emission Factors'!$B$12,'Emission Factors'!$C$12,IF(H57='Emission Factors'!$B$13,'Emission Factors'!$C$13,IF(H57='Emission Factors'!$B$14,'Emission Factors'!$C$14,0))))))))))))</f>
        <v>0</v>
      </c>
      <c r="Z57" s="91" t="e">
        <f>IF(AND($E$8&lt;&gt;"",$E$10&lt;&gt;""),$E$8*AP57/T57,IF($D$15="AK",'Grid Emissions'!C29*0.000001,IF($D$15="DC",'Grid Emissions'!C36*0.000001,IF($D$15="HI",'Grid Emissions'!C40*0.000001,IF($D$15="PR",'Grid Emissions'!C68*0.000001,(VLOOKUP($D$15,'Grid Emission Forecast'!$B$4:$AF$52,MATCH(T57,'Grid Emission Forecast'!$B$4:$AF$4,0),FALSE)*0.000001)*(1-($E$21/100)))))))</f>
        <v>#N/A</v>
      </c>
      <c r="AA57" s="91" t="e">
        <f>IF($D$15="AK",'Grid Emissions'!C29*0.000001,IF($D$15="DC",'Grid Emissions'!C36*0.000001,IF($D$15="HI",'Grid Emissions'!C40*0.000001,IF($D$15="PR",'Grid Emissions'!C68*0.000001,(VLOOKUP($D$15,'Grid Emission Forecast'!$B$57:$AF$105,MATCH(T57,'Grid Emission Forecast'!$B$57:$AF$57,0),FALSE)*0.000001)*(1-($E$21/100))))))</f>
        <v>#N/A</v>
      </c>
      <c r="AB57" s="91" t="e">
        <f>IF($E$17=$DJ$7,'Emission Factors'!$C$3,IF($E$17=$DJ$8,Z57,IF($E$17=$DJ$9,AA57,Z57)))</f>
        <v>#N/A</v>
      </c>
      <c r="AC57" s="91">
        <f>IF(I57='Emission Factors'!$B$3,AB57,IF(I57='Emission Factors'!$B$4,'Emission Factors'!$C$4,IF(I57='Emission Factors'!$B$5,'Emission Factors'!$C$5,IF(I57='Emission Factors'!$B$6,'Emission Factors'!$C$6,IF(I57='Emission Factors'!$B$7,'Emission Factors'!$C$7,IF(I57='Emission Factors'!$B$8,'Emission Factors'!$C$8,IF(I57='Emission Factors'!$B$9,'Emission Factors'!$C$9,IF(I57='Emission Factors'!$B$10,'Emission Factors'!$C$10,IF(I57='Emission Factors'!$B$11,'Emission Factors'!$C$11,IF(I57='Emission Factors'!$B$12,'Emission Factors'!$C$12,IF(I57='Emission Factors'!$B$13,'Emission Factors'!$C$13,IF(I57='Emission Factors'!$B$14,'Emission Factors'!$C$14,0))))))))))))</f>
        <v>0</v>
      </c>
      <c r="AD57" s="86" t="str">
        <f t="shared" si="22"/>
        <v/>
      </c>
      <c r="AE57" s="148" t="str">
        <f>IF(OR(J57&lt;&gt;"",K57&lt;&gt;"",L57&lt;&gt;"",M57&lt;&gt;""),((J57*0.00341214)+K57+L57-IF(I57="Electricity",M57*0.00341214,M57)),"")</f>
        <v/>
      </c>
      <c r="AF57" s="92" t="str">
        <f>IF(AND(AE57&lt;&gt;"",AE57&gt;0),AD57/AE57,"")</f>
        <v/>
      </c>
      <c r="AG57" s="150" t="str">
        <f t="shared" si="13"/>
        <v/>
      </c>
      <c r="AH57" s="192" t="str">
        <f>IF(AND(AG57&lt;&gt;"",AG57&gt;0),AD57/AG57,"")</f>
        <v/>
      </c>
      <c r="AI57" s="198" t="str">
        <f t="shared" si="23"/>
        <v/>
      </c>
      <c r="AJ57" s="71">
        <f t="shared" si="6"/>
        <v>0</v>
      </c>
      <c r="AK57" s="199" t="e">
        <f t="shared" si="7"/>
        <v>#VALUE!</v>
      </c>
      <c r="AL57" s="199" t="e">
        <f t="shared" si="8"/>
        <v>#VALUE!</v>
      </c>
      <c r="AM57" s="199" t="e">
        <f t="shared" si="9"/>
        <v>#VALUE!</v>
      </c>
      <c r="AN57" s="199" t="e">
        <f t="shared" si="10"/>
        <v>#VALUE!</v>
      </c>
      <c r="AO57" s="199" t="e">
        <f t="shared" si="11"/>
        <v>#VALUE!</v>
      </c>
      <c r="AP57" s="199" t="e">
        <f t="shared" si="14"/>
        <v>#VALUE!</v>
      </c>
      <c r="AQ57" s="199" t="str">
        <f t="shared" si="24"/>
        <v/>
      </c>
      <c r="AR57" s="200" t="str">
        <f t="shared" si="15"/>
        <v/>
      </c>
      <c r="AW57" s="21"/>
      <c r="AX57" s="21"/>
      <c r="AY57" s="21"/>
      <c r="AZ57" s="21"/>
      <c r="BA57" s="21"/>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c r="BZ57" s="21"/>
      <c r="CA57" s="21"/>
      <c r="CB57" s="21"/>
      <c r="CC57" s="21"/>
      <c r="CD57" s="21"/>
      <c r="CE57" s="21"/>
      <c r="CF57" s="21"/>
      <c r="CG57" s="21"/>
      <c r="CH57" s="21"/>
      <c r="CI57" s="21"/>
      <c r="CJ57" s="21"/>
      <c r="CK57" s="21"/>
      <c r="CL57" s="21"/>
      <c r="CM57" s="21"/>
      <c r="CN57" s="21"/>
      <c r="CO57" s="21"/>
      <c r="CP57" s="21"/>
      <c r="CQ57" s="21"/>
      <c r="CR57" s="21"/>
      <c r="CS57" s="21"/>
      <c r="CT57" s="21"/>
      <c r="CU57" s="21"/>
      <c r="CV57" s="21"/>
      <c r="CW57" s="21"/>
      <c r="CX57" s="21"/>
      <c r="CY57" s="21"/>
      <c r="CZ57" s="21"/>
      <c r="DA57" s="21"/>
      <c r="DB57" s="21"/>
      <c r="DC57" s="21"/>
      <c r="DD57" s="21"/>
      <c r="DE57" s="21"/>
      <c r="DF57" s="21"/>
      <c r="DG57" s="21"/>
    </row>
    <row r="58" spans="2:111" x14ac:dyDescent="0.3">
      <c r="B58" s="164"/>
      <c r="C58" s="66"/>
      <c r="D58" s="104" t="str">
        <f t="shared" si="25"/>
        <v/>
      </c>
      <c r="E58" s="106"/>
      <c r="F58" s="44"/>
      <c r="G58" s="39"/>
      <c r="H58" s="108"/>
      <c r="I58" s="93"/>
      <c r="J58" s="96"/>
      <c r="K58" s="110"/>
      <c r="L58" s="73"/>
      <c r="M58" s="112"/>
      <c r="N58" s="29"/>
      <c r="O58" s="115"/>
      <c r="P58" s="93"/>
      <c r="Q58" s="39"/>
      <c r="R58" s="108"/>
      <c r="S58" s="117" t="str">
        <f t="shared" si="17"/>
        <v/>
      </c>
      <c r="T58" s="98" t="str">
        <f t="shared" si="18"/>
        <v/>
      </c>
      <c r="U58" s="100" t="str">
        <f t="shared" si="19"/>
        <v/>
      </c>
      <c r="V58" s="119" t="str">
        <f t="shared" si="20"/>
        <v/>
      </c>
      <c r="W58" s="101" t="str">
        <f t="shared" si="21"/>
        <v/>
      </c>
      <c r="X58" s="91">
        <f>IF(G58='Emission Factors'!$B$3,AB58,IF(G58='Emission Factors'!$B$4,'Emission Factors'!$C$4,IF(G58='Emission Factors'!$B$5,'Emission Factors'!$C$5,IF(G58='Emission Factors'!$B$6,'Emission Factors'!$C$6,IF(G58='Emission Factors'!$B$7,'Emission Factors'!$C$7,IF(G58='Emission Factors'!$B$8,'Emission Factors'!$C$8,IF(G58='Emission Factors'!$B$9,'Emission Factors'!$C$9,IF(G58='Emission Factors'!$B$10,'Emission Factors'!$C$10,IF(G58='Emission Factors'!$B$11,'Emission Factors'!$C$11,IF(G58='Emission Factors'!$B$12,'Emission Factors'!$C$12,IF(G58='Emission Factors'!$B$13,'Emission Factors'!$C$13,IF(G58='Emission Factors'!$B$14,'Emission Factors'!$C$14,0))))))))))))</f>
        <v>0</v>
      </c>
      <c r="Y58" s="91">
        <f>IF(H58='Emission Factors'!$B$3,AB58,IF(H58='Emission Factors'!$B$4,'Emission Factors'!$C$4,IF(H58='Emission Factors'!$B$5,'Emission Factors'!$C$5,IF(H58='Emission Factors'!$B$6,'Emission Factors'!$C$6,IF(H58='Emission Factors'!$B$7,'Emission Factors'!$C$7,IF(H58='Emission Factors'!$B$8,'Emission Factors'!$C$8,IF(H58='Emission Factors'!$B$9,'Emission Factors'!$C$9,IF(H58='Emission Factors'!$B$10,'Emission Factors'!$C$10,IF(H58='Emission Factors'!$B$11,'Emission Factors'!$C$11,IF(H58='Emission Factors'!$B$12,'Emission Factors'!$C$12,IF(H58='Emission Factors'!$B$13,'Emission Factors'!$C$13,IF(H58='Emission Factors'!$B$14,'Emission Factors'!$C$14,0))))))))))))</f>
        <v>0</v>
      </c>
      <c r="Z58" s="91" t="e">
        <f>IF(AND($E$8&lt;&gt;"",$E$10&lt;&gt;""),$E$8*AP58/T58,IF($D$15="AK",'Grid Emissions'!C30*0.000001,IF($D$15="DC",'Grid Emissions'!C37*0.000001,IF($D$15="HI",'Grid Emissions'!C41*0.000001,IF($D$15="PR",'Grid Emissions'!C69*0.000001,(VLOOKUP($D$15,'Grid Emission Forecast'!$B$4:$AF$52,MATCH(T58,'Grid Emission Forecast'!$B$4:$AF$4,0),FALSE)*0.000001)*(1-($E$21/100)))))))</f>
        <v>#N/A</v>
      </c>
      <c r="AA58" s="91" t="e">
        <f>IF($D$15="AK",'Grid Emissions'!C30*0.000001,IF($D$15="DC",'Grid Emissions'!C37*0.000001,IF($D$15="HI",'Grid Emissions'!C41*0.000001,IF($D$15="PR",'Grid Emissions'!C69*0.000001,(VLOOKUP($D$15,'Grid Emission Forecast'!$B$57:$AF$105,MATCH(T58,'Grid Emission Forecast'!$B$57:$AF$57,0),FALSE)*0.000001)*(1-($E$21/100))))))</f>
        <v>#N/A</v>
      </c>
      <c r="AB58" s="91" t="e">
        <f>IF($E$17=$DJ$7,'Emission Factors'!$C$3,IF($E$17=$DJ$8,Z58,IF($E$17=$DJ$9,AA58,Z58)))</f>
        <v>#N/A</v>
      </c>
      <c r="AC58" s="91">
        <f>IF(I58='Emission Factors'!$B$3,AB58,IF(I58='Emission Factors'!$B$4,'Emission Factors'!$C$4,IF(I58='Emission Factors'!$B$5,'Emission Factors'!$C$5,IF(I58='Emission Factors'!$B$6,'Emission Factors'!$C$6,IF(I58='Emission Factors'!$B$7,'Emission Factors'!$C$7,IF(I58='Emission Factors'!$B$8,'Emission Factors'!$C$8,IF(I58='Emission Factors'!$B$9,'Emission Factors'!$C$9,IF(I58='Emission Factors'!$B$10,'Emission Factors'!$C$10,IF(I58='Emission Factors'!$B$11,'Emission Factors'!$C$11,IF(I58='Emission Factors'!$B$12,'Emission Factors'!$C$12,IF(I58='Emission Factors'!$B$13,'Emission Factors'!$C$13,IF(I58='Emission Factors'!$B$14,'Emission Factors'!$C$14,0))))))))))))</f>
        <v>0</v>
      </c>
      <c r="AD58" s="86" t="str">
        <f t="shared" si="22"/>
        <v/>
      </c>
      <c r="AE58" s="148" t="str">
        <f>IF(OR(J58&lt;&gt;"",K58&lt;&gt;"",L58&lt;&gt;"",M58&lt;&gt;""),((J58*0.00341214)+K58+L58-IF(I58="Electricity",M58*0.00341214,M58)),"")</f>
        <v/>
      </c>
      <c r="AF58" s="92" t="str">
        <f>IF(AND(AE58&lt;&gt;"",AE58&gt;0),AD58/AE58,"")</f>
        <v/>
      </c>
      <c r="AG58" s="150" t="str">
        <f t="shared" si="13"/>
        <v/>
      </c>
      <c r="AH58" s="192" t="str">
        <f>IF(AND(AG58&lt;&gt;"",AG58&gt;0),AD58/AG58,"")</f>
        <v/>
      </c>
      <c r="AI58" s="198" t="str">
        <f t="shared" si="23"/>
        <v/>
      </c>
      <c r="AJ58" s="71">
        <f t="shared" si="6"/>
        <v>0</v>
      </c>
      <c r="AK58" s="199" t="e">
        <f t="shared" si="7"/>
        <v>#VALUE!</v>
      </c>
      <c r="AL58" s="199" t="e">
        <f t="shared" si="8"/>
        <v>#VALUE!</v>
      </c>
      <c r="AM58" s="199" t="e">
        <f t="shared" si="9"/>
        <v>#VALUE!</v>
      </c>
      <c r="AN58" s="199" t="e">
        <f t="shared" si="10"/>
        <v>#VALUE!</v>
      </c>
      <c r="AO58" s="199" t="e">
        <f t="shared" si="11"/>
        <v>#VALUE!</v>
      </c>
      <c r="AP58" s="199" t="e">
        <f t="shared" si="14"/>
        <v>#VALUE!</v>
      </c>
      <c r="AQ58" s="199" t="str">
        <f t="shared" si="24"/>
        <v/>
      </c>
      <c r="AR58" s="200" t="str">
        <f t="shared" si="15"/>
        <v/>
      </c>
      <c r="AW58" s="21"/>
      <c r="AX58" s="21"/>
      <c r="AY58" s="21"/>
      <c r="AZ58" s="21"/>
      <c r="BA58" s="21"/>
      <c r="BB58" s="21"/>
      <c r="BC58" s="21"/>
      <c r="BD58" s="21"/>
      <c r="BE58" s="21"/>
      <c r="BF58" s="21"/>
      <c r="BG58" s="21"/>
      <c r="BH58" s="21"/>
      <c r="BI58" s="21"/>
      <c r="BJ58" s="21"/>
      <c r="BK58" s="21"/>
      <c r="BL58" s="21"/>
      <c r="BM58" s="21"/>
      <c r="BN58" s="21"/>
      <c r="BO58" s="21"/>
      <c r="BP58" s="21"/>
      <c r="BQ58" s="21"/>
      <c r="BR58" s="21"/>
      <c r="BS58" s="21"/>
      <c r="BT58" s="21"/>
      <c r="BU58" s="21"/>
      <c r="BV58" s="21"/>
      <c r="BW58" s="21"/>
      <c r="BX58" s="21"/>
      <c r="BY58" s="21"/>
      <c r="BZ58" s="21"/>
      <c r="CA58" s="21"/>
      <c r="CB58" s="21"/>
      <c r="CC58" s="21"/>
      <c r="CD58" s="21"/>
      <c r="CE58" s="21"/>
      <c r="CF58" s="21"/>
      <c r="CG58" s="21"/>
      <c r="CH58" s="21"/>
      <c r="CI58" s="21"/>
      <c r="CJ58" s="21"/>
      <c r="CK58" s="21"/>
      <c r="CL58" s="21"/>
      <c r="CM58" s="21"/>
      <c r="CN58" s="21"/>
      <c r="CO58" s="21"/>
      <c r="CP58" s="21"/>
      <c r="CQ58" s="21"/>
      <c r="CR58" s="21"/>
      <c r="CS58" s="21"/>
      <c r="CT58" s="21"/>
      <c r="CU58" s="21"/>
      <c r="CV58" s="21"/>
      <c r="CW58" s="21"/>
      <c r="CX58" s="21"/>
      <c r="CY58" s="21"/>
      <c r="CZ58" s="21"/>
      <c r="DA58" s="21"/>
      <c r="DB58" s="21"/>
      <c r="DC58" s="21"/>
      <c r="DD58" s="21"/>
      <c r="DE58" s="21"/>
      <c r="DF58" s="21"/>
      <c r="DG58" s="21"/>
    </row>
    <row r="59" spans="2:111" x14ac:dyDescent="0.3">
      <c r="B59" s="164"/>
      <c r="C59" s="66"/>
      <c r="D59" s="104" t="str">
        <f t="shared" si="25"/>
        <v/>
      </c>
      <c r="E59" s="106"/>
      <c r="F59" s="44"/>
      <c r="G59" s="39"/>
      <c r="H59" s="108"/>
      <c r="I59" s="93"/>
      <c r="J59" s="96"/>
      <c r="K59" s="110"/>
      <c r="L59" s="73"/>
      <c r="M59" s="112"/>
      <c r="N59" s="29"/>
      <c r="O59" s="115"/>
      <c r="P59" s="93"/>
      <c r="Q59" s="39"/>
      <c r="R59" s="108"/>
      <c r="S59" s="117" t="str">
        <f t="shared" si="17"/>
        <v/>
      </c>
      <c r="T59" s="98" t="str">
        <f t="shared" si="18"/>
        <v/>
      </c>
      <c r="U59" s="100" t="str">
        <f t="shared" si="19"/>
        <v/>
      </c>
      <c r="V59" s="119" t="str">
        <f t="shared" si="20"/>
        <v/>
      </c>
      <c r="W59" s="101" t="str">
        <f t="shared" si="21"/>
        <v/>
      </c>
      <c r="X59" s="91">
        <f>IF(G59='Emission Factors'!$B$3,AB59,IF(G59='Emission Factors'!$B$4,'Emission Factors'!$C$4,IF(G59='Emission Factors'!$B$5,'Emission Factors'!$C$5,IF(G59='Emission Factors'!$B$6,'Emission Factors'!$C$6,IF(G59='Emission Factors'!$B$7,'Emission Factors'!$C$7,IF(G59='Emission Factors'!$B$8,'Emission Factors'!$C$8,IF(G59='Emission Factors'!$B$9,'Emission Factors'!$C$9,IF(G59='Emission Factors'!$B$10,'Emission Factors'!$C$10,IF(G59='Emission Factors'!$B$11,'Emission Factors'!$C$11,IF(G59='Emission Factors'!$B$12,'Emission Factors'!$C$12,IF(G59='Emission Factors'!$B$13,'Emission Factors'!$C$13,IF(G59='Emission Factors'!$B$14,'Emission Factors'!$C$14,0))))))))))))</f>
        <v>0</v>
      </c>
      <c r="Y59" s="91">
        <f>IF(H59='Emission Factors'!$B$3,AB59,IF(H59='Emission Factors'!$B$4,'Emission Factors'!$C$4,IF(H59='Emission Factors'!$B$5,'Emission Factors'!$C$5,IF(H59='Emission Factors'!$B$6,'Emission Factors'!$C$6,IF(H59='Emission Factors'!$B$7,'Emission Factors'!$C$7,IF(H59='Emission Factors'!$B$8,'Emission Factors'!$C$8,IF(H59='Emission Factors'!$B$9,'Emission Factors'!$C$9,IF(H59='Emission Factors'!$B$10,'Emission Factors'!$C$10,IF(H59='Emission Factors'!$B$11,'Emission Factors'!$C$11,IF(H59='Emission Factors'!$B$12,'Emission Factors'!$C$12,IF(H59='Emission Factors'!$B$13,'Emission Factors'!$C$13,IF(H59='Emission Factors'!$B$14,'Emission Factors'!$C$14,0))))))))))))</f>
        <v>0</v>
      </c>
      <c r="Z59" s="91" t="e">
        <f>IF(AND($E$8&lt;&gt;"",$E$10&lt;&gt;""),$E$8*AP59/T59,IF($D$15="AK",'Grid Emissions'!C31*0.000001,IF($D$15="DC",'Grid Emissions'!C38*0.000001,IF($D$15="HI",'Grid Emissions'!C42*0.000001,IF($D$15="PR",'Grid Emissions'!C70*0.000001,(VLOOKUP($D$15,'Grid Emission Forecast'!$B$4:$AF$52,MATCH(T59,'Grid Emission Forecast'!$B$4:$AF$4,0),FALSE)*0.000001)*(1-($E$21/100)))))))</f>
        <v>#N/A</v>
      </c>
      <c r="AA59" s="91" t="e">
        <f>IF($D$15="AK",'Grid Emissions'!C31*0.000001,IF($D$15="DC",'Grid Emissions'!C38*0.000001,IF($D$15="HI",'Grid Emissions'!C42*0.000001,IF($D$15="PR",'Grid Emissions'!C70*0.000001,(VLOOKUP($D$15,'Grid Emission Forecast'!$B$57:$AF$105,MATCH(T59,'Grid Emission Forecast'!$B$57:$AF$57,0),FALSE)*0.000001)*(1-($E$21/100))))))</f>
        <v>#N/A</v>
      </c>
      <c r="AB59" s="91" t="e">
        <f>IF($E$17=$DJ$7,'Emission Factors'!$C$3,IF($E$17=$DJ$8,Z59,IF($E$17=$DJ$9,AA59,Z59)))</f>
        <v>#N/A</v>
      </c>
      <c r="AC59" s="91">
        <f>IF(I59='Emission Factors'!$B$3,AB59,IF(I59='Emission Factors'!$B$4,'Emission Factors'!$C$4,IF(I59='Emission Factors'!$B$5,'Emission Factors'!$C$5,IF(I59='Emission Factors'!$B$6,'Emission Factors'!$C$6,IF(I59='Emission Factors'!$B$7,'Emission Factors'!$C$7,IF(I59='Emission Factors'!$B$8,'Emission Factors'!$C$8,IF(I59='Emission Factors'!$B$9,'Emission Factors'!$C$9,IF(I59='Emission Factors'!$B$10,'Emission Factors'!$C$10,IF(I59='Emission Factors'!$B$11,'Emission Factors'!$C$11,IF(I59='Emission Factors'!$B$12,'Emission Factors'!$C$12,IF(I59='Emission Factors'!$B$13,'Emission Factors'!$C$13,IF(I59='Emission Factors'!$B$14,'Emission Factors'!$C$14,0))))))))))))</f>
        <v>0</v>
      </c>
      <c r="AD59" s="86" t="str">
        <f t="shared" si="22"/>
        <v/>
      </c>
      <c r="AE59" s="148" t="str">
        <f>IF(OR(J59&lt;&gt;"",K59&lt;&gt;"",L59&lt;&gt;"",M59&lt;&gt;""),((J59*0.00341214)+K59+L59-IF(I59="Electricity",M59*0.00341214,M59)),"")</f>
        <v/>
      </c>
      <c r="AF59" s="92" t="str">
        <f>IF(AND(AE59&lt;&gt;"",AE59&gt;0),AD59/AE59,"")</f>
        <v/>
      </c>
      <c r="AG59" s="150" t="str">
        <f t="shared" si="13"/>
        <v/>
      </c>
      <c r="AH59" s="192" t="str">
        <f>IF(AND(AG59&lt;&gt;"",AG59&gt;0),AD59/AG59,"")</f>
        <v/>
      </c>
      <c r="AI59" s="198" t="str">
        <f t="shared" si="23"/>
        <v/>
      </c>
      <c r="AJ59" s="71">
        <f t="shared" si="6"/>
        <v>0</v>
      </c>
      <c r="AK59" s="199" t="e">
        <f t="shared" si="7"/>
        <v>#VALUE!</v>
      </c>
      <c r="AL59" s="199" t="e">
        <f t="shared" si="8"/>
        <v>#VALUE!</v>
      </c>
      <c r="AM59" s="199" t="e">
        <f t="shared" si="9"/>
        <v>#VALUE!</v>
      </c>
      <c r="AN59" s="199" t="e">
        <f t="shared" si="10"/>
        <v>#VALUE!</v>
      </c>
      <c r="AO59" s="199" t="e">
        <f t="shared" si="11"/>
        <v>#VALUE!</v>
      </c>
      <c r="AP59" s="199" t="e">
        <f t="shared" si="14"/>
        <v>#VALUE!</v>
      </c>
      <c r="AQ59" s="199" t="str">
        <f t="shared" si="24"/>
        <v/>
      </c>
      <c r="AR59" s="200" t="str">
        <f t="shared" si="15"/>
        <v/>
      </c>
      <c r="AW59" s="21"/>
      <c r="AX59" s="21"/>
      <c r="AY59" s="21"/>
      <c r="AZ59" s="21"/>
      <c r="BA59" s="21"/>
      <c r="BB59" s="21"/>
      <c r="BC59" s="21"/>
      <c r="BD59" s="21"/>
      <c r="BE59" s="21"/>
      <c r="BF59" s="21"/>
      <c r="BG59" s="21"/>
      <c r="BH59" s="21"/>
      <c r="BI59" s="21"/>
      <c r="BJ59" s="21"/>
      <c r="BK59" s="21"/>
      <c r="BL59" s="21"/>
      <c r="BM59" s="21"/>
      <c r="BN59" s="21"/>
      <c r="BO59" s="21"/>
      <c r="BP59" s="21"/>
      <c r="BQ59" s="21"/>
      <c r="BR59" s="21"/>
      <c r="BS59" s="21"/>
      <c r="BT59" s="21"/>
      <c r="BU59" s="21"/>
      <c r="BV59" s="21"/>
      <c r="BW59" s="21"/>
      <c r="BX59" s="21"/>
      <c r="BY59" s="21"/>
      <c r="BZ59" s="21"/>
      <c r="CA59" s="21"/>
      <c r="CB59" s="21"/>
      <c r="CC59" s="21"/>
      <c r="CD59" s="21"/>
      <c r="CE59" s="21"/>
      <c r="CF59" s="21"/>
      <c r="CG59" s="21"/>
      <c r="CH59" s="21"/>
      <c r="CI59" s="21"/>
      <c r="CJ59" s="21"/>
      <c r="CK59" s="21"/>
      <c r="CL59" s="21"/>
      <c r="CM59" s="21"/>
      <c r="CN59" s="21"/>
      <c r="CO59" s="21"/>
      <c r="CP59" s="21"/>
      <c r="CQ59" s="21"/>
      <c r="CR59" s="21"/>
      <c r="CS59" s="21"/>
      <c r="CT59" s="21"/>
      <c r="CU59" s="21"/>
      <c r="CV59" s="21"/>
      <c r="CW59" s="21"/>
      <c r="CX59" s="21"/>
      <c r="CY59" s="21"/>
      <c r="CZ59" s="21"/>
      <c r="DA59" s="21"/>
      <c r="DB59" s="21"/>
      <c r="DC59" s="21"/>
      <c r="DD59" s="21"/>
      <c r="DE59" s="21"/>
      <c r="DF59" s="21"/>
      <c r="DG59" s="21"/>
    </row>
    <row r="60" spans="2:111" x14ac:dyDescent="0.3">
      <c r="B60" s="164"/>
      <c r="C60" s="66"/>
      <c r="D60" s="104" t="str">
        <f t="shared" si="25"/>
        <v/>
      </c>
      <c r="E60" s="106"/>
      <c r="F60" s="44"/>
      <c r="G60" s="39"/>
      <c r="H60" s="108"/>
      <c r="I60" s="93"/>
      <c r="J60" s="96"/>
      <c r="K60" s="110"/>
      <c r="L60" s="73"/>
      <c r="M60" s="112"/>
      <c r="N60" s="29"/>
      <c r="O60" s="115"/>
      <c r="P60" s="93"/>
      <c r="Q60" s="39"/>
      <c r="R60" s="108"/>
      <c r="S60" s="117" t="str">
        <f t="shared" si="17"/>
        <v/>
      </c>
      <c r="T60" s="98" t="str">
        <f t="shared" si="18"/>
        <v/>
      </c>
      <c r="U60" s="100" t="str">
        <f t="shared" si="19"/>
        <v/>
      </c>
      <c r="V60" s="119" t="str">
        <f t="shared" si="20"/>
        <v/>
      </c>
      <c r="W60" s="101" t="str">
        <f t="shared" si="21"/>
        <v/>
      </c>
      <c r="X60" s="91">
        <f>IF(G60='Emission Factors'!$B$3,AB60,IF(G60='Emission Factors'!$B$4,'Emission Factors'!$C$4,IF(G60='Emission Factors'!$B$5,'Emission Factors'!$C$5,IF(G60='Emission Factors'!$B$6,'Emission Factors'!$C$6,IF(G60='Emission Factors'!$B$7,'Emission Factors'!$C$7,IF(G60='Emission Factors'!$B$8,'Emission Factors'!$C$8,IF(G60='Emission Factors'!$B$9,'Emission Factors'!$C$9,IF(G60='Emission Factors'!$B$10,'Emission Factors'!$C$10,IF(G60='Emission Factors'!$B$11,'Emission Factors'!$C$11,IF(G60='Emission Factors'!$B$12,'Emission Factors'!$C$12,IF(G60='Emission Factors'!$B$13,'Emission Factors'!$C$13,IF(G60='Emission Factors'!$B$14,'Emission Factors'!$C$14,0))))))))))))</f>
        <v>0</v>
      </c>
      <c r="Y60" s="91">
        <f>IF(H60='Emission Factors'!$B$3,AB60,IF(H60='Emission Factors'!$B$4,'Emission Factors'!$C$4,IF(H60='Emission Factors'!$B$5,'Emission Factors'!$C$5,IF(H60='Emission Factors'!$B$6,'Emission Factors'!$C$6,IF(H60='Emission Factors'!$B$7,'Emission Factors'!$C$7,IF(H60='Emission Factors'!$B$8,'Emission Factors'!$C$8,IF(H60='Emission Factors'!$B$9,'Emission Factors'!$C$9,IF(H60='Emission Factors'!$B$10,'Emission Factors'!$C$10,IF(H60='Emission Factors'!$B$11,'Emission Factors'!$C$11,IF(H60='Emission Factors'!$B$12,'Emission Factors'!$C$12,IF(H60='Emission Factors'!$B$13,'Emission Factors'!$C$13,IF(H60='Emission Factors'!$B$14,'Emission Factors'!$C$14,0))))))))))))</f>
        <v>0</v>
      </c>
      <c r="Z60" s="91" t="e">
        <f>IF(AND($E$8&lt;&gt;"",$E$10&lt;&gt;""),$E$8*AP60/T60,IF($D$15="AK",'Grid Emissions'!C32*0.000001,IF($D$15="DC",'Grid Emissions'!C39*0.000001,IF($D$15="HI",'Grid Emissions'!C43*0.000001,IF($D$15="PR",'Grid Emissions'!C71*0.000001,(VLOOKUP($D$15,'Grid Emission Forecast'!$B$4:$AF$52,MATCH(T60,'Grid Emission Forecast'!$B$4:$AF$4,0),FALSE)*0.000001)*(1-($E$21/100)))))))</f>
        <v>#N/A</v>
      </c>
      <c r="AA60" s="91" t="e">
        <f>IF($D$15="AK",'Grid Emissions'!C32*0.000001,IF($D$15="DC",'Grid Emissions'!C39*0.000001,IF($D$15="HI",'Grid Emissions'!C43*0.000001,IF($D$15="PR",'Grid Emissions'!C71*0.000001,(VLOOKUP($D$15,'Grid Emission Forecast'!$B$57:$AF$105,MATCH(T60,'Grid Emission Forecast'!$B$57:$AF$57,0),FALSE)*0.000001)*(1-($E$21/100))))))</f>
        <v>#N/A</v>
      </c>
      <c r="AB60" s="91" t="e">
        <f>IF($E$17=$DJ$7,'Emission Factors'!$C$3,IF($E$17=$DJ$8,Z60,IF($E$17=$DJ$9,AA60,Z60)))</f>
        <v>#N/A</v>
      </c>
      <c r="AC60" s="91">
        <f>IF(I60='Emission Factors'!$B$3,AB60,IF(I60='Emission Factors'!$B$4,'Emission Factors'!$C$4,IF(I60='Emission Factors'!$B$5,'Emission Factors'!$C$5,IF(I60='Emission Factors'!$B$6,'Emission Factors'!$C$6,IF(I60='Emission Factors'!$B$7,'Emission Factors'!$C$7,IF(I60='Emission Factors'!$B$8,'Emission Factors'!$C$8,IF(I60='Emission Factors'!$B$9,'Emission Factors'!$C$9,IF(I60='Emission Factors'!$B$10,'Emission Factors'!$C$10,IF(I60='Emission Factors'!$B$11,'Emission Factors'!$C$11,IF(I60='Emission Factors'!$B$12,'Emission Factors'!$C$12,IF(I60='Emission Factors'!$B$13,'Emission Factors'!$C$13,IF(I60='Emission Factors'!$B$14,'Emission Factors'!$C$14,0))))))))))))</f>
        <v>0</v>
      </c>
      <c r="AD60" s="86" t="str">
        <f t="shared" si="22"/>
        <v/>
      </c>
      <c r="AE60" s="148" t="str">
        <f>IF(OR(J60&lt;&gt;"",K60&lt;&gt;"",L60&lt;&gt;"",M60&lt;&gt;""),((J60*0.00341214)+K60+L60-IF(I60="Electricity",M60*0.00341214,M60)),"")</f>
        <v/>
      </c>
      <c r="AF60" s="92" t="str">
        <f>IF(AND(AE60&lt;&gt;"",AE60&gt;0),AD60/AE60,"")</f>
        <v/>
      </c>
      <c r="AG60" s="150" t="str">
        <f t="shared" si="13"/>
        <v/>
      </c>
      <c r="AH60" s="192" t="str">
        <f>IF(AND(AG60&lt;&gt;"",AG60&gt;0),AD60/AG60,"")</f>
        <v/>
      </c>
      <c r="AI60" s="198" t="str">
        <f t="shared" si="23"/>
        <v/>
      </c>
      <c r="AJ60" s="71">
        <f t="shared" si="6"/>
        <v>0</v>
      </c>
      <c r="AK60" s="199" t="e">
        <f t="shared" si="7"/>
        <v>#VALUE!</v>
      </c>
      <c r="AL60" s="199" t="e">
        <f t="shared" si="8"/>
        <v>#VALUE!</v>
      </c>
      <c r="AM60" s="199" t="e">
        <f t="shared" si="9"/>
        <v>#VALUE!</v>
      </c>
      <c r="AN60" s="199" t="e">
        <f t="shared" si="10"/>
        <v>#VALUE!</v>
      </c>
      <c r="AO60" s="199" t="e">
        <f t="shared" si="11"/>
        <v>#VALUE!</v>
      </c>
      <c r="AP60" s="199" t="e">
        <f t="shared" si="14"/>
        <v>#VALUE!</v>
      </c>
      <c r="AQ60" s="199" t="str">
        <f t="shared" si="24"/>
        <v/>
      </c>
      <c r="AR60" s="200" t="str">
        <f t="shared" si="15"/>
        <v/>
      </c>
      <c r="AW60" s="21"/>
      <c r="AX60" s="21"/>
      <c r="AY60" s="21"/>
      <c r="AZ60" s="21"/>
      <c r="BA60" s="21"/>
      <c r="BB60" s="21"/>
      <c r="BC60" s="21"/>
      <c r="BD60" s="21"/>
      <c r="BE60" s="21"/>
      <c r="BF60" s="21"/>
      <c r="BG60" s="21"/>
      <c r="BH60" s="21"/>
      <c r="BI60" s="21"/>
      <c r="BJ60" s="21"/>
      <c r="BK60" s="21"/>
      <c r="BL60" s="21"/>
      <c r="BM60" s="21"/>
      <c r="BN60" s="21"/>
      <c r="BO60" s="21"/>
      <c r="BP60" s="21"/>
      <c r="BQ60" s="21"/>
      <c r="BR60" s="21"/>
      <c r="BS60" s="21"/>
      <c r="BT60" s="21"/>
      <c r="BU60" s="21"/>
      <c r="BV60" s="21"/>
      <c r="BW60" s="21"/>
      <c r="BX60" s="21"/>
      <c r="BY60" s="21"/>
      <c r="BZ60" s="21"/>
      <c r="CA60" s="21"/>
      <c r="CB60" s="21"/>
      <c r="CC60" s="21"/>
      <c r="CD60" s="21"/>
      <c r="CE60" s="21"/>
      <c r="CF60" s="21"/>
      <c r="CG60" s="21"/>
      <c r="CH60" s="21"/>
      <c r="CI60" s="21"/>
      <c r="CJ60" s="21"/>
      <c r="CK60" s="21"/>
      <c r="CL60" s="21"/>
      <c r="CM60" s="21"/>
      <c r="CN60" s="21"/>
      <c r="CO60" s="21"/>
      <c r="CP60" s="21"/>
      <c r="CQ60" s="21"/>
      <c r="CR60" s="21"/>
      <c r="CS60" s="21"/>
      <c r="CT60" s="21"/>
      <c r="CU60" s="21"/>
      <c r="CV60" s="21"/>
      <c r="CW60" s="21"/>
      <c r="CX60" s="21"/>
      <c r="CY60" s="21"/>
      <c r="CZ60" s="21"/>
      <c r="DA60" s="21"/>
      <c r="DB60" s="21"/>
      <c r="DC60" s="21"/>
      <c r="DD60" s="21"/>
      <c r="DE60" s="21"/>
      <c r="DF60" s="21"/>
      <c r="DG60" s="21"/>
    </row>
    <row r="61" spans="2:111" x14ac:dyDescent="0.3">
      <c r="B61" s="164"/>
      <c r="C61" s="66"/>
      <c r="D61" s="104" t="str">
        <f t="shared" si="25"/>
        <v/>
      </c>
      <c r="E61" s="106"/>
      <c r="F61" s="44"/>
      <c r="G61" s="39"/>
      <c r="H61" s="108"/>
      <c r="I61" s="93"/>
      <c r="J61" s="96"/>
      <c r="K61" s="110"/>
      <c r="L61" s="73"/>
      <c r="M61" s="112"/>
      <c r="N61" s="29"/>
      <c r="O61" s="115"/>
      <c r="P61" s="93"/>
      <c r="Q61" s="39"/>
      <c r="R61" s="108"/>
      <c r="S61" s="117" t="str">
        <f t="shared" si="17"/>
        <v/>
      </c>
      <c r="T61" s="98" t="str">
        <f t="shared" si="18"/>
        <v/>
      </c>
      <c r="U61" s="100" t="str">
        <f t="shared" si="19"/>
        <v/>
      </c>
      <c r="V61" s="119" t="str">
        <f t="shared" si="20"/>
        <v/>
      </c>
      <c r="W61" s="101" t="str">
        <f t="shared" si="21"/>
        <v/>
      </c>
      <c r="X61" s="91">
        <f>IF(G61='Emission Factors'!$B$3,AB61,IF(G61='Emission Factors'!$B$4,'Emission Factors'!$C$4,IF(G61='Emission Factors'!$B$5,'Emission Factors'!$C$5,IF(G61='Emission Factors'!$B$6,'Emission Factors'!$C$6,IF(G61='Emission Factors'!$B$7,'Emission Factors'!$C$7,IF(G61='Emission Factors'!$B$8,'Emission Factors'!$C$8,IF(G61='Emission Factors'!$B$9,'Emission Factors'!$C$9,IF(G61='Emission Factors'!$B$10,'Emission Factors'!$C$10,IF(G61='Emission Factors'!$B$11,'Emission Factors'!$C$11,IF(G61='Emission Factors'!$B$12,'Emission Factors'!$C$12,IF(G61='Emission Factors'!$B$13,'Emission Factors'!$C$13,IF(G61='Emission Factors'!$B$14,'Emission Factors'!$C$14,0))))))))))))</f>
        <v>0</v>
      </c>
      <c r="Y61" s="91">
        <f>IF(H61='Emission Factors'!$B$3,AB61,IF(H61='Emission Factors'!$B$4,'Emission Factors'!$C$4,IF(H61='Emission Factors'!$B$5,'Emission Factors'!$C$5,IF(H61='Emission Factors'!$B$6,'Emission Factors'!$C$6,IF(H61='Emission Factors'!$B$7,'Emission Factors'!$C$7,IF(H61='Emission Factors'!$B$8,'Emission Factors'!$C$8,IF(H61='Emission Factors'!$B$9,'Emission Factors'!$C$9,IF(H61='Emission Factors'!$B$10,'Emission Factors'!$C$10,IF(H61='Emission Factors'!$B$11,'Emission Factors'!$C$11,IF(H61='Emission Factors'!$B$12,'Emission Factors'!$C$12,IF(H61='Emission Factors'!$B$13,'Emission Factors'!$C$13,IF(H61='Emission Factors'!$B$14,'Emission Factors'!$C$14,0))))))))))))</f>
        <v>0</v>
      </c>
      <c r="Z61" s="91" t="e">
        <f>IF(AND($E$8&lt;&gt;"",$E$10&lt;&gt;""),$E$8*AP61/T61,IF($D$15="AK",'Grid Emissions'!C33*0.000001,IF($D$15="DC",'Grid Emissions'!C40*0.000001,IF($D$15="HI",'Grid Emissions'!C44*0.000001,IF($D$15="PR",'Grid Emissions'!C72*0.000001,(VLOOKUP($D$15,'Grid Emission Forecast'!$B$4:$AF$52,MATCH(T61,'Grid Emission Forecast'!$B$4:$AF$4,0),FALSE)*0.000001)*(1-($E$21/100)))))))</f>
        <v>#N/A</v>
      </c>
      <c r="AA61" s="91" t="e">
        <f>IF($D$15="AK",'Grid Emissions'!C33*0.000001,IF($D$15="DC",'Grid Emissions'!C40*0.000001,IF($D$15="HI",'Grid Emissions'!C44*0.000001,IF($D$15="PR",'Grid Emissions'!C72*0.000001,(VLOOKUP($D$15,'Grid Emission Forecast'!$B$57:$AF$105,MATCH(T61,'Grid Emission Forecast'!$B$57:$AF$57,0),FALSE)*0.000001)*(1-($E$21/100))))))</f>
        <v>#N/A</v>
      </c>
      <c r="AB61" s="91" t="e">
        <f>IF($E$17=$DJ$7,'Emission Factors'!$C$3,IF($E$17=$DJ$8,Z61,IF($E$17=$DJ$9,AA61,Z61)))</f>
        <v>#N/A</v>
      </c>
      <c r="AC61" s="91">
        <f>IF(I61='Emission Factors'!$B$3,AB61,IF(I61='Emission Factors'!$B$4,'Emission Factors'!$C$4,IF(I61='Emission Factors'!$B$5,'Emission Factors'!$C$5,IF(I61='Emission Factors'!$B$6,'Emission Factors'!$C$6,IF(I61='Emission Factors'!$B$7,'Emission Factors'!$C$7,IF(I61='Emission Factors'!$B$8,'Emission Factors'!$C$8,IF(I61='Emission Factors'!$B$9,'Emission Factors'!$C$9,IF(I61='Emission Factors'!$B$10,'Emission Factors'!$C$10,IF(I61='Emission Factors'!$B$11,'Emission Factors'!$C$11,IF(I61='Emission Factors'!$B$12,'Emission Factors'!$C$12,IF(I61='Emission Factors'!$B$13,'Emission Factors'!$C$13,IF(I61='Emission Factors'!$B$14,'Emission Factors'!$C$14,0))))))))))))</f>
        <v>0</v>
      </c>
      <c r="AD61" s="86" t="str">
        <f t="shared" si="22"/>
        <v/>
      </c>
      <c r="AE61" s="148" t="str">
        <f>IF(OR(J61&lt;&gt;"",K61&lt;&gt;"",L61&lt;&gt;"",M61&lt;&gt;""),((J61*0.00341214)+K61+L61-IF(I61="Electricity",M61*0.00341214,M61)),"")</f>
        <v/>
      </c>
      <c r="AF61" s="92" t="str">
        <f>IF(AND(AE61&lt;&gt;"",AE61&gt;0),AD61/AE61,"")</f>
        <v/>
      </c>
      <c r="AG61" s="150" t="str">
        <f t="shared" si="13"/>
        <v/>
      </c>
      <c r="AH61" s="192" t="str">
        <f>IF(AND(AG61&lt;&gt;"",AG61&gt;0),AD61/AG61,"")</f>
        <v/>
      </c>
      <c r="AI61" s="198" t="str">
        <f t="shared" si="23"/>
        <v/>
      </c>
      <c r="AJ61" s="71">
        <f t="shared" si="6"/>
        <v>0</v>
      </c>
      <c r="AK61" s="199" t="e">
        <f t="shared" si="7"/>
        <v>#VALUE!</v>
      </c>
      <c r="AL61" s="199" t="e">
        <f t="shared" si="8"/>
        <v>#VALUE!</v>
      </c>
      <c r="AM61" s="199" t="e">
        <f t="shared" si="9"/>
        <v>#VALUE!</v>
      </c>
      <c r="AN61" s="199" t="e">
        <f t="shared" si="10"/>
        <v>#VALUE!</v>
      </c>
      <c r="AO61" s="199" t="e">
        <f t="shared" si="11"/>
        <v>#VALUE!</v>
      </c>
      <c r="AP61" s="199" t="e">
        <f t="shared" si="14"/>
        <v>#VALUE!</v>
      </c>
      <c r="AQ61" s="199" t="str">
        <f t="shared" si="24"/>
        <v/>
      </c>
      <c r="AR61" s="200" t="str">
        <f t="shared" si="15"/>
        <v/>
      </c>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c r="BZ61" s="21"/>
      <c r="CA61" s="21"/>
      <c r="CB61" s="21"/>
      <c r="CC61" s="21"/>
      <c r="CD61" s="21"/>
      <c r="CE61" s="21"/>
      <c r="CF61" s="21"/>
      <c r="CG61" s="21"/>
      <c r="CH61" s="21"/>
      <c r="CI61" s="21"/>
      <c r="CJ61" s="21"/>
      <c r="CK61" s="21"/>
      <c r="CL61" s="21"/>
      <c r="CM61" s="21"/>
      <c r="CN61" s="21"/>
      <c r="CO61" s="21"/>
      <c r="CP61" s="21"/>
      <c r="CQ61" s="21"/>
      <c r="CR61" s="21"/>
      <c r="CS61" s="21"/>
      <c r="CT61" s="21"/>
      <c r="CU61" s="21"/>
      <c r="CV61" s="21"/>
      <c r="CW61" s="21"/>
      <c r="CX61" s="21"/>
      <c r="CY61" s="21"/>
      <c r="CZ61" s="21"/>
      <c r="DA61" s="21"/>
      <c r="DB61" s="21"/>
      <c r="DC61" s="21"/>
      <c r="DD61" s="21"/>
      <c r="DE61" s="21"/>
      <c r="DF61" s="21"/>
      <c r="DG61" s="21"/>
    </row>
    <row r="62" spans="2:111" x14ac:dyDescent="0.3">
      <c r="B62" s="164"/>
      <c r="C62" s="66"/>
      <c r="D62" s="104" t="str">
        <f t="shared" si="25"/>
        <v/>
      </c>
      <c r="E62" s="106"/>
      <c r="F62" s="44"/>
      <c r="G62" s="39"/>
      <c r="H62" s="108"/>
      <c r="I62" s="93"/>
      <c r="J62" s="96"/>
      <c r="K62" s="110"/>
      <c r="L62" s="73"/>
      <c r="M62" s="112"/>
      <c r="N62" s="29"/>
      <c r="O62" s="115"/>
      <c r="P62" s="93"/>
      <c r="Q62" s="39"/>
      <c r="R62" s="108"/>
      <c r="S62" s="117" t="str">
        <f t="shared" si="17"/>
        <v/>
      </c>
      <c r="T62" s="98" t="str">
        <f t="shared" si="18"/>
        <v/>
      </c>
      <c r="U62" s="100" t="str">
        <f t="shared" si="19"/>
        <v/>
      </c>
      <c r="V62" s="119" t="str">
        <f t="shared" si="20"/>
        <v/>
      </c>
      <c r="W62" s="101" t="str">
        <f t="shared" si="21"/>
        <v/>
      </c>
      <c r="X62" s="91">
        <f>IF(G62='Emission Factors'!$B$3,AB62,IF(G62='Emission Factors'!$B$4,'Emission Factors'!$C$4,IF(G62='Emission Factors'!$B$5,'Emission Factors'!$C$5,IF(G62='Emission Factors'!$B$6,'Emission Factors'!$C$6,IF(G62='Emission Factors'!$B$7,'Emission Factors'!$C$7,IF(G62='Emission Factors'!$B$8,'Emission Factors'!$C$8,IF(G62='Emission Factors'!$B$9,'Emission Factors'!$C$9,IF(G62='Emission Factors'!$B$10,'Emission Factors'!$C$10,IF(G62='Emission Factors'!$B$11,'Emission Factors'!$C$11,IF(G62='Emission Factors'!$B$12,'Emission Factors'!$C$12,IF(G62='Emission Factors'!$B$13,'Emission Factors'!$C$13,IF(G62='Emission Factors'!$B$14,'Emission Factors'!$C$14,0))))))))))))</f>
        <v>0</v>
      </c>
      <c r="Y62" s="91">
        <f>IF(H62='Emission Factors'!$B$3,AB62,IF(H62='Emission Factors'!$B$4,'Emission Factors'!$C$4,IF(H62='Emission Factors'!$B$5,'Emission Factors'!$C$5,IF(H62='Emission Factors'!$B$6,'Emission Factors'!$C$6,IF(H62='Emission Factors'!$B$7,'Emission Factors'!$C$7,IF(H62='Emission Factors'!$B$8,'Emission Factors'!$C$8,IF(H62='Emission Factors'!$B$9,'Emission Factors'!$C$9,IF(H62='Emission Factors'!$B$10,'Emission Factors'!$C$10,IF(H62='Emission Factors'!$B$11,'Emission Factors'!$C$11,IF(H62='Emission Factors'!$B$12,'Emission Factors'!$C$12,IF(H62='Emission Factors'!$B$13,'Emission Factors'!$C$13,IF(H62='Emission Factors'!$B$14,'Emission Factors'!$C$14,0))))))))))))</f>
        <v>0</v>
      </c>
      <c r="Z62" s="91" t="e">
        <f>IF(AND($E$8&lt;&gt;"",$E$10&lt;&gt;""),$E$8*AP62/T62,IF($D$15="AK",'Grid Emissions'!C34*0.000001,IF($D$15="DC",'Grid Emissions'!C41*0.000001,IF($D$15="HI",'Grid Emissions'!C45*0.000001,IF($D$15="PR",'Grid Emissions'!C73*0.000001,(VLOOKUP($D$15,'Grid Emission Forecast'!$B$4:$AF$52,MATCH(T62,'Grid Emission Forecast'!$B$4:$AF$4,0),FALSE)*0.000001)*(1-($E$21/100)))))))</f>
        <v>#N/A</v>
      </c>
      <c r="AA62" s="91" t="e">
        <f>IF($D$15="AK",'Grid Emissions'!C34*0.000001,IF($D$15="DC",'Grid Emissions'!C41*0.000001,IF($D$15="HI",'Grid Emissions'!C45*0.000001,IF($D$15="PR",'Grid Emissions'!C73*0.000001,(VLOOKUP($D$15,'Grid Emission Forecast'!$B$57:$AF$105,MATCH(T62,'Grid Emission Forecast'!$B$57:$AF$57,0),FALSE)*0.000001)*(1-($E$21/100))))))</f>
        <v>#N/A</v>
      </c>
      <c r="AB62" s="91" t="e">
        <f>IF($E$17=$DJ$7,'Emission Factors'!$C$3,IF($E$17=$DJ$8,Z62,IF($E$17=$DJ$9,AA62,Z62)))</f>
        <v>#N/A</v>
      </c>
      <c r="AC62" s="91">
        <f>IF(I62='Emission Factors'!$B$3,AB62,IF(I62='Emission Factors'!$B$4,'Emission Factors'!$C$4,IF(I62='Emission Factors'!$B$5,'Emission Factors'!$C$5,IF(I62='Emission Factors'!$B$6,'Emission Factors'!$C$6,IF(I62='Emission Factors'!$B$7,'Emission Factors'!$C$7,IF(I62='Emission Factors'!$B$8,'Emission Factors'!$C$8,IF(I62='Emission Factors'!$B$9,'Emission Factors'!$C$9,IF(I62='Emission Factors'!$B$10,'Emission Factors'!$C$10,IF(I62='Emission Factors'!$B$11,'Emission Factors'!$C$11,IF(I62='Emission Factors'!$B$12,'Emission Factors'!$C$12,IF(I62='Emission Factors'!$B$13,'Emission Factors'!$C$13,IF(I62='Emission Factors'!$B$14,'Emission Factors'!$C$14,0))))))))))))</f>
        <v>0</v>
      </c>
      <c r="AD62" s="86" t="str">
        <f t="shared" si="22"/>
        <v/>
      </c>
      <c r="AE62" s="148" t="str">
        <f>IF(OR(J62&lt;&gt;"",K62&lt;&gt;"",L62&lt;&gt;"",M62&lt;&gt;""),((J62*0.00341214)+K62+L62-IF(I62="Electricity",M62*0.00341214,M62)),"")</f>
        <v/>
      </c>
      <c r="AF62" s="92" t="str">
        <f>IF(AND(AE62&lt;&gt;"",AE62&gt;0),AD62/AE62,"")</f>
        <v/>
      </c>
      <c r="AG62" s="150" t="str">
        <f t="shared" si="13"/>
        <v/>
      </c>
      <c r="AH62" s="192" t="str">
        <f>IF(AND(AG62&lt;&gt;"",AG62&gt;0),AD62/AG62,"")</f>
        <v/>
      </c>
      <c r="AI62" s="198" t="str">
        <f t="shared" si="23"/>
        <v/>
      </c>
      <c r="AJ62" s="71">
        <f t="shared" si="6"/>
        <v>0</v>
      </c>
      <c r="AK62" s="199" t="e">
        <f t="shared" si="7"/>
        <v>#VALUE!</v>
      </c>
      <c r="AL62" s="199" t="e">
        <f t="shared" si="8"/>
        <v>#VALUE!</v>
      </c>
      <c r="AM62" s="199" t="e">
        <f t="shared" si="9"/>
        <v>#VALUE!</v>
      </c>
      <c r="AN62" s="199" t="e">
        <f t="shared" si="10"/>
        <v>#VALUE!</v>
      </c>
      <c r="AO62" s="199" t="e">
        <f t="shared" si="11"/>
        <v>#VALUE!</v>
      </c>
      <c r="AP62" s="199" t="e">
        <f t="shared" si="14"/>
        <v>#VALUE!</v>
      </c>
      <c r="AQ62" s="199" t="str">
        <f t="shared" si="24"/>
        <v/>
      </c>
      <c r="AR62" s="200" t="str">
        <f t="shared" si="15"/>
        <v/>
      </c>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c r="BZ62" s="21"/>
      <c r="CA62" s="21"/>
      <c r="CB62" s="21"/>
      <c r="CC62" s="21"/>
      <c r="CD62" s="21"/>
      <c r="CE62" s="21"/>
      <c r="CF62" s="21"/>
      <c r="CG62" s="21"/>
      <c r="CH62" s="21"/>
      <c r="CI62" s="21"/>
      <c r="CJ62" s="21"/>
      <c r="CK62" s="21"/>
      <c r="CL62" s="21"/>
      <c r="CM62" s="21"/>
      <c r="CN62" s="21"/>
      <c r="CO62" s="21"/>
      <c r="CP62" s="21"/>
      <c r="CQ62" s="21"/>
      <c r="CR62" s="21"/>
      <c r="CS62" s="21"/>
      <c r="CT62" s="21"/>
      <c r="CU62" s="21"/>
      <c r="CV62" s="21"/>
      <c r="CW62" s="21"/>
      <c r="CX62" s="21"/>
      <c r="CY62" s="21"/>
      <c r="CZ62" s="21"/>
      <c r="DA62" s="21"/>
      <c r="DB62" s="21"/>
      <c r="DC62" s="21"/>
      <c r="DD62" s="21"/>
      <c r="DE62" s="21"/>
      <c r="DF62" s="21"/>
      <c r="DG62" s="21"/>
    </row>
    <row r="63" spans="2:111" x14ac:dyDescent="0.3">
      <c r="B63" s="164"/>
      <c r="C63" s="66"/>
      <c r="D63" s="104" t="str">
        <f t="shared" si="25"/>
        <v/>
      </c>
      <c r="E63" s="106"/>
      <c r="F63" s="44"/>
      <c r="G63" s="39"/>
      <c r="H63" s="108"/>
      <c r="I63" s="93"/>
      <c r="J63" s="96"/>
      <c r="K63" s="110"/>
      <c r="L63" s="73"/>
      <c r="M63" s="112"/>
      <c r="N63" s="29"/>
      <c r="O63" s="115"/>
      <c r="P63" s="93"/>
      <c r="Q63" s="39"/>
      <c r="R63" s="108"/>
      <c r="S63" s="117" t="str">
        <f t="shared" si="17"/>
        <v/>
      </c>
      <c r="T63" s="98" t="str">
        <f t="shared" si="18"/>
        <v/>
      </c>
      <c r="U63" s="100" t="str">
        <f t="shared" si="19"/>
        <v/>
      </c>
      <c r="V63" s="119" t="str">
        <f t="shared" si="20"/>
        <v/>
      </c>
      <c r="W63" s="101" t="str">
        <f t="shared" si="21"/>
        <v/>
      </c>
      <c r="X63" s="91">
        <f>IF(G63='Emission Factors'!$B$3,AB63,IF(G63='Emission Factors'!$B$4,'Emission Factors'!$C$4,IF(G63='Emission Factors'!$B$5,'Emission Factors'!$C$5,IF(G63='Emission Factors'!$B$6,'Emission Factors'!$C$6,IF(G63='Emission Factors'!$B$7,'Emission Factors'!$C$7,IF(G63='Emission Factors'!$B$8,'Emission Factors'!$C$8,IF(G63='Emission Factors'!$B$9,'Emission Factors'!$C$9,IF(G63='Emission Factors'!$B$10,'Emission Factors'!$C$10,IF(G63='Emission Factors'!$B$11,'Emission Factors'!$C$11,IF(G63='Emission Factors'!$B$12,'Emission Factors'!$C$12,IF(G63='Emission Factors'!$B$13,'Emission Factors'!$C$13,IF(G63='Emission Factors'!$B$14,'Emission Factors'!$C$14,0))))))))))))</f>
        <v>0</v>
      </c>
      <c r="Y63" s="91">
        <f>IF(H63='Emission Factors'!$B$3,AB63,IF(H63='Emission Factors'!$B$4,'Emission Factors'!$C$4,IF(H63='Emission Factors'!$B$5,'Emission Factors'!$C$5,IF(H63='Emission Factors'!$B$6,'Emission Factors'!$C$6,IF(H63='Emission Factors'!$B$7,'Emission Factors'!$C$7,IF(H63='Emission Factors'!$B$8,'Emission Factors'!$C$8,IF(H63='Emission Factors'!$B$9,'Emission Factors'!$C$9,IF(H63='Emission Factors'!$B$10,'Emission Factors'!$C$10,IF(H63='Emission Factors'!$B$11,'Emission Factors'!$C$11,IF(H63='Emission Factors'!$B$12,'Emission Factors'!$C$12,IF(H63='Emission Factors'!$B$13,'Emission Factors'!$C$13,IF(H63='Emission Factors'!$B$14,'Emission Factors'!$C$14,0))))))))))))</f>
        <v>0</v>
      </c>
      <c r="Z63" s="91" t="e">
        <f>IF(AND($E$8&lt;&gt;"",$E$10&lt;&gt;""),$E$8*AP63/T63,IF($D$15="AK",'Grid Emissions'!C35*0.000001,IF($D$15="DC",'Grid Emissions'!C42*0.000001,IF($D$15="HI",'Grid Emissions'!C46*0.000001,IF($D$15="PR",'Grid Emissions'!C74*0.000001,(VLOOKUP($D$15,'Grid Emission Forecast'!$B$4:$AF$52,MATCH(T63,'Grid Emission Forecast'!$B$4:$AF$4,0),FALSE)*0.000001)*(1-($E$21/100)))))))</f>
        <v>#N/A</v>
      </c>
      <c r="AA63" s="91" t="e">
        <f>IF($D$15="AK",'Grid Emissions'!C35*0.000001,IF($D$15="DC",'Grid Emissions'!C42*0.000001,IF($D$15="HI",'Grid Emissions'!C46*0.000001,IF($D$15="PR",'Grid Emissions'!C74*0.000001,(VLOOKUP($D$15,'Grid Emission Forecast'!$B$57:$AF$105,MATCH(T63,'Grid Emission Forecast'!$B$57:$AF$57,0),FALSE)*0.000001)*(1-($E$21/100))))))</f>
        <v>#N/A</v>
      </c>
      <c r="AB63" s="91" t="e">
        <f>IF($E$17=$DJ$7,'Emission Factors'!$C$3,IF($E$17=$DJ$8,Z63,IF($E$17=$DJ$9,AA63,Z63)))</f>
        <v>#N/A</v>
      </c>
      <c r="AC63" s="91">
        <f>IF(I63='Emission Factors'!$B$3,AB63,IF(I63='Emission Factors'!$B$4,'Emission Factors'!$C$4,IF(I63='Emission Factors'!$B$5,'Emission Factors'!$C$5,IF(I63='Emission Factors'!$B$6,'Emission Factors'!$C$6,IF(I63='Emission Factors'!$B$7,'Emission Factors'!$C$7,IF(I63='Emission Factors'!$B$8,'Emission Factors'!$C$8,IF(I63='Emission Factors'!$B$9,'Emission Factors'!$C$9,IF(I63='Emission Factors'!$B$10,'Emission Factors'!$C$10,IF(I63='Emission Factors'!$B$11,'Emission Factors'!$C$11,IF(I63='Emission Factors'!$B$12,'Emission Factors'!$C$12,IF(I63='Emission Factors'!$B$13,'Emission Factors'!$C$13,IF(I63='Emission Factors'!$B$14,'Emission Factors'!$C$14,0))))))))))))</f>
        <v>0</v>
      </c>
      <c r="AD63" s="86" t="str">
        <f t="shared" si="22"/>
        <v/>
      </c>
      <c r="AE63" s="148" t="str">
        <f>IF(OR(J63&lt;&gt;"",K63&lt;&gt;"",L63&lt;&gt;"",M63&lt;&gt;""),((J63*0.00341214)+K63+L63-IF(I63="Electricity",M63*0.00341214,M63)),"")</f>
        <v/>
      </c>
      <c r="AF63" s="92" t="str">
        <f>IF(AND(AE63&lt;&gt;"",AE63&gt;0),AD63/AE63,"")</f>
        <v/>
      </c>
      <c r="AG63" s="150" t="str">
        <f t="shared" si="13"/>
        <v/>
      </c>
      <c r="AH63" s="192" t="str">
        <f>IF(AND(AG63&lt;&gt;"",AG63&gt;0),AD63/AG63,"")</f>
        <v/>
      </c>
      <c r="AI63" s="198" t="str">
        <f t="shared" si="23"/>
        <v/>
      </c>
      <c r="AJ63" s="71">
        <f t="shared" si="6"/>
        <v>0</v>
      </c>
      <c r="AK63" s="199" t="e">
        <f t="shared" si="7"/>
        <v>#VALUE!</v>
      </c>
      <c r="AL63" s="199" t="e">
        <f t="shared" si="8"/>
        <v>#VALUE!</v>
      </c>
      <c r="AM63" s="199" t="e">
        <f t="shared" si="9"/>
        <v>#VALUE!</v>
      </c>
      <c r="AN63" s="199" t="e">
        <f t="shared" si="10"/>
        <v>#VALUE!</v>
      </c>
      <c r="AO63" s="199" t="e">
        <f t="shared" si="11"/>
        <v>#VALUE!</v>
      </c>
      <c r="AP63" s="199" t="e">
        <f t="shared" si="14"/>
        <v>#VALUE!</v>
      </c>
      <c r="AQ63" s="199" t="str">
        <f t="shared" si="24"/>
        <v/>
      </c>
      <c r="AR63" s="200" t="str">
        <f t="shared" si="15"/>
        <v/>
      </c>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c r="BZ63" s="21"/>
      <c r="CA63" s="21"/>
      <c r="CB63" s="21"/>
      <c r="CC63" s="21"/>
      <c r="CD63" s="21"/>
      <c r="CE63" s="21"/>
      <c r="CF63" s="21"/>
      <c r="CG63" s="21"/>
      <c r="CH63" s="21"/>
      <c r="CI63" s="21"/>
      <c r="CJ63" s="21"/>
      <c r="CK63" s="21"/>
      <c r="CL63" s="21"/>
      <c r="CM63" s="21"/>
      <c r="CN63" s="21"/>
      <c r="CO63" s="21"/>
      <c r="CP63" s="21"/>
      <c r="CQ63" s="21"/>
      <c r="CR63" s="21"/>
      <c r="CS63" s="21"/>
      <c r="CT63" s="21"/>
      <c r="CU63" s="21"/>
      <c r="CV63" s="21"/>
      <c r="CW63" s="21"/>
      <c r="CX63" s="21"/>
      <c r="CY63" s="21"/>
      <c r="CZ63" s="21"/>
      <c r="DA63" s="21"/>
      <c r="DB63" s="21"/>
      <c r="DC63" s="21"/>
      <c r="DD63" s="21"/>
      <c r="DE63" s="21"/>
      <c r="DF63" s="21"/>
      <c r="DG63" s="21"/>
    </row>
    <row r="64" spans="2:111" x14ac:dyDescent="0.3">
      <c r="B64" s="164"/>
      <c r="C64" s="66"/>
      <c r="D64" s="104" t="str">
        <f t="shared" si="25"/>
        <v/>
      </c>
      <c r="E64" s="106"/>
      <c r="F64" s="44"/>
      <c r="G64" s="39"/>
      <c r="H64" s="108"/>
      <c r="I64" s="93"/>
      <c r="J64" s="96"/>
      <c r="K64" s="110"/>
      <c r="L64" s="73"/>
      <c r="M64" s="112"/>
      <c r="N64" s="29"/>
      <c r="O64" s="115"/>
      <c r="P64" s="93"/>
      <c r="Q64" s="39"/>
      <c r="R64" s="108"/>
      <c r="S64" s="117" t="str">
        <f t="shared" ref="S64:S94" si="26">IF(E64&lt;&gt;"",5%,"")</f>
        <v/>
      </c>
      <c r="T64" s="98" t="str">
        <f t="shared" si="18"/>
        <v/>
      </c>
      <c r="U64" s="100" t="str">
        <f t="shared" ref="U64:U94" si="27">IF(E64&lt;&gt;"",3.5%,"")</f>
        <v/>
      </c>
      <c r="V64" s="119" t="str">
        <f t="shared" ref="V64:V94" si="28">IF(E64&lt;&gt;"",3.5%,"")</f>
        <v/>
      </c>
      <c r="W64" s="101" t="str">
        <f t="shared" ref="W64:W94" si="29">IF(E64&lt;&gt;"",7.5%,"")</f>
        <v/>
      </c>
      <c r="X64" s="91">
        <f>IF(G64='Emission Factors'!$B$3,AB64,IF(G64='Emission Factors'!$B$4,'Emission Factors'!$C$4,IF(G64='Emission Factors'!$B$5,'Emission Factors'!$C$5,IF(G64='Emission Factors'!$B$6,'Emission Factors'!$C$6,IF(G64='Emission Factors'!$B$7,'Emission Factors'!$C$7,IF(G64='Emission Factors'!$B$8,'Emission Factors'!$C$8,IF(G64='Emission Factors'!$B$9,'Emission Factors'!$C$9,IF(G64='Emission Factors'!$B$10,'Emission Factors'!$C$10,IF(G64='Emission Factors'!$B$11,'Emission Factors'!$C$11,IF(G64='Emission Factors'!$B$12,'Emission Factors'!$C$12,IF(G64='Emission Factors'!$B$13,'Emission Factors'!$C$13,IF(G64='Emission Factors'!$B$14,'Emission Factors'!$C$14,0))))))))))))</f>
        <v>0</v>
      </c>
      <c r="Y64" s="91">
        <f>IF(H64='Emission Factors'!$B$3,AB64,IF(H64='Emission Factors'!$B$4,'Emission Factors'!$C$4,IF(H64='Emission Factors'!$B$5,'Emission Factors'!$C$5,IF(H64='Emission Factors'!$B$6,'Emission Factors'!$C$6,IF(H64='Emission Factors'!$B$7,'Emission Factors'!$C$7,IF(H64='Emission Factors'!$B$8,'Emission Factors'!$C$8,IF(H64='Emission Factors'!$B$9,'Emission Factors'!$C$9,IF(H64='Emission Factors'!$B$10,'Emission Factors'!$C$10,IF(H64='Emission Factors'!$B$11,'Emission Factors'!$C$11,IF(H64='Emission Factors'!$B$12,'Emission Factors'!$C$12,IF(H64='Emission Factors'!$B$13,'Emission Factors'!$C$13,IF(H64='Emission Factors'!$B$14,'Emission Factors'!$C$14,0))))))))))))</f>
        <v>0</v>
      </c>
      <c r="Z64" s="91" t="e">
        <f>IF(AND($E$8&lt;&gt;"",$E$10&lt;&gt;""),$E$8*AP64/T64,IF($D$15="AK",'Grid Emissions'!C36*0.000001,IF($D$15="DC",'Grid Emissions'!C43*0.000001,IF($D$15="HI",'Grid Emissions'!C47*0.000001,IF($D$15="PR",'Grid Emissions'!C75*0.000001,(VLOOKUP($D$15,'Grid Emission Forecast'!$B$4:$AF$52,MATCH(T64,'Grid Emission Forecast'!$B$4:$AF$4,0),FALSE)*0.000001)*(1-($E$21/100)))))))</f>
        <v>#N/A</v>
      </c>
      <c r="AA64" s="91" t="e">
        <f>IF($D$15="AK",'Grid Emissions'!C36*0.000001,IF($D$15="DC",'Grid Emissions'!C43*0.000001,IF($D$15="HI",'Grid Emissions'!C47*0.000001,IF($D$15="PR",'Grid Emissions'!C75*0.000001,(VLOOKUP($D$15,'Grid Emission Forecast'!$B$57:$AF$105,MATCH(T64,'Grid Emission Forecast'!$B$57:$AF$57,0),FALSE)*0.000001)*(1-($E$21/100))))))</f>
        <v>#N/A</v>
      </c>
      <c r="AB64" s="91" t="e">
        <f>IF($E$17=$DJ$7,'Emission Factors'!$C$3,IF($E$17=$DJ$8,Z64,IF($E$17=$DJ$9,AA64,Z64)))</f>
        <v>#N/A</v>
      </c>
      <c r="AC64" s="91">
        <f>IF(I64='Emission Factors'!$B$3,AB64,IF(I64='Emission Factors'!$B$4,'Emission Factors'!$C$4,IF(I64='Emission Factors'!$B$5,'Emission Factors'!$C$5,IF(I64='Emission Factors'!$B$6,'Emission Factors'!$C$6,IF(I64='Emission Factors'!$B$7,'Emission Factors'!$C$7,IF(I64='Emission Factors'!$B$8,'Emission Factors'!$C$8,IF(I64='Emission Factors'!$B$9,'Emission Factors'!$C$9,IF(I64='Emission Factors'!$B$10,'Emission Factors'!$C$10,IF(I64='Emission Factors'!$B$11,'Emission Factors'!$C$11,IF(I64='Emission Factors'!$B$12,'Emission Factors'!$C$12,IF(I64='Emission Factors'!$B$13,'Emission Factors'!$C$13,IF(I64='Emission Factors'!$B$14,'Emission Factors'!$C$14,0))))))))))))</f>
        <v>0</v>
      </c>
      <c r="AD64" s="86" t="str">
        <f t="shared" ref="AD64:AD94" si="30">IF(Q64&lt;&gt;"",AQ64/AL64,"")</f>
        <v/>
      </c>
      <c r="AE64" s="148" t="str">
        <f>IF(OR(J64&lt;&gt;"",K64&lt;&gt;"",L64&lt;&gt;"",M64&lt;&gt;""),((J64*0.00341214)+K64+L64-IF(I64="Electricity",M64*0.00341214,M64)),"")</f>
        <v/>
      </c>
      <c r="AF64" s="92" t="str">
        <f>IF(AND(AE64&lt;&gt;"",AE64&gt;0),AD64/AE64,"")</f>
        <v/>
      </c>
      <c r="AG64" s="150" t="str">
        <f t="shared" si="13"/>
        <v/>
      </c>
      <c r="AH64" s="192" t="str">
        <f>IF(AND(AG64&lt;&gt;"",AG64&gt;0),AD64/AG64,"")</f>
        <v/>
      </c>
      <c r="AI64" s="198" t="str">
        <f t="shared" si="23"/>
        <v/>
      </c>
      <c r="AJ64" s="71">
        <f t="shared" ref="AJ64:AJ94" si="31">IF(AND($E$23&lt;&gt;"",AI64&lt;&gt;""),(AI64*$E$23),0)</f>
        <v>0</v>
      </c>
      <c r="AK64" s="199" t="e">
        <f t="shared" ref="AK64:AK94" si="32">(1+S64)^(-T64)</f>
        <v>#VALUE!</v>
      </c>
      <c r="AL64" s="199" t="e">
        <f t="shared" ref="AL64:AL94" si="33">(1-(1+S64)^(-T64))/S64</f>
        <v>#VALUE!</v>
      </c>
      <c r="AM64" s="199" t="e">
        <f t="shared" ref="AM64:AM94" si="34">(1-((1+U64)/(1+S64))^T64)/(S64-U64)</f>
        <v>#VALUE!</v>
      </c>
      <c r="AN64" s="199" t="e">
        <f t="shared" ref="AN64:AN94" si="35">(1-((1+V64)/(1+S64))^T64)/(S64-V64)</f>
        <v>#VALUE!</v>
      </c>
      <c r="AO64" s="199" t="e">
        <f t="shared" ref="AO64:AO94" si="36">(1-((1+W64)/(1+S64))^T64)/(S64-W64)</f>
        <v>#VALUE!</v>
      </c>
      <c r="AP64" s="199" t="e">
        <f t="shared" si="14"/>
        <v>#VALUE!</v>
      </c>
      <c r="AQ64" s="199" t="str">
        <f t="shared" si="24"/>
        <v/>
      </c>
      <c r="AR64" s="200" t="str">
        <f t="shared" si="15"/>
        <v/>
      </c>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BX64" s="21"/>
      <c r="BY64" s="21"/>
      <c r="BZ64" s="21"/>
      <c r="CA64" s="21"/>
      <c r="CB64" s="21"/>
      <c r="CC64" s="21"/>
      <c r="CD64" s="21"/>
      <c r="CE64" s="21"/>
      <c r="CF64" s="21"/>
      <c r="CG64" s="21"/>
      <c r="CH64" s="21"/>
      <c r="CI64" s="21"/>
      <c r="CJ64" s="21"/>
      <c r="CK64" s="21"/>
      <c r="CL64" s="21"/>
      <c r="CM64" s="21"/>
      <c r="CN64" s="21"/>
      <c r="CO64" s="21"/>
      <c r="CP64" s="21"/>
      <c r="CQ64" s="21"/>
      <c r="CR64" s="21"/>
      <c r="CS64" s="21"/>
      <c r="CT64" s="21"/>
      <c r="CU64" s="21"/>
      <c r="CV64" s="21"/>
      <c r="CW64" s="21"/>
      <c r="CX64" s="21"/>
      <c r="CY64" s="21"/>
      <c r="CZ64" s="21"/>
      <c r="DA64" s="21"/>
      <c r="DB64" s="21"/>
      <c r="DC64" s="21"/>
      <c r="DD64" s="21"/>
      <c r="DE64" s="21"/>
      <c r="DF64" s="21"/>
      <c r="DG64" s="21"/>
    </row>
    <row r="65" spans="2:111" x14ac:dyDescent="0.3">
      <c r="B65" s="164"/>
      <c r="C65" s="66"/>
      <c r="D65" s="104" t="str">
        <f t="shared" si="25"/>
        <v/>
      </c>
      <c r="E65" s="106"/>
      <c r="F65" s="44"/>
      <c r="G65" s="39"/>
      <c r="H65" s="108"/>
      <c r="I65" s="93"/>
      <c r="J65" s="96"/>
      <c r="K65" s="110"/>
      <c r="L65" s="73"/>
      <c r="M65" s="112"/>
      <c r="N65" s="29"/>
      <c r="O65" s="115"/>
      <c r="P65" s="93"/>
      <c r="Q65" s="39"/>
      <c r="R65" s="108"/>
      <c r="S65" s="117" t="str">
        <f t="shared" si="26"/>
        <v/>
      </c>
      <c r="T65" s="98" t="str">
        <f t="shared" si="18"/>
        <v/>
      </c>
      <c r="U65" s="100" t="str">
        <f t="shared" si="27"/>
        <v/>
      </c>
      <c r="V65" s="119" t="str">
        <f t="shared" si="28"/>
        <v/>
      </c>
      <c r="W65" s="101" t="str">
        <f t="shared" si="29"/>
        <v/>
      </c>
      <c r="X65" s="91">
        <f>IF(G65='Emission Factors'!$B$3,AB65,IF(G65='Emission Factors'!$B$4,'Emission Factors'!$C$4,IF(G65='Emission Factors'!$B$5,'Emission Factors'!$C$5,IF(G65='Emission Factors'!$B$6,'Emission Factors'!$C$6,IF(G65='Emission Factors'!$B$7,'Emission Factors'!$C$7,IF(G65='Emission Factors'!$B$8,'Emission Factors'!$C$8,IF(G65='Emission Factors'!$B$9,'Emission Factors'!$C$9,IF(G65='Emission Factors'!$B$10,'Emission Factors'!$C$10,IF(G65='Emission Factors'!$B$11,'Emission Factors'!$C$11,IF(G65='Emission Factors'!$B$12,'Emission Factors'!$C$12,IF(G65='Emission Factors'!$B$13,'Emission Factors'!$C$13,IF(G65='Emission Factors'!$B$14,'Emission Factors'!$C$14,0))))))))))))</f>
        <v>0</v>
      </c>
      <c r="Y65" s="91">
        <f>IF(H65='Emission Factors'!$B$3,AB65,IF(H65='Emission Factors'!$B$4,'Emission Factors'!$C$4,IF(H65='Emission Factors'!$B$5,'Emission Factors'!$C$5,IF(H65='Emission Factors'!$B$6,'Emission Factors'!$C$6,IF(H65='Emission Factors'!$B$7,'Emission Factors'!$C$7,IF(H65='Emission Factors'!$B$8,'Emission Factors'!$C$8,IF(H65='Emission Factors'!$B$9,'Emission Factors'!$C$9,IF(H65='Emission Factors'!$B$10,'Emission Factors'!$C$10,IF(H65='Emission Factors'!$B$11,'Emission Factors'!$C$11,IF(H65='Emission Factors'!$B$12,'Emission Factors'!$C$12,IF(H65='Emission Factors'!$B$13,'Emission Factors'!$C$13,IF(H65='Emission Factors'!$B$14,'Emission Factors'!$C$14,0))))))))))))</f>
        <v>0</v>
      </c>
      <c r="Z65" s="91" t="e">
        <f>IF(AND($E$8&lt;&gt;"",$E$10&lt;&gt;""),$E$8*AP65/T65,IF($D$15="AK",'Grid Emissions'!C37*0.000001,IF($D$15="DC",'Grid Emissions'!C44*0.000001,IF($D$15="HI",'Grid Emissions'!C48*0.000001,IF($D$15="PR",'Grid Emissions'!C76*0.000001,(VLOOKUP($D$15,'Grid Emission Forecast'!$B$4:$AF$52,MATCH(T65,'Grid Emission Forecast'!$B$4:$AF$4,0),FALSE)*0.000001)*(1-($E$21/100)))))))</f>
        <v>#N/A</v>
      </c>
      <c r="AA65" s="91" t="e">
        <f>IF($D$15="AK",'Grid Emissions'!C37*0.000001,IF($D$15="DC",'Grid Emissions'!C44*0.000001,IF($D$15="HI",'Grid Emissions'!C48*0.000001,IF($D$15="PR",'Grid Emissions'!C76*0.000001,(VLOOKUP($D$15,'Grid Emission Forecast'!$B$57:$AF$105,MATCH(T65,'Grid Emission Forecast'!$B$57:$AF$57,0),FALSE)*0.000001)*(1-($E$21/100))))))</f>
        <v>#N/A</v>
      </c>
      <c r="AB65" s="91" t="e">
        <f>IF($E$17=$DJ$7,'Emission Factors'!$C$3,IF($E$17=$DJ$8,Z65,IF($E$17=$DJ$9,AA65,Z65)))</f>
        <v>#N/A</v>
      </c>
      <c r="AC65" s="91">
        <f>IF(I65='Emission Factors'!$B$3,AB65,IF(I65='Emission Factors'!$B$4,'Emission Factors'!$C$4,IF(I65='Emission Factors'!$B$5,'Emission Factors'!$C$5,IF(I65='Emission Factors'!$B$6,'Emission Factors'!$C$6,IF(I65='Emission Factors'!$B$7,'Emission Factors'!$C$7,IF(I65='Emission Factors'!$B$8,'Emission Factors'!$C$8,IF(I65='Emission Factors'!$B$9,'Emission Factors'!$C$9,IF(I65='Emission Factors'!$B$10,'Emission Factors'!$C$10,IF(I65='Emission Factors'!$B$11,'Emission Factors'!$C$11,IF(I65='Emission Factors'!$B$12,'Emission Factors'!$C$12,IF(I65='Emission Factors'!$B$13,'Emission Factors'!$C$13,IF(I65='Emission Factors'!$B$14,'Emission Factors'!$C$14,0))))))))))))</f>
        <v>0</v>
      </c>
      <c r="AD65" s="86" t="str">
        <f t="shared" si="30"/>
        <v/>
      </c>
      <c r="AE65" s="148" t="str">
        <f>IF(OR(J65&lt;&gt;"",K65&lt;&gt;"",L65&lt;&gt;"",M65&lt;&gt;""),((J65*0.00341214)+K65+L65-IF(I65="Electricity",M65*0.00341214,M65)),"")</f>
        <v/>
      </c>
      <c r="AF65" s="92" t="str">
        <f>IF(AND(AE65&lt;&gt;"",AE65&gt;0),AD65/AE65,"")</f>
        <v/>
      </c>
      <c r="AG65" s="150" t="str">
        <f t="shared" si="13"/>
        <v/>
      </c>
      <c r="AH65" s="192" t="str">
        <f>IF(AND(AG65&lt;&gt;"",AG65&gt;0),AD65/AG65,"")</f>
        <v/>
      </c>
      <c r="AI65" s="198" t="str">
        <f t="shared" si="23"/>
        <v/>
      </c>
      <c r="AJ65" s="71">
        <f t="shared" si="31"/>
        <v>0</v>
      </c>
      <c r="AK65" s="199" t="e">
        <f t="shared" si="32"/>
        <v>#VALUE!</v>
      </c>
      <c r="AL65" s="199" t="e">
        <f t="shared" si="33"/>
        <v>#VALUE!</v>
      </c>
      <c r="AM65" s="199" t="e">
        <f t="shared" si="34"/>
        <v>#VALUE!</v>
      </c>
      <c r="AN65" s="199" t="e">
        <f t="shared" si="35"/>
        <v>#VALUE!</v>
      </c>
      <c r="AO65" s="199" t="e">
        <f t="shared" si="36"/>
        <v>#VALUE!</v>
      </c>
      <c r="AP65" s="199" t="e">
        <f t="shared" si="14"/>
        <v>#VALUE!</v>
      </c>
      <c r="AQ65" s="199" t="str">
        <f t="shared" si="24"/>
        <v/>
      </c>
      <c r="AR65" s="200" t="str">
        <f t="shared" si="15"/>
        <v/>
      </c>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1"/>
      <c r="CC65" s="21"/>
      <c r="CD65" s="21"/>
      <c r="CE65" s="21"/>
      <c r="CF65" s="21"/>
      <c r="CG65" s="21"/>
      <c r="CH65" s="21"/>
      <c r="CI65" s="21"/>
      <c r="CJ65" s="21"/>
      <c r="CK65" s="21"/>
      <c r="CL65" s="21"/>
      <c r="CM65" s="21"/>
      <c r="CN65" s="21"/>
      <c r="CO65" s="21"/>
      <c r="CP65" s="21"/>
      <c r="CQ65" s="21"/>
      <c r="CR65" s="21"/>
      <c r="CS65" s="21"/>
      <c r="CT65" s="21"/>
      <c r="CU65" s="21"/>
      <c r="CV65" s="21"/>
      <c r="CW65" s="21"/>
      <c r="CX65" s="21"/>
      <c r="CY65" s="21"/>
      <c r="CZ65" s="21"/>
      <c r="DA65" s="21"/>
      <c r="DB65" s="21"/>
      <c r="DC65" s="21"/>
      <c r="DD65" s="21"/>
      <c r="DE65" s="21"/>
      <c r="DF65" s="21"/>
      <c r="DG65" s="21"/>
    </row>
    <row r="66" spans="2:111" x14ac:dyDescent="0.3">
      <c r="B66" s="164"/>
      <c r="C66" s="66"/>
      <c r="D66" s="104" t="str">
        <f t="shared" si="25"/>
        <v/>
      </c>
      <c r="E66" s="106"/>
      <c r="F66" s="44"/>
      <c r="G66" s="39"/>
      <c r="H66" s="108"/>
      <c r="I66" s="93"/>
      <c r="J66" s="96"/>
      <c r="K66" s="110"/>
      <c r="L66" s="73"/>
      <c r="M66" s="112"/>
      <c r="N66" s="29"/>
      <c r="O66" s="115"/>
      <c r="P66" s="93"/>
      <c r="Q66" s="39"/>
      <c r="R66" s="108"/>
      <c r="S66" s="117" t="str">
        <f t="shared" si="26"/>
        <v/>
      </c>
      <c r="T66" s="98" t="str">
        <f t="shared" si="18"/>
        <v/>
      </c>
      <c r="U66" s="100" t="str">
        <f t="shared" si="27"/>
        <v/>
      </c>
      <c r="V66" s="119" t="str">
        <f t="shared" si="28"/>
        <v/>
      </c>
      <c r="W66" s="101" t="str">
        <f t="shared" si="29"/>
        <v/>
      </c>
      <c r="X66" s="91">
        <f>IF(G66='Emission Factors'!$B$3,AB66,IF(G66='Emission Factors'!$B$4,'Emission Factors'!$C$4,IF(G66='Emission Factors'!$B$5,'Emission Factors'!$C$5,IF(G66='Emission Factors'!$B$6,'Emission Factors'!$C$6,IF(G66='Emission Factors'!$B$7,'Emission Factors'!$C$7,IF(G66='Emission Factors'!$B$8,'Emission Factors'!$C$8,IF(G66='Emission Factors'!$B$9,'Emission Factors'!$C$9,IF(G66='Emission Factors'!$B$10,'Emission Factors'!$C$10,IF(G66='Emission Factors'!$B$11,'Emission Factors'!$C$11,IF(G66='Emission Factors'!$B$12,'Emission Factors'!$C$12,IF(G66='Emission Factors'!$B$13,'Emission Factors'!$C$13,IF(G66='Emission Factors'!$B$14,'Emission Factors'!$C$14,0))))))))))))</f>
        <v>0</v>
      </c>
      <c r="Y66" s="91">
        <f>IF(H66='Emission Factors'!$B$3,AB66,IF(H66='Emission Factors'!$B$4,'Emission Factors'!$C$4,IF(H66='Emission Factors'!$B$5,'Emission Factors'!$C$5,IF(H66='Emission Factors'!$B$6,'Emission Factors'!$C$6,IF(H66='Emission Factors'!$B$7,'Emission Factors'!$C$7,IF(H66='Emission Factors'!$B$8,'Emission Factors'!$C$8,IF(H66='Emission Factors'!$B$9,'Emission Factors'!$C$9,IF(H66='Emission Factors'!$B$10,'Emission Factors'!$C$10,IF(H66='Emission Factors'!$B$11,'Emission Factors'!$C$11,IF(H66='Emission Factors'!$B$12,'Emission Factors'!$C$12,IF(H66='Emission Factors'!$B$13,'Emission Factors'!$C$13,IF(H66='Emission Factors'!$B$14,'Emission Factors'!$C$14,0))))))))))))</f>
        <v>0</v>
      </c>
      <c r="Z66" s="91" t="e">
        <f>IF(AND($E$8&lt;&gt;"",$E$10&lt;&gt;""),$E$8*AP66/T66,IF($D$15="AK",'Grid Emissions'!C38*0.000001,IF($D$15="DC",'Grid Emissions'!C45*0.000001,IF($D$15="HI",'Grid Emissions'!C49*0.000001,IF($D$15="PR",'Grid Emissions'!C77*0.000001,(VLOOKUP($D$15,'Grid Emission Forecast'!$B$4:$AF$52,MATCH(T66,'Grid Emission Forecast'!$B$4:$AF$4,0),FALSE)*0.000001)*(1-($E$21/100)))))))</f>
        <v>#N/A</v>
      </c>
      <c r="AA66" s="91" t="e">
        <f>IF($D$15="AK",'Grid Emissions'!C38*0.000001,IF($D$15="DC",'Grid Emissions'!C45*0.000001,IF($D$15="HI",'Grid Emissions'!C49*0.000001,IF($D$15="PR",'Grid Emissions'!C77*0.000001,(VLOOKUP($D$15,'Grid Emission Forecast'!$B$57:$AF$105,MATCH(T66,'Grid Emission Forecast'!$B$57:$AF$57,0),FALSE)*0.000001)*(1-($E$21/100))))))</f>
        <v>#N/A</v>
      </c>
      <c r="AB66" s="91" t="e">
        <f>IF($E$17=$DJ$7,'Emission Factors'!$C$3,IF($E$17=$DJ$8,Z66,IF($E$17=$DJ$9,AA66,Z66)))</f>
        <v>#N/A</v>
      </c>
      <c r="AC66" s="91">
        <f>IF(I66='Emission Factors'!$B$3,AB66,IF(I66='Emission Factors'!$B$4,'Emission Factors'!$C$4,IF(I66='Emission Factors'!$B$5,'Emission Factors'!$C$5,IF(I66='Emission Factors'!$B$6,'Emission Factors'!$C$6,IF(I66='Emission Factors'!$B$7,'Emission Factors'!$C$7,IF(I66='Emission Factors'!$B$8,'Emission Factors'!$C$8,IF(I66='Emission Factors'!$B$9,'Emission Factors'!$C$9,IF(I66='Emission Factors'!$B$10,'Emission Factors'!$C$10,IF(I66='Emission Factors'!$B$11,'Emission Factors'!$C$11,IF(I66='Emission Factors'!$B$12,'Emission Factors'!$C$12,IF(I66='Emission Factors'!$B$13,'Emission Factors'!$C$13,IF(I66='Emission Factors'!$B$14,'Emission Factors'!$C$14,0))))))))))))</f>
        <v>0</v>
      </c>
      <c r="AD66" s="86" t="str">
        <f t="shared" si="30"/>
        <v/>
      </c>
      <c r="AE66" s="148" t="str">
        <f>IF(OR(J66&lt;&gt;"",K66&lt;&gt;"",L66&lt;&gt;"",M66&lt;&gt;""),((J66*0.00341214)+K66+L66-IF(I66="Electricity",M66*0.00341214,M66)),"")</f>
        <v/>
      </c>
      <c r="AF66" s="92" t="str">
        <f>IF(AND(AE66&lt;&gt;"",AE66&gt;0),AD66/AE66,"")</f>
        <v/>
      </c>
      <c r="AG66" s="150" t="str">
        <f t="shared" si="13"/>
        <v/>
      </c>
      <c r="AH66" s="192" t="str">
        <f>IF(AND(AG66&lt;&gt;"",AG66&gt;0),AD66/AG66,"")</f>
        <v/>
      </c>
      <c r="AI66" s="198" t="str">
        <f t="shared" si="23"/>
        <v/>
      </c>
      <c r="AJ66" s="71">
        <f t="shared" si="31"/>
        <v>0</v>
      </c>
      <c r="AK66" s="199" t="e">
        <f t="shared" si="32"/>
        <v>#VALUE!</v>
      </c>
      <c r="AL66" s="199" t="e">
        <f t="shared" si="33"/>
        <v>#VALUE!</v>
      </c>
      <c r="AM66" s="199" t="e">
        <f t="shared" si="34"/>
        <v>#VALUE!</v>
      </c>
      <c r="AN66" s="199" t="e">
        <f t="shared" si="35"/>
        <v>#VALUE!</v>
      </c>
      <c r="AO66" s="199" t="e">
        <f t="shared" si="36"/>
        <v>#VALUE!</v>
      </c>
      <c r="AP66" s="199" t="e">
        <f t="shared" si="14"/>
        <v>#VALUE!</v>
      </c>
      <c r="AQ66" s="199" t="str">
        <f t="shared" si="24"/>
        <v/>
      </c>
      <c r="AR66" s="200" t="str">
        <f t="shared" si="15"/>
        <v/>
      </c>
      <c r="AW66" s="21"/>
      <c r="AX66" s="21"/>
      <c r="AY66" s="21"/>
      <c r="AZ66" s="21"/>
      <c r="BA66" s="21"/>
      <c r="BB66" s="21"/>
      <c r="BC66" s="21"/>
      <c r="BD66" s="21"/>
      <c r="BE66" s="21"/>
      <c r="BF66" s="21"/>
      <c r="BG66" s="21"/>
      <c r="BH66" s="21"/>
      <c r="BI66" s="21"/>
      <c r="BJ66" s="21"/>
      <c r="BK66" s="21"/>
      <c r="BL66" s="21"/>
      <c r="BM66" s="21"/>
      <c r="BN66" s="21"/>
      <c r="BO66" s="21"/>
      <c r="BP66" s="21"/>
      <c r="BQ66" s="21"/>
      <c r="BR66" s="21"/>
      <c r="BS66" s="21"/>
      <c r="BT66" s="21"/>
      <c r="BU66" s="21"/>
      <c r="BV66" s="21"/>
      <c r="BW66" s="21"/>
      <c r="BX66" s="21"/>
      <c r="BY66" s="21"/>
      <c r="BZ66" s="21"/>
      <c r="CA66" s="21"/>
      <c r="CB66" s="21"/>
      <c r="CC66" s="21"/>
      <c r="CD66" s="21"/>
      <c r="CE66" s="21"/>
      <c r="CF66" s="21"/>
      <c r="CG66" s="21"/>
      <c r="CH66" s="21"/>
      <c r="CI66" s="21"/>
      <c r="CJ66" s="21"/>
      <c r="CK66" s="21"/>
      <c r="CL66" s="21"/>
      <c r="CM66" s="21"/>
      <c r="CN66" s="21"/>
      <c r="CO66" s="21"/>
      <c r="CP66" s="21"/>
      <c r="CQ66" s="21"/>
      <c r="CR66" s="21"/>
      <c r="CS66" s="21"/>
      <c r="CT66" s="21"/>
      <c r="CU66" s="21"/>
      <c r="CV66" s="21"/>
      <c r="CW66" s="21"/>
      <c r="CX66" s="21"/>
      <c r="CY66" s="21"/>
      <c r="CZ66" s="21"/>
      <c r="DA66" s="21"/>
      <c r="DB66" s="21"/>
      <c r="DC66" s="21"/>
      <c r="DD66" s="21"/>
      <c r="DE66" s="21"/>
      <c r="DF66" s="21"/>
      <c r="DG66" s="21"/>
    </row>
    <row r="67" spans="2:111" x14ac:dyDescent="0.3">
      <c r="B67" s="164"/>
      <c r="C67" s="66"/>
      <c r="D67" s="104" t="str">
        <f t="shared" si="25"/>
        <v/>
      </c>
      <c r="E67" s="106"/>
      <c r="F67" s="44"/>
      <c r="G67" s="39"/>
      <c r="H67" s="108"/>
      <c r="I67" s="93"/>
      <c r="J67" s="96"/>
      <c r="K67" s="110"/>
      <c r="L67" s="73"/>
      <c r="M67" s="112"/>
      <c r="N67" s="29"/>
      <c r="O67" s="115"/>
      <c r="P67" s="93"/>
      <c r="Q67" s="39"/>
      <c r="R67" s="108"/>
      <c r="S67" s="117" t="str">
        <f t="shared" si="26"/>
        <v/>
      </c>
      <c r="T67" s="98" t="str">
        <f t="shared" si="18"/>
        <v/>
      </c>
      <c r="U67" s="100" t="str">
        <f t="shared" si="27"/>
        <v/>
      </c>
      <c r="V67" s="119" t="str">
        <f t="shared" si="28"/>
        <v/>
      </c>
      <c r="W67" s="101" t="str">
        <f t="shared" si="29"/>
        <v/>
      </c>
      <c r="X67" s="91">
        <f>IF(G67='Emission Factors'!$B$3,AB67,IF(G67='Emission Factors'!$B$4,'Emission Factors'!$C$4,IF(G67='Emission Factors'!$B$5,'Emission Factors'!$C$5,IF(G67='Emission Factors'!$B$6,'Emission Factors'!$C$6,IF(G67='Emission Factors'!$B$7,'Emission Factors'!$C$7,IF(G67='Emission Factors'!$B$8,'Emission Factors'!$C$8,IF(G67='Emission Factors'!$B$9,'Emission Factors'!$C$9,IF(G67='Emission Factors'!$B$10,'Emission Factors'!$C$10,IF(G67='Emission Factors'!$B$11,'Emission Factors'!$C$11,IF(G67='Emission Factors'!$B$12,'Emission Factors'!$C$12,IF(G67='Emission Factors'!$B$13,'Emission Factors'!$C$13,IF(G67='Emission Factors'!$B$14,'Emission Factors'!$C$14,0))))))))))))</f>
        <v>0</v>
      </c>
      <c r="Y67" s="91">
        <f>IF(H67='Emission Factors'!$B$3,AB67,IF(H67='Emission Factors'!$B$4,'Emission Factors'!$C$4,IF(H67='Emission Factors'!$B$5,'Emission Factors'!$C$5,IF(H67='Emission Factors'!$B$6,'Emission Factors'!$C$6,IF(H67='Emission Factors'!$B$7,'Emission Factors'!$C$7,IF(H67='Emission Factors'!$B$8,'Emission Factors'!$C$8,IF(H67='Emission Factors'!$B$9,'Emission Factors'!$C$9,IF(H67='Emission Factors'!$B$10,'Emission Factors'!$C$10,IF(H67='Emission Factors'!$B$11,'Emission Factors'!$C$11,IF(H67='Emission Factors'!$B$12,'Emission Factors'!$C$12,IF(H67='Emission Factors'!$B$13,'Emission Factors'!$C$13,IF(H67='Emission Factors'!$B$14,'Emission Factors'!$C$14,0))))))))))))</f>
        <v>0</v>
      </c>
      <c r="Z67" s="91" t="e">
        <f>IF(AND($E$8&lt;&gt;"",$E$10&lt;&gt;""),$E$8*AP67/T67,IF($D$15="AK",'Grid Emissions'!C39*0.000001,IF($D$15="DC",'Grid Emissions'!C46*0.000001,IF($D$15="HI",'Grid Emissions'!C50*0.000001,IF($D$15="PR",'Grid Emissions'!C78*0.000001,(VLOOKUP($D$15,'Grid Emission Forecast'!$B$4:$AF$52,MATCH(T67,'Grid Emission Forecast'!$B$4:$AF$4,0),FALSE)*0.000001)*(1-($E$21/100)))))))</f>
        <v>#N/A</v>
      </c>
      <c r="AA67" s="91" t="e">
        <f>IF($D$15="AK",'Grid Emissions'!C39*0.000001,IF($D$15="DC",'Grid Emissions'!C46*0.000001,IF($D$15="HI",'Grid Emissions'!C50*0.000001,IF($D$15="PR",'Grid Emissions'!C78*0.000001,(VLOOKUP($D$15,'Grid Emission Forecast'!$B$57:$AF$105,MATCH(T67,'Grid Emission Forecast'!$B$57:$AF$57,0),FALSE)*0.000001)*(1-($E$21/100))))))</f>
        <v>#N/A</v>
      </c>
      <c r="AB67" s="91" t="e">
        <f>IF($E$17=$DJ$7,'Emission Factors'!$C$3,IF($E$17=$DJ$8,Z67,IF($E$17=$DJ$9,AA67,Z67)))</f>
        <v>#N/A</v>
      </c>
      <c r="AC67" s="91">
        <f>IF(I67='Emission Factors'!$B$3,AB67,IF(I67='Emission Factors'!$B$4,'Emission Factors'!$C$4,IF(I67='Emission Factors'!$B$5,'Emission Factors'!$C$5,IF(I67='Emission Factors'!$B$6,'Emission Factors'!$C$6,IF(I67='Emission Factors'!$B$7,'Emission Factors'!$C$7,IF(I67='Emission Factors'!$B$8,'Emission Factors'!$C$8,IF(I67='Emission Factors'!$B$9,'Emission Factors'!$C$9,IF(I67='Emission Factors'!$B$10,'Emission Factors'!$C$10,IF(I67='Emission Factors'!$B$11,'Emission Factors'!$C$11,IF(I67='Emission Factors'!$B$12,'Emission Factors'!$C$12,IF(I67='Emission Factors'!$B$13,'Emission Factors'!$C$13,IF(I67='Emission Factors'!$B$14,'Emission Factors'!$C$14,0))))))))))))</f>
        <v>0</v>
      </c>
      <c r="AD67" s="86" t="str">
        <f t="shared" si="30"/>
        <v/>
      </c>
      <c r="AE67" s="148" t="str">
        <f>IF(OR(J67&lt;&gt;"",K67&lt;&gt;"",L67&lt;&gt;"",M67&lt;&gt;""),((J67*0.00341214)+K67+L67-IF(I67="Electricity",M67*0.00341214,M67)),"")</f>
        <v/>
      </c>
      <c r="AF67" s="92" t="str">
        <f>IF(AND(AE67&lt;&gt;"",AE67&gt;0),AD67/AE67,"")</f>
        <v/>
      </c>
      <c r="AG67" s="150" t="str">
        <f t="shared" si="13"/>
        <v/>
      </c>
      <c r="AH67" s="192" t="str">
        <f>IF(AND(AG67&lt;&gt;"",AG67&gt;0),AD67/AG67,"")</f>
        <v/>
      </c>
      <c r="AI67" s="198" t="str">
        <f t="shared" si="23"/>
        <v/>
      </c>
      <c r="AJ67" s="71">
        <f t="shared" si="31"/>
        <v>0</v>
      </c>
      <c r="AK67" s="199" t="e">
        <f t="shared" si="32"/>
        <v>#VALUE!</v>
      </c>
      <c r="AL67" s="199" t="e">
        <f t="shared" si="33"/>
        <v>#VALUE!</v>
      </c>
      <c r="AM67" s="199" t="e">
        <f t="shared" si="34"/>
        <v>#VALUE!</v>
      </c>
      <c r="AN67" s="199" t="e">
        <f t="shared" si="35"/>
        <v>#VALUE!</v>
      </c>
      <c r="AO67" s="199" t="e">
        <f t="shared" si="36"/>
        <v>#VALUE!</v>
      </c>
      <c r="AP67" s="199" t="e">
        <f t="shared" si="14"/>
        <v>#VALUE!</v>
      </c>
      <c r="AQ67" s="199" t="str">
        <f>IF(Q67&lt;&gt;"",(Q67+(R67*AL67)+(N67*(IF(I67='Emission Factors'!B41,AM67,AN67)))-((P67*AN67)+(O67*AM67)+(AJ67*AO67))),"")</f>
        <v/>
      </c>
      <c r="AR67" s="200" t="str">
        <f t="shared" si="15"/>
        <v/>
      </c>
      <c r="AW67" s="21"/>
      <c r="AX67" s="21"/>
      <c r="AY67" s="21"/>
      <c r="AZ67" s="21"/>
      <c r="BA67" s="21"/>
      <c r="BB67" s="21"/>
      <c r="BC67" s="21"/>
      <c r="BD67" s="21"/>
      <c r="BE67" s="21"/>
      <c r="BF67" s="21"/>
      <c r="BG67" s="21"/>
      <c r="BH67" s="21"/>
      <c r="BI67" s="21"/>
      <c r="BJ67" s="21"/>
      <c r="BK67" s="21"/>
      <c r="BL67" s="21"/>
      <c r="BM67" s="21"/>
      <c r="BN67" s="21"/>
      <c r="BO67" s="21"/>
      <c r="BP67" s="21"/>
      <c r="BQ67" s="21"/>
      <c r="BR67" s="21"/>
      <c r="BS67" s="21"/>
      <c r="BT67" s="21"/>
      <c r="BU67" s="21"/>
      <c r="BV67" s="21"/>
      <c r="BW67" s="21"/>
      <c r="BX67" s="21"/>
      <c r="BY67" s="21"/>
      <c r="BZ67" s="21"/>
      <c r="CA67" s="21"/>
      <c r="CB67" s="21"/>
      <c r="CC67" s="21"/>
      <c r="CD67" s="21"/>
      <c r="CE67" s="21"/>
      <c r="CF67" s="21"/>
      <c r="CG67" s="21"/>
      <c r="CH67" s="21"/>
      <c r="CI67" s="21"/>
      <c r="CJ67" s="21"/>
      <c r="CK67" s="21"/>
      <c r="CL67" s="21"/>
      <c r="CM67" s="21"/>
      <c r="CN67" s="21"/>
      <c r="CO67" s="21"/>
      <c r="CP67" s="21"/>
      <c r="CQ67" s="21"/>
      <c r="CR67" s="21"/>
      <c r="CS67" s="21"/>
      <c r="CT67" s="21"/>
      <c r="CU67" s="21"/>
      <c r="CV67" s="21"/>
      <c r="CW67" s="21"/>
      <c r="CX67" s="21"/>
      <c r="CY67" s="21"/>
      <c r="CZ67" s="21"/>
      <c r="DA67" s="21"/>
    </row>
    <row r="68" spans="2:111" x14ac:dyDescent="0.3">
      <c r="B68" s="164"/>
      <c r="C68" s="66"/>
      <c r="D68" s="104" t="str">
        <f t="shared" si="25"/>
        <v/>
      </c>
      <c r="E68" s="106"/>
      <c r="F68" s="44"/>
      <c r="G68" s="39"/>
      <c r="H68" s="108"/>
      <c r="I68" s="93"/>
      <c r="J68" s="96"/>
      <c r="K68" s="110"/>
      <c r="L68" s="73"/>
      <c r="M68" s="112"/>
      <c r="N68" s="29"/>
      <c r="O68" s="115"/>
      <c r="P68" s="93"/>
      <c r="Q68" s="39"/>
      <c r="R68" s="108"/>
      <c r="S68" s="117" t="str">
        <f t="shared" si="26"/>
        <v/>
      </c>
      <c r="T68" s="98" t="str">
        <f t="shared" si="18"/>
        <v/>
      </c>
      <c r="U68" s="100" t="str">
        <f t="shared" si="27"/>
        <v/>
      </c>
      <c r="V68" s="119" t="str">
        <f t="shared" si="28"/>
        <v/>
      </c>
      <c r="W68" s="101" t="str">
        <f t="shared" si="29"/>
        <v/>
      </c>
      <c r="X68" s="91">
        <f>IF(G68='Emission Factors'!$B$3,AB68,IF(G68='Emission Factors'!$B$4,'Emission Factors'!$C$4,IF(G68='Emission Factors'!$B$5,'Emission Factors'!$C$5,IF(G68='Emission Factors'!$B$6,'Emission Factors'!$C$6,IF(G68='Emission Factors'!$B$7,'Emission Factors'!$C$7,IF(G68='Emission Factors'!$B$8,'Emission Factors'!$C$8,IF(G68='Emission Factors'!$B$9,'Emission Factors'!$C$9,IF(G68='Emission Factors'!$B$10,'Emission Factors'!$C$10,IF(G68='Emission Factors'!$B$11,'Emission Factors'!$C$11,IF(G68='Emission Factors'!$B$12,'Emission Factors'!$C$12,IF(G68='Emission Factors'!$B$13,'Emission Factors'!$C$13,IF(G68='Emission Factors'!$B$14,'Emission Factors'!$C$14,0))))))))))))</f>
        <v>0</v>
      </c>
      <c r="Y68" s="91">
        <f>IF(H68='Emission Factors'!$B$3,AB68,IF(H68='Emission Factors'!$B$4,'Emission Factors'!$C$4,IF(H68='Emission Factors'!$B$5,'Emission Factors'!$C$5,IF(H68='Emission Factors'!$B$6,'Emission Factors'!$C$6,IF(H68='Emission Factors'!$B$7,'Emission Factors'!$C$7,IF(H68='Emission Factors'!$B$8,'Emission Factors'!$C$8,IF(H68='Emission Factors'!$B$9,'Emission Factors'!$C$9,IF(H68='Emission Factors'!$B$10,'Emission Factors'!$C$10,IF(H68='Emission Factors'!$B$11,'Emission Factors'!$C$11,IF(H68='Emission Factors'!$B$12,'Emission Factors'!$C$12,IF(H68='Emission Factors'!$B$13,'Emission Factors'!$C$13,IF(H68='Emission Factors'!$B$14,'Emission Factors'!$C$14,0))))))))))))</f>
        <v>0</v>
      </c>
      <c r="Z68" s="91" t="e">
        <f>IF(AND($E$8&lt;&gt;"",$E$10&lt;&gt;""),$E$8*AP68/T68,IF($D$15="AK",'Grid Emissions'!C40*0.000001,IF($D$15="DC",'Grid Emissions'!C47*0.000001,IF($D$15="HI",'Grid Emissions'!C51*0.000001,IF($D$15="PR",'Grid Emissions'!C79*0.000001,(VLOOKUP($D$15,'Grid Emission Forecast'!$B$4:$AF$52,MATCH(T68,'Grid Emission Forecast'!$B$4:$AF$4,0),FALSE)*0.000001)*(1-($E$21/100)))))))</f>
        <v>#N/A</v>
      </c>
      <c r="AA68" s="91" t="e">
        <f>IF($D$15="AK",'Grid Emissions'!C40*0.000001,IF($D$15="DC",'Grid Emissions'!C47*0.000001,IF($D$15="HI",'Grid Emissions'!C51*0.000001,IF($D$15="PR",'Grid Emissions'!C79*0.000001,(VLOOKUP($D$15,'Grid Emission Forecast'!$B$57:$AF$105,MATCH(T68,'Grid Emission Forecast'!$B$57:$AF$57,0),FALSE)*0.000001)*(1-($E$21/100))))))</f>
        <v>#N/A</v>
      </c>
      <c r="AB68" s="91" t="e">
        <f>IF($E$17=$DJ$7,'Emission Factors'!$C$3,IF($E$17=$DJ$8,Z68,IF($E$17=$DJ$9,AA68,Z68)))</f>
        <v>#N/A</v>
      </c>
      <c r="AC68" s="91">
        <f>IF(I68='Emission Factors'!$B$3,AB68,IF(I68='Emission Factors'!$B$4,'Emission Factors'!$C$4,IF(I68='Emission Factors'!$B$5,'Emission Factors'!$C$5,IF(I68='Emission Factors'!$B$6,'Emission Factors'!$C$6,IF(I68='Emission Factors'!$B$7,'Emission Factors'!$C$7,IF(I68='Emission Factors'!$B$8,'Emission Factors'!$C$8,IF(I68='Emission Factors'!$B$9,'Emission Factors'!$C$9,IF(I68='Emission Factors'!$B$10,'Emission Factors'!$C$10,IF(I68='Emission Factors'!$B$11,'Emission Factors'!$C$11,IF(I68='Emission Factors'!$B$12,'Emission Factors'!$C$12,IF(I68='Emission Factors'!$B$13,'Emission Factors'!$C$13,IF(I68='Emission Factors'!$B$14,'Emission Factors'!$C$14,0))))))))))))</f>
        <v>0</v>
      </c>
      <c r="AD68" s="86" t="str">
        <f t="shared" si="30"/>
        <v/>
      </c>
      <c r="AE68" s="148" t="str">
        <f>IF(OR(J68&lt;&gt;"",K68&lt;&gt;"",L68&lt;&gt;"",M68&lt;&gt;""),((J68*0.00341214)+K68+L68-IF(I68="Electricity",M68*0.00341214,M68)),"")</f>
        <v/>
      </c>
      <c r="AF68" s="92" t="str">
        <f>IF(AND(AE68&lt;&gt;"",AE68&gt;0),AD68/AE68,"")</f>
        <v/>
      </c>
      <c r="AG68" s="150" t="str">
        <f t="shared" si="13"/>
        <v/>
      </c>
      <c r="AH68" s="192" t="str">
        <f>IF(AND(AG68&lt;&gt;"",AG68&gt;0),AD68/AG68,"")</f>
        <v/>
      </c>
      <c r="AI68" s="198" t="str">
        <f t="shared" si="23"/>
        <v/>
      </c>
      <c r="AJ68" s="71">
        <f t="shared" si="31"/>
        <v>0</v>
      </c>
      <c r="AK68" s="199" t="e">
        <f t="shared" si="32"/>
        <v>#VALUE!</v>
      </c>
      <c r="AL68" s="199" t="e">
        <f t="shared" si="33"/>
        <v>#VALUE!</v>
      </c>
      <c r="AM68" s="199" t="e">
        <f t="shared" si="34"/>
        <v>#VALUE!</v>
      </c>
      <c r="AN68" s="199" t="e">
        <f t="shared" si="35"/>
        <v>#VALUE!</v>
      </c>
      <c r="AO68" s="199" t="e">
        <f t="shared" si="36"/>
        <v>#VALUE!</v>
      </c>
      <c r="AP68" s="199" t="e">
        <f t="shared" si="14"/>
        <v>#VALUE!</v>
      </c>
      <c r="AQ68" s="199" t="str">
        <f>IF(Q68&lt;&gt;"",(Q68+(R68*AL68)+(N68*(IF(I68='Emission Factors'!B42,AM68,AN68)))-((P68*AN68)+(O68*AM68)+(AJ68*AO68))),"")</f>
        <v/>
      </c>
      <c r="AR68" s="200" t="str">
        <f t="shared" si="15"/>
        <v/>
      </c>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c r="BZ68" s="21"/>
      <c r="CA68" s="21"/>
      <c r="CB68" s="21"/>
      <c r="CC68" s="21"/>
      <c r="CD68" s="21"/>
      <c r="CE68" s="21"/>
      <c r="CF68" s="21"/>
      <c r="CG68" s="21"/>
      <c r="CH68" s="21"/>
      <c r="CI68" s="21"/>
      <c r="CJ68" s="21"/>
      <c r="CK68" s="21"/>
      <c r="CL68" s="21"/>
      <c r="CM68" s="21"/>
      <c r="CN68" s="21"/>
      <c r="CO68" s="21"/>
      <c r="CP68" s="21"/>
      <c r="CQ68" s="21"/>
      <c r="CR68" s="21"/>
      <c r="CS68" s="21"/>
      <c r="CT68" s="21"/>
      <c r="CU68" s="21"/>
      <c r="CV68" s="21"/>
      <c r="CW68" s="21"/>
      <c r="CX68" s="21"/>
      <c r="CY68" s="21"/>
      <c r="CZ68" s="21"/>
      <c r="DA68" s="21"/>
    </row>
    <row r="69" spans="2:111" x14ac:dyDescent="0.3">
      <c r="B69" s="164"/>
      <c r="C69" s="66"/>
      <c r="D69" s="104" t="str">
        <f t="shared" si="25"/>
        <v/>
      </c>
      <c r="E69" s="106"/>
      <c r="F69" s="44"/>
      <c r="G69" s="39"/>
      <c r="H69" s="108"/>
      <c r="I69" s="93"/>
      <c r="J69" s="96"/>
      <c r="K69" s="110"/>
      <c r="L69" s="73"/>
      <c r="M69" s="112"/>
      <c r="N69" s="29"/>
      <c r="O69" s="115"/>
      <c r="P69" s="93"/>
      <c r="Q69" s="39"/>
      <c r="R69" s="108"/>
      <c r="S69" s="117" t="str">
        <f t="shared" si="26"/>
        <v/>
      </c>
      <c r="T69" s="98" t="str">
        <f t="shared" ref="T69:T94" si="37">IF(E69&lt;&gt;"",10,"")</f>
        <v/>
      </c>
      <c r="U69" s="100" t="str">
        <f t="shared" si="27"/>
        <v/>
      </c>
      <c r="V69" s="119" t="str">
        <f t="shared" si="28"/>
        <v/>
      </c>
      <c r="W69" s="101" t="str">
        <f t="shared" si="29"/>
        <v/>
      </c>
      <c r="X69" s="91">
        <f>IF(G69='Emission Factors'!$B$3,AB69,IF(G69='Emission Factors'!$B$4,'Emission Factors'!$C$4,IF(G69='Emission Factors'!$B$5,'Emission Factors'!$C$5,IF(G69='Emission Factors'!$B$6,'Emission Factors'!$C$6,IF(G69='Emission Factors'!$B$7,'Emission Factors'!$C$7,IF(G69='Emission Factors'!$B$8,'Emission Factors'!$C$8,IF(G69='Emission Factors'!$B$9,'Emission Factors'!$C$9,IF(G69='Emission Factors'!$B$10,'Emission Factors'!$C$10,IF(G69='Emission Factors'!$B$11,'Emission Factors'!$C$11,IF(G69='Emission Factors'!$B$12,'Emission Factors'!$C$12,IF(G69='Emission Factors'!$B$13,'Emission Factors'!$C$13,IF(G69='Emission Factors'!$B$14,'Emission Factors'!$C$14,0))))))))))))</f>
        <v>0</v>
      </c>
      <c r="Y69" s="91">
        <f>IF(H69='Emission Factors'!$B$3,AB69,IF(H69='Emission Factors'!$B$4,'Emission Factors'!$C$4,IF(H69='Emission Factors'!$B$5,'Emission Factors'!$C$5,IF(H69='Emission Factors'!$B$6,'Emission Factors'!$C$6,IF(H69='Emission Factors'!$B$7,'Emission Factors'!$C$7,IF(H69='Emission Factors'!$B$8,'Emission Factors'!$C$8,IF(H69='Emission Factors'!$B$9,'Emission Factors'!$C$9,IF(H69='Emission Factors'!$B$10,'Emission Factors'!$C$10,IF(H69='Emission Factors'!$B$11,'Emission Factors'!$C$11,IF(H69='Emission Factors'!$B$12,'Emission Factors'!$C$12,IF(H69='Emission Factors'!$B$13,'Emission Factors'!$C$13,IF(H69='Emission Factors'!$B$14,'Emission Factors'!$C$14,0))))))))))))</f>
        <v>0</v>
      </c>
      <c r="Z69" s="91" t="e">
        <f>IF(AND($E$8&lt;&gt;"",$E$10&lt;&gt;""),$E$8*AP69/T69,IF($D$15="AK",'Grid Emissions'!C41*0.000001,IF($D$15="DC",'Grid Emissions'!C48*0.000001,IF($D$15="HI",'Grid Emissions'!C52*0.000001,IF($D$15="PR",'Grid Emissions'!C80*0.000001,(VLOOKUP($D$15,'Grid Emission Forecast'!$B$4:$AF$52,MATCH(T69,'Grid Emission Forecast'!$B$4:$AF$4,0),FALSE)*0.000001)*(1-($E$21/100)))))))</f>
        <v>#N/A</v>
      </c>
      <c r="AA69" s="91" t="e">
        <f>IF($D$15="AK",'Grid Emissions'!C41*0.000001,IF($D$15="DC",'Grid Emissions'!C48*0.000001,IF($D$15="HI",'Grid Emissions'!C52*0.000001,IF($D$15="PR",'Grid Emissions'!C80*0.000001,(VLOOKUP($D$15,'Grid Emission Forecast'!$B$57:$AF$105,MATCH(T69,'Grid Emission Forecast'!$B$57:$AF$57,0),FALSE)*0.000001)*(1-($E$21/100))))))</f>
        <v>#N/A</v>
      </c>
      <c r="AB69" s="91" t="e">
        <f>IF($E$17=$DJ$7,'Emission Factors'!$C$3,IF($E$17=$DJ$8,Z69,IF($E$17=$DJ$9,AA69,Z69)))</f>
        <v>#N/A</v>
      </c>
      <c r="AC69" s="91">
        <f>IF(I69='Emission Factors'!$B$3,AB69,IF(I69='Emission Factors'!$B$4,'Emission Factors'!$C$4,IF(I69='Emission Factors'!$B$5,'Emission Factors'!$C$5,IF(I69='Emission Factors'!$B$6,'Emission Factors'!$C$6,IF(I69='Emission Factors'!$B$7,'Emission Factors'!$C$7,IF(I69='Emission Factors'!$B$8,'Emission Factors'!$C$8,IF(I69='Emission Factors'!$B$9,'Emission Factors'!$C$9,IF(I69='Emission Factors'!$B$10,'Emission Factors'!$C$10,IF(I69='Emission Factors'!$B$11,'Emission Factors'!$C$11,IF(I69='Emission Factors'!$B$12,'Emission Factors'!$C$12,IF(I69='Emission Factors'!$B$13,'Emission Factors'!$C$13,IF(I69='Emission Factors'!$B$14,'Emission Factors'!$C$14,0))))))))))))</f>
        <v>0</v>
      </c>
      <c r="AD69" s="86" t="str">
        <f t="shared" si="30"/>
        <v/>
      </c>
      <c r="AE69" s="148" t="str">
        <f>IF(OR(J69&lt;&gt;"",K69&lt;&gt;"",L69&lt;&gt;"",M69&lt;&gt;""),((J69*0.00341214)+K69+L69-IF(I69="Electricity",M69*0.00341214,M69)),"")</f>
        <v/>
      </c>
      <c r="AF69" s="92" t="str">
        <f>IF(AND(AE69&lt;&gt;"",AE69&gt;0),AD69/AE69,"")</f>
        <v/>
      </c>
      <c r="AG69" s="150" t="str">
        <f t="shared" si="13"/>
        <v/>
      </c>
      <c r="AH69" s="192" t="str">
        <f>IF(AND(AG69&lt;&gt;"",AG69&gt;0),AD69/AG69,"")</f>
        <v/>
      </c>
      <c r="AI69" s="198" t="str">
        <f t="shared" si="23"/>
        <v/>
      </c>
      <c r="AJ69" s="71">
        <f t="shared" si="31"/>
        <v>0</v>
      </c>
      <c r="AK69" s="199" t="e">
        <f t="shared" si="32"/>
        <v>#VALUE!</v>
      </c>
      <c r="AL69" s="199" t="e">
        <f t="shared" si="33"/>
        <v>#VALUE!</v>
      </c>
      <c r="AM69" s="199" t="e">
        <f t="shared" si="34"/>
        <v>#VALUE!</v>
      </c>
      <c r="AN69" s="199" t="e">
        <f t="shared" si="35"/>
        <v>#VALUE!</v>
      </c>
      <c r="AO69" s="199" t="e">
        <f t="shared" si="36"/>
        <v>#VALUE!</v>
      </c>
      <c r="AP69" s="199" t="e">
        <f t="shared" si="14"/>
        <v>#VALUE!</v>
      </c>
      <c r="AQ69" s="199" t="str">
        <f>IF(Q69&lt;&gt;"",(Q69+(R69*AL69)+(N69*(IF(I69='Emission Factors'!B45,AM69,AN69)))-((P69*AN69)+(O69*AM69)+(AJ69*AO69))),"")</f>
        <v/>
      </c>
      <c r="AR69" s="200" t="str">
        <f t="shared" si="15"/>
        <v/>
      </c>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c r="BZ69" s="21"/>
      <c r="CA69" s="21"/>
      <c r="CB69" s="21"/>
      <c r="CC69" s="21"/>
      <c r="CD69" s="21"/>
      <c r="CE69" s="21"/>
      <c r="CF69" s="21"/>
      <c r="CG69" s="21"/>
      <c r="CH69" s="21"/>
      <c r="CI69" s="21"/>
      <c r="CJ69" s="21"/>
      <c r="CK69" s="21"/>
      <c r="CL69" s="21"/>
      <c r="CM69" s="21"/>
      <c r="CN69" s="21"/>
      <c r="CO69" s="21"/>
      <c r="CP69" s="21"/>
      <c r="CQ69" s="21"/>
      <c r="CR69" s="21"/>
      <c r="CS69" s="21"/>
      <c r="CT69" s="21"/>
      <c r="CU69" s="21"/>
      <c r="CV69" s="21"/>
      <c r="CW69" s="21"/>
      <c r="CX69" s="21"/>
      <c r="CY69" s="21"/>
      <c r="CZ69" s="21"/>
      <c r="DA69" s="21"/>
    </row>
    <row r="70" spans="2:111" x14ac:dyDescent="0.3">
      <c r="B70" s="164"/>
      <c r="C70" s="66"/>
      <c r="D70" s="104" t="str">
        <f t="shared" si="25"/>
        <v/>
      </c>
      <c r="E70" s="106"/>
      <c r="F70" s="44"/>
      <c r="G70" s="39"/>
      <c r="H70" s="108"/>
      <c r="I70" s="93"/>
      <c r="J70" s="96"/>
      <c r="K70" s="110"/>
      <c r="L70" s="73"/>
      <c r="M70" s="112"/>
      <c r="N70" s="29"/>
      <c r="O70" s="115"/>
      <c r="P70" s="93"/>
      <c r="Q70" s="39"/>
      <c r="R70" s="108"/>
      <c r="S70" s="117" t="str">
        <f t="shared" si="26"/>
        <v/>
      </c>
      <c r="T70" s="98" t="str">
        <f t="shared" si="37"/>
        <v/>
      </c>
      <c r="U70" s="100" t="str">
        <f t="shared" si="27"/>
        <v/>
      </c>
      <c r="V70" s="119" t="str">
        <f t="shared" si="28"/>
        <v/>
      </c>
      <c r="W70" s="101" t="str">
        <f t="shared" si="29"/>
        <v/>
      </c>
      <c r="X70" s="91">
        <f>IF(G70='Emission Factors'!$B$3,AB70,IF(G70='Emission Factors'!$B$4,'Emission Factors'!$C$4,IF(G70='Emission Factors'!$B$5,'Emission Factors'!$C$5,IF(G70='Emission Factors'!$B$6,'Emission Factors'!$C$6,IF(G70='Emission Factors'!$B$7,'Emission Factors'!$C$7,IF(G70='Emission Factors'!$B$8,'Emission Factors'!$C$8,IF(G70='Emission Factors'!$B$9,'Emission Factors'!$C$9,IF(G70='Emission Factors'!$B$10,'Emission Factors'!$C$10,IF(G70='Emission Factors'!$B$11,'Emission Factors'!$C$11,IF(G70='Emission Factors'!$B$12,'Emission Factors'!$C$12,IF(G70='Emission Factors'!$B$13,'Emission Factors'!$C$13,IF(G70='Emission Factors'!$B$14,'Emission Factors'!$C$14,0))))))))))))</f>
        <v>0</v>
      </c>
      <c r="Y70" s="91">
        <f>IF(H70='Emission Factors'!$B$3,AB70,IF(H70='Emission Factors'!$B$4,'Emission Factors'!$C$4,IF(H70='Emission Factors'!$B$5,'Emission Factors'!$C$5,IF(H70='Emission Factors'!$B$6,'Emission Factors'!$C$6,IF(H70='Emission Factors'!$B$7,'Emission Factors'!$C$7,IF(H70='Emission Factors'!$B$8,'Emission Factors'!$C$8,IF(H70='Emission Factors'!$B$9,'Emission Factors'!$C$9,IF(H70='Emission Factors'!$B$10,'Emission Factors'!$C$10,IF(H70='Emission Factors'!$B$11,'Emission Factors'!$C$11,IF(H70='Emission Factors'!$B$12,'Emission Factors'!$C$12,IF(H70='Emission Factors'!$B$13,'Emission Factors'!$C$13,IF(H70='Emission Factors'!$B$14,'Emission Factors'!$C$14,0))))))))))))</f>
        <v>0</v>
      </c>
      <c r="Z70" s="91" t="e">
        <f>IF(AND($E$8&lt;&gt;"",$E$10&lt;&gt;""),$E$8*AP70/T70,IF($D$15="AK",'Grid Emissions'!C42*0.000001,IF($D$15="DC",'Grid Emissions'!C49*0.000001,IF($D$15="HI",'Grid Emissions'!C53*0.000001,IF($D$15="PR",'Grid Emissions'!C81*0.000001,(VLOOKUP($D$15,'Grid Emission Forecast'!$B$4:$AF$52,MATCH(T70,'Grid Emission Forecast'!$B$4:$AF$4,0),FALSE)*0.000001)*(1-($E$21/100)))))))</f>
        <v>#N/A</v>
      </c>
      <c r="AA70" s="91" t="e">
        <f>IF($D$15="AK",'Grid Emissions'!C42*0.000001,IF($D$15="DC",'Grid Emissions'!C49*0.000001,IF($D$15="HI",'Grid Emissions'!C53*0.000001,IF($D$15="PR",'Grid Emissions'!C81*0.000001,(VLOOKUP($D$15,'Grid Emission Forecast'!$B$57:$AF$105,MATCH(T70,'Grid Emission Forecast'!$B$57:$AF$57,0),FALSE)*0.000001)*(1-($E$21/100))))))</f>
        <v>#N/A</v>
      </c>
      <c r="AB70" s="91" t="e">
        <f>IF($E$17=$DJ$7,'Emission Factors'!$C$3,IF($E$17=$DJ$8,Z70,IF($E$17=$DJ$9,AA70,Z70)))</f>
        <v>#N/A</v>
      </c>
      <c r="AC70" s="91">
        <f>IF(I70='Emission Factors'!$B$3,AB70,IF(I70='Emission Factors'!$B$4,'Emission Factors'!$C$4,IF(I70='Emission Factors'!$B$5,'Emission Factors'!$C$5,IF(I70='Emission Factors'!$B$6,'Emission Factors'!$C$6,IF(I70='Emission Factors'!$B$7,'Emission Factors'!$C$7,IF(I70='Emission Factors'!$B$8,'Emission Factors'!$C$8,IF(I70='Emission Factors'!$B$9,'Emission Factors'!$C$9,IF(I70='Emission Factors'!$B$10,'Emission Factors'!$C$10,IF(I70='Emission Factors'!$B$11,'Emission Factors'!$C$11,IF(I70='Emission Factors'!$B$12,'Emission Factors'!$C$12,IF(I70='Emission Factors'!$B$13,'Emission Factors'!$C$13,IF(I70='Emission Factors'!$B$14,'Emission Factors'!$C$14,0))))))))))))</f>
        <v>0</v>
      </c>
      <c r="AD70" s="86" t="str">
        <f t="shared" si="30"/>
        <v/>
      </c>
      <c r="AE70" s="148" t="str">
        <f>IF(OR(J70&lt;&gt;"",K70&lt;&gt;"",L70&lt;&gt;"",M70&lt;&gt;""),((J70*0.00341214)+K70+L70-IF(I70="Electricity",M70*0.00341214,M70)),"")</f>
        <v/>
      </c>
      <c r="AF70" s="92" t="str">
        <f>IF(AND(AE70&lt;&gt;"",AE70&gt;0),AD70/AE70,"")</f>
        <v/>
      </c>
      <c r="AG70" s="150" t="str">
        <f t="shared" si="13"/>
        <v/>
      </c>
      <c r="AH70" s="192" t="str">
        <f>IF(AND(AG70&lt;&gt;"",AG70&gt;0),AD70/AG70,"")</f>
        <v/>
      </c>
      <c r="AI70" s="198" t="str">
        <f t="shared" si="23"/>
        <v/>
      </c>
      <c r="AJ70" s="71">
        <f t="shared" si="31"/>
        <v>0</v>
      </c>
      <c r="AK70" s="199" t="e">
        <f t="shared" si="32"/>
        <v>#VALUE!</v>
      </c>
      <c r="AL70" s="199" t="e">
        <f t="shared" si="33"/>
        <v>#VALUE!</v>
      </c>
      <c r="AM70" s="199" t="e">
        <f t="shared" si="34"/>
        <v>#VALUE!</v>
      </c>
      <c r="AN70" s="199" t="e">
        <f t="shared" si="35"/>
        <v>#VALUE!</v>
      </c>
      <c r="AO70" s="199" t="e">
        <f t="shared" si="36"/>
        <v>#VALUE!</v>
      </c>
      <c r="AP70" s="199" t="e">
        <f t="shared" si="14"/>
        <v>#VALUE!</v>
      </c>
      <c r="AQ70" s="199" t="str">
        <f>IF(Q70&lt;&gt;"",(Q70+(R70*AL70)+(N70*(IF(I70='Emission Factors'!B46,AM70,AN70)))-((P70*AN70)+(O70*AM70)+(AJ70*AO70))),"")</f>
        <v/>
      </c>
      <c r="AR70" s="200" t="str">
        <f t="shared" si="15"/>
        <v/>
      </c>
      <c r="AW70" s="21"/>
      <c r="AX70" s="21"/>
      <c r="AY70" s="21"/>
      <c r="AZ70" s="2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c r="BZ70" s="21"/>
      <c r="CA70" s="21"/>
      <c r="CB70" s="21"/>
      <c r="CC70" s="21"/>
      <c r="CD70" s="21"/>
      <c r="CE70" s="21"/>
      <c r="CF70" s="21"/>
      <c r="CG70" s="21"/>
      <c r="CH70" s="21"/>
      <c r="CI70" s="21"/>
      <c r="CJ70" s="21"/>
      <c r="CK70" s="21"/>
      <c r="CL70" s="21"/>
      <c r="CM70" s="21"/>
      <c r="CN70" s="21"/>
      <c r="CO70" s="21"/>
      <c r="CP70" s="21"/>
      <c r="CQ70" s="21"/>
      <c r="CR70" s="21"/>
      <c r="CS70" s="21"/>
      <c r="CT70" s="21"/>
      <c r="CU70" s="21"/>
      <c r="CV70" s="21"/>
      <c r="CW70" s="21"/>
      <c r="CX70" s="21"/>
      <c r="CY70" s="21"/>
      <c r="CZ70" s="21"/>
      <c r="DA70" s="21"/>
    </row>
    <row r="71" spans="2:111" x14ac:dyDescent="0.3">
      <c r="B71" s="164"/>
      <c r="C71" s="66"/>
      <c r="D71" s="104" t="str">
        <f t="shared" si="25"/>
        <v/>
      </c>
      <c r="E71" s="106"/>
      <c r="F71" s="44"/>
      <c r="G71" s="39"/>
      <c r="H71" s="108"/>
      <c r="I71" s="93"/>
      <c r="J71" s="96"/>
      <c r="K71" s="110"/>
      <c r="L71" s="73"/>
      <c r="M71" s="112"/>
      <c r="N71" s="29"/>
      <c r="O71" s="115"/>
      <c r="P71" s="93"/>
      <c r="Q71" s="39"/>
      <c r="R71" s="108"/>
      <c r="S71" s="117" t="str">
        <f t="shared" si="26"/>
        <v/>
      </c>
      <c r="T71" s="98" t="str">
        <f t="shared" si="37"/>
        <v/>
      </c>
      <c r="U71" s="100" t="str">
        <f t="shared" si="27"/>
        <v/>
      </c>
      <c r="V71" s="119" t="str">
        <f t="shared" si="28"/>
        <v/>
      </c>
      <c r="W71" s="101" t="str">
        <f t="shared" si="29"/>
        <v/>
      </c>
      <c r="X71" s="91">
        <f>IF(G71='Emission Factors'!$B$3,AB71,IF(G71='Emission Factors'!$B$4,'Emission Factors'!$C$4,IF(G71='Emission Factors'!$B$5,'Emission Factors'!$C$5,IF(G71='Emission Factors'!$B$6,'Emission Factors'!$C$6,IF(G71='Emission Factors'!$B$7,'Emission Factors'!$C$7,IF(G71='Emission Factors'!$B$8,'Emission Factors'!$C$8,IF(G71='Emission Factors'!$B$9,'Emission Factors'!$C$9,IF(G71='Emission Factors'!$B$10,'Emission Factors'!$C$10,IF(G71='Emission Factors'!$B$11,'Emission Factors'!$C$11,IF(G71='Emission Factors'!$B$12,'Emission Factors'!$C$12,IF(G71='Emission Factors'!$B$13,'Emission Factors'!$C$13,IF(G71='Emission Factors'!$B$14,'Emission Factors'!$C$14,0))))))))))))</f>
        <v>0</v>
      </c>
      <c r="Y71" s="91">
        <f>IF(H71='Emission Factors'!$B$3,AB71,IF(H71='Emission Factors'!$B$4,'Emission Factors'!$C$4,IF(H71='Emission Factors'!$B$5,'Emission Factors'!$C$5,IF(H71='Emission Factors'!$B$6,'Emission Factors'!$C$6,IF(H71='Emission Factors'!$B$7,'Emission Factors'!$C$7,IF(H71='Emission Factors'!$B$8,'Emission Factors'!$C$8,IF(H71='Emission Factors'!$B$9,'Emission Factors'!$C$9,IF(H71='Emission Factors'!$B$10,'Emission Factors'!$C$10,IF(H71='Emission Factors'!$B$11,'Emission Factors'!$C$11,IF(H71='Emission Factors'!$B$12,'Emission Factors'!$C$12,IF(H71='Emission Factors'!$B$13,'Emission Factors'!$C$13,IF(H71='Emission Factors'!$B$14,'Emission Factors'!$C$14,0))))))))))))</f>
        <v>0</v>
      </c>
      <c r="Z71" s="91" t="e">
        <f>IF(AND($E$8&lt;&gt;"",$E$10&lt;&gt;""),$E$8*AP71/T71,IF($D$15="AK",'Grid Emissions'!C43*0.000001,IF($D$15="DC",'Grid Emissions'!C50*0.000001,IF($D$15="HI",'Grid Emissions'!C54*0.000001,IF($D$15="PR",'Grid Emissions'!C82*0.000001,(VLOOKUP($D$15,'Grid Emission Forecast'!$B$4:$AF$52,MATCH(T71,'Grid Emission Forecast'!$B$4:$AF$4,0),FALSE)*0.000001)*(1-($E$21/100)))))))</f>
        <v>#N/A</v>
      </c>
      <c r="AA71" s="91" t="e">
        <f>IF($D$15="AK",'Grid Emissions'!C43*0.000001,IF($D$15="DC",'Grid Emissions'!C50*0.000001,IF($D$15="HI",'Grid Emissions'!C54*0.000001,IF($D$15="PR",'Grid Emissions'!C82*0.000001,(VLOOKUP($D$15,'Grid Emission Forecast'!$B$57:$AF$105,MATCH(T71,'Grid Emission Forecast'!$B$57:$AF$57,0),FALSE)*0.000001)*(1-($E$21/100))))))</f>
        <v>#N/A</v>
      </c>
      <c r="AB71" s="91" t="e">
        <f>IF($E$17=$DJ$7,'Emission Factors'!$C$3,IF($E$17=$DJ$8,Z71,IF($E$17=$DJ$9,AA71,Z71)))</f>
        <v>#N/A</v>
      </c>
      <c r="AC71" s="91">
        <f>IF(I71='Emission Factors'!$B$3,AB71,IF(I71='Emission Factors'!$B$4,'Emission Factors'!$C$4,IF(I71='Emission Factors'!$B$5,'Emission Factors'!$C$5,IF(I71='Emission Factors'!$B$6,'Emission Factors'!$C$6,IF(I71='Emission Factors'!$B$7,'Emission Factors'!$C$7,IF(I71='Emission Factors'!$B$8,'Emission Factors'!$C$8,IF(I71='Emission Factors'!$B$9,'Emission Factors'!$C$9,IF(I71='Emission Factors'!$B$10,'Emission Factors'!$C$10,IF(I71='Emission Factors'!$B$11,'Emission Factors'!$C$11,IF(I71='Emission Factors'!$B$12,'Emission Factors'!$C$12,IF(I71='Emission Factors'!$B$13,'Emission Factors'!$C$13,IF(I71='Emission Factors'!$B$14,'Emission Factors'!$C$14,0))))))))))))</f>
        <v>0</v>
      </c>
      <c r="AD71" s="86" t="str">
        <f t="shared" si="30"/>
        <v/>
      </c>
      <c r="AE71" s="148" t="str">
        <f>IF(OR(J71&lt;&gt;"",K71&lt;&gt;"",L71&lt;&gt;"",M71&lt;&gt;""),((J71*0.00341214)+K71+L71-IF(I71="Electricity",M71*0.00341214,M71)),"")</f>
        <v/>
      </c>
      <c r="AF71" s="92" t="str">
        <f>IF(AND(AE71&lt;&gt;"",AE71&gt;0),AD71/AE71,"")</f>
        <v/>
      </c>
      <c r="AG71" s="150" t="str">
        <f t="shared" si="13"/>
        <v/>
      </c>
      <c r="AH71" s="192" t="str">
        <f>IF(AND(AG71&lt;&gt;"",AG71&gt;0),AD71/AG71,"")</f>
        <v/>
      </c>
      <c r="AI71" s="198" t="str">
        <f t="shared" si="23"/>
        <v/>
      </c>
      <c r="AJ71" s="71">
        <f t="shared" si="31"/>
        <v>0</v>
      </c>
      <c r="AK71" s="199" t="e">
        <f t="shared" si="32"/>
        <v>#VALUE!</v>
      </c>
      <c r="AL71" s="199" t="e">
        <f t="shared" si="33"/>
        <v>#VALUE!</v>
      </c>
      <c r="AM71" s="199" t="e">
        <f t="shared" si="34"/>
        <v>#VALUE!</v>
      </c>
      <c r="AN71" s="199" t="e">
        <f t="shared" si="35"/>
        <v>#VALUE!</v>
      </c>
      <c r="AO71" s="199" t="e">
        <f t="shared" si="36"/>
        <v>#VALUE!</v>
      </c>
      <c r="AP71" s="199" t="e">
        <f t="shared" si="14"/>
        <v>#VALUE!</v>
      </c>
      <c r="AQ71" s="199" t="str">
        <f>IF(Q71&lt;&gt;"",(Q71+(R71*AL71)+(N71*(IF(I71='Emission Factors'!B47,AM71,AN71)))-((P71*AN71)+(O71*AM71)+(AJ71*AO71))),"")</f>
        <v/>
      </c>
      <c r="AR71" s="200" t="str">
        <f t="shared" si="15"/>
        <v/>
      </c>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c r="BZ71" s="21"/>
      <c r="CA71" s="21"/>
      <c r="CB71" s="21"/>
      <c r="CC71" s="21"/>
      <c r="CD71" s="21"/>
      <c r="CE71" s="21"/>
      <c r="CF71" s="21"/>
      <c r="CG71" s="21"/>
      <c r="CH71" s="21"/>
      <c r="CI71" s="21"/>
      <c r="CJ71" s="21"/>
      <c r="CK71" s="21"/>
      <c r="CL71" s="21"/>
      <c r="CM71" s="21"/>
      <c r="CN71" s="21"/>
      <c r="CO71" s="21"/>
      <c r="CP71" s="21"/>
      <c r="CQ71" s="21"/>
      <c r="CR71" s="21"/>
      <c r="CS71" s="21"/>
      <c r="CT71" s="21"/>
      <c r="CU71" s="21"/>
      <c r="CV71" s="21"/>
      <c r="CW71" s="21"/>
      <c r="CX71" s="21"/>
      <c r="CY71" s="21"/>
      <c r="CZ71" s="21"/>
      <c r="DA71" s="21"/>
    </row>
    <row r="72" spans="2:111" x14ac:dyDescent="0.3">
      <c r="B72" s="164"/>
      <c r="C72" s="66"/>
      <c r="D72" s="104" t="str">
        <f t="shared" si="25"/>
        <v/>
      </c>
      <c r="E72" s="106"/>
      <c r="F72" s="44"/>
      <c r="G72" s="39"/>
      <c r="H72" s="108"/>
      <c r="I72" s="93"/>
      <c r="J72" s="96"/>
      <c r="K72" s="110"/>
      <c r="L72" s="73"/>
      <c r="M72" s="112"/>
      <c r="N72" s="29"/>
      <c r="O72" s="115"/>
      <c r="P72" s="93"/>
      <c r="Q72" s="39"/>
      <c r="R72" s="108"/>
      <c r="S72" s="117" t="str">
        <f t="shared" si="26"/>
        <v/>
      </c>
      <c r="T72" s="98" t="str">
        <f t="shared" si="37"/>
        <v/>
      </c>
      <c r="U72" s="100" t="str">
        <f t="shared" si="27"/>
        <v/>
      </c>
      <c r="V72" s="119" t="str">
        <f t="shared" si="28"/>
        <v/>
      </c>
      <c r="W72" s="101" t="str">
        <f t="shared" si="29"/>
        <v/>
      </c>
      <c r="X72" s="91">
        <f>IF(G72='Emission Factors'!$B$3,AB72,IF(G72='Emission Factors'!$B$4,'Emission Factors'!$C$4,IF(G72='Emission Factors'!$B$5,'Emission Factors'!$C$5,IF(G72='Emission Factors'!$B$6,'Emission Factors'!$C$6,IF(G72='Emission Factors'!$B$7,'Emission Factors'!$C$7,IF(G72='Emission Factors'!$B$8,'Emission Factors'!$C$8,IF(G72='Emission Factors'!$B$9,'Emission Factors'!$C$9,IF(G72='Emission Factors'!$B$10,'Emission Factors'!$C$10,IF(G72='Emission Factors'!$B$11,'Emission Factors'!$C$11,IF(G72='Emission Factors'!$B$12,'Emission Factors'!$C$12,IF(G72='Emission Factors'!$B$13,'Emission Factors'!$C$13,IF(G72='Emission Factors'!$B$14,'Emission Factors'!$C$14,0))))))))))))</f>
        <v>0</v>
      </c>
      <c r="Y72" s="91">
        <f>IF(H72='Emission Factors'!$B$3,AB72,IF(H72='Emission Factors'!$B$4,'Emission Factors'!$C$4,IF(H72='Emission Factors'!$B$5,'Emission Factors'!$C$5,IF(H72='Emission Factors'!$B$6,'Emission Factors'!$C$6,IF(H72='Emission Factors'!$B$7,'Emission Factors'!$C$7,IF(H72='Emission Factors'!$B$8,'Emission Factors'!$C$8,IF(H72='Emission Factors'!$B$9,'Emission Factors'!$C$9,IF(H72='Emission Factors'!$B$10,'Emission Factors'!$C$10,IF(H72='Emission Factors'!$B$11,'Emission Factors'!$C$11,IF(H72='Emission Factors'!$B$12,'Emission Factors'!$C$12,IF(H72='Emission Factors'!$B$13,'Emission Factors'!$C$13,IF(H72='Emission Factors'!$B$14,'Emission Factors'!$C$14,0))))))))))))</f>
        <v>0</v>
      </c>
      <c r="Z72" s="91" t="e">
        <f>IF(AND($E$8&lt;&gt;"",$E$10&lt;&gt;""),$E$8*AP72/T72,IF($D$15="AK",'Grid Emissions'!C44*0.000001,IF($D$15="DC",'Grid Emissions'!C51*0.000001,IF($D$15="HI",'Grid Emissions'!C55*0.000001,IF($D$15="PR",'Grid Emissions'!C83*0.000001,(VLOOKUP($D$15,'Grid Emission Forecast'!$B$4:$AF$52,MATCH(T72,'Grid Emission Forecast'!$B$4:$AF$4,0),FALSE)*0.000001)*(1-($E$21/100)))))))</f>
        <v>#N/A</v>
      </c>
      <c r="AA72" s="91" t="e">
        <f>IF($D$15="AK",'Grid Emissions'!C44*0.000001,IF($D$15="DC",'Grid Emissions'!C51*0.000001,IF($D$15="HI",'Grid Emissions'!C55*0.000001,IF($D$15="PR",'Grid Emissions'!C83*0.000001,(VLOOKUP($D$15,'Grid Emission Forecast'!$B$57:$AF$105,MATCH(T72,'Grid Emission Forecast'!$B$57:$AF$57,0),FALSE)*0.000001)*(1-($E$21/100))))))</f>
        <v>#N/A</v>
      </c>
      <c r="AB72" s="91" t="e">
        <f>IF($E$17=$DJ$7,'Emission Factors'!$C$3,IF($E$17=$DJ$8,Z72,IF($E$17=$DJ$9,AA72,Z72)))</f>
        <v>#N/A</v>
      </c>
      <c r="AC72" s="91">
        <f>IF(I72='Emission Factors'!$B$3,AB72,IF(I72='Emission Factors'!$B$4,'Emission Factors'!$C$4,IF(I72='Emission Factors'!$B$5,'Emission Factors'!$C$5,IF(I72='Emission Factors'!$B$6,'Emission Factors'!$C$6,IF(I72='Emission Factors'!$B$7,'Emission Factors'!$C$7,IF(I72='Emission Factors'!$B$8,'Emission Factors'!$C$8,IF(I72='Emission Factors'!$B$9,'Emission Factors'!$C$9,IF(I72='Emission Factors'!$B$10,'Emission Factors'!$C$10,IF(I72='Emission Factors'!$B$11,'Emission Factors'!$C$11,IF(I72='Emission Factors'!$B$12,'Emission Factors'!$C$12,IF(I72='Emission Factors'!$B$13,'Emission Factors'!$C$13,IF(I72='Emission Factors'!$B$14,'Emission Factors'!$C$14,0))))))))))))</f>
        <v>0</v>
      </c>
      <c r="AD72" s="86" t="str">
        <f t="shared" si="30"/>
        <v/>
      </c>
      <c r="AE72" s="148" t="str">
        <f>IF(OR(J72&lt;&gt;"",K72&lt;&gt;"",L72&lt;&gt;"",M72&lt;&gt;""),((J72*0.00341214)+K72+L72-IF(I72="Electricity",M72*0.00341214,M72)),"")</f>
        <v/>
      </c>
      <c r="AF72" s="92" t="str">
        <f>IF(AND(AE72&lt;&gt;"",AE72&gt;0),AD72/AE72,"")</f>
        <v/>
      </c>
      <c r="AG72" s="150" t="str">
        <f t="shared" si="13"/>
        <v/>
      </c>
      <c r="AH72" s="192" t="str">
        <f>IF(AND(AG72&lt;&gt;"",AG72&gt;0),AD72/AG72,"")</f>
        <v/>
      </c>
      <c r="AI72" s="198" t="str">
        <f t="shared" si="23"/>
        <v/>
      </c>
      <c r="AJ72" s="71">
        <f t="shared" si="31"/>
        <v>0</v>
      </c>
      <c r="AK72" s="199" t="e">
        <f t="shared" si="32"/>
        <v>#VALUE!</v>
      </c>
      <c r="AL72" s="199" t="e">
        <f t="shared" si="33"/>
        <v>#VALUE!</v>
      </c>
      <c r="AM72" s="199" t="e">
        <f t="shared" si="34"/>
        <v>#VALUE!</v>
      </c>
      <c r="AN72" s="199" t="e">
        <f t="shared" si="35"/>
        <v>#VALUE!</v>
      </c>
      <c r="AO72" s="199" t="e">
        <f t="shared" si="36"/>
        <v>#VALUE!</v>
      </c>
      <c r="AP72" s="199" t="e">
        <f t="shared" si="14"/>
        <v>#VALUE!</v>
      </c>
      <c r="AQ72" s="199" t="str">
        <f>IF(Q72&lt;&gt;"",(Q72+(R72*AL72)+(N72*(IF(I72='Emission Factors'!B48,AM72,AN72)))-((P72*AN72)+(O72*AM72)+(AJ72*AO72))),"")</f>
        <v/>
      </c>
      <c r="AR72" s="200" t="str">
        <f t="shared" si="15"/>
        <v/>
      </c>
      <c r="AW72" s="21"/>
      <c r="AX72" s="21"/>
      <c r="AY72" s="21"/>
      <c r="AZ72" s="21"/>
      <c r="BA72" s="21"/>
      <c r="BB72" s="21"/>
      <c r="BC72" s="21"/>
      <c r="BD72" s="21"/>
      <c r="BE72" s="21"/>
      <c r="BF72" s="21"/>
      <c r="BG72" s="21"/>
      <c r="BH72" s="21"/>
      <c r="BI72" s="21"/>
      <c r="BJ72" s="21"/>
      <c r="BK72" s="21"/>
      <c r="BL72" s="21"/>
      <c r="BM72" s="21"/>
      <c r="BN72" s="21"/>
      <c r="BO72" s="21"/>
      <c r="BP72" s="21"/>
      <c r="BQ72" s="21"/>
      <c r="BR72" s="21"/>
      <c r="BS72" s="21"/>
      <c r="BT72" s="21"/>
      <c r="BU72" s="21"/>
      <c r="BV72" s="21"/>
      <c r="BW72" s="21"/>
      <c r="BX72" s="21"/>
      <c r="BY72" s="21"/>
      <c r="BZ72" s="21"/>
      <c r="CA72" s="21"/>
      <c r="CB72" s="21"/>
      <c r="CC72" s="21"/>
      <c r="CD72" s="21"/>
      <c r="CE72" s="21"/>
      <c r="CF72" s="21"/>
      <c r="CG72" s="21"/>
      <c r="CH72" s="21"/>
      <c r="CI72" s="21"/>
      <c r="CJ72" s="21"/>
      <c r="CK72" s="21"/>
      <c r="CL72" s="21"/>
      <c r="CM72" s="21"/>
      <c r="CN72" s="21"/>
      <c r="CO72" s="21"/>
      <c r="CP72" s="21"/>
      <c r="CQ72" s="21"/>
      <c r="CR72" s="21"/>
      <c r="CS72" s="21"/>
      <c r="CT72" s="21"/>
      <c r="CU72" s="21"/>
      <c r="CV72" s="21"/>
      <c r="CW72" s="21"/>
      <c r="CX72" s="21"/>
      <c r="CY72" s="21"/>
      <c r="CZ72" s="21"/>
      <c r="DA72" s="21"/>
    </row>
    <row r="73" spans="2:111" x14ac:dyDescent="0.3">
      <c r="B73" s="164"/>
      <c r="C73" s="66"/>
      <c r="D73" s="104" t="str">
        <f t="shared" si="25"/>
        <v/>
      </c>
      <c r="E73" s="106"/>
      <c r="F73" s="44"/>
      <c r="G73" s="39"/>
      <c r="H73" s="108"/>
      <c r="I73" s="93"/>
      <c r="J73" s="96"/>
      <c r="K73" s="110"/>
      <c r="L73" s="73"/>
      <c r="M73" s="112"/>
      <c r="N73" s="29"/>
      <c r="O73" s="115"/>
      <c r="P73" s="93"/>
      <c r="Q73" s="39"/>
      <c r="R73" s="108"/>
      <c r="S73" s="117" t="str">
        <f t="shared" si="26"/>
        <v/>
      </c>
      <c r="T73" s="98" t="str">
        <f t="shared" si="37"/>
        <v/>
      </c>
      <c r="U73" s="100" t="str">
        <f t="shared" si="27"/>
        <v/>
      </c>
      <c r="V73" s="119" t="str">
        <f t="shared" si="28"/>
        <v/>
      </c>
      <c r="W73" s="101" t="str">
        <f t="shared" si="29"/>
        <v/>
      </c>
      <c r="X73" s="91">
        <f>IF(G73='Emission Factors'!$B$3,AB73,IF(G73='Emission Factors'!$B$4,'Emission Factors'!$C$4,IF(G73='Emission Factors'!$B$5,'Emission Factors'!$C$5,IF(G73='Emission Factors'!$B$6,'Emission Factors'!$C$6,IF(G73='Emission Factors'!$B$7,'Emission Factors'!$C$7,IF(G73='Emission Factors'!$B$8,'Emission Factors'!$C$8,IF(G73='Emission Factors'!$B$9,'Emission Factors'!$C$9,IF(G73='Emission Factors'!$B$10,'Emission Factors'!$C$10,IF(G73='Emission Factors'!$B$11,'Emission Factors'!$C$11,IF(G73='Emission Factors'!$B$12,'Emission Factors'!$C$12,IF(G73='Emission Factors'!$B$13,'Emission Factors'!$C$13,IF(G73='Emission Factors'!$B$14,'Emission Factors'!$C$14,0))))))))))))</f>
        <v>0</v>
      </c>
      <c r="Y73" s="91">
        <f>IF(H73='Emission Factors'!$B$3,AB73,IF(H73='Emission Factors'!$B$4,'Emission Factors'!$C$4,IF(H73='Emission Factors'!$B$5,'Emission Factors'!$C$5,IF(H73='Emission Factors'!$B$6,'Emission Factors'!$C$6,IF(H73='Emission Factors'!$B$7,'Emission Factors'!$C$7,IF(H73='Emission Factors'!$B$8,'Emission Factors'!$C$8,IF(H73='Emission Factors'!$B$9,'Emission Factors'!$C$9,IF(H73='Emission Factors'!$B$10,'Emission Factors'!$C$10,IF(H73='Emission Factors'!$B$11,'Emission Factors'!$C$11,IF(H73='Emission Factors'!$B$12,'Emission Factors'!$C$12,IF(H73='Emission Factors'!$B$13,'Emission Factors'!$C$13,IF(H73='Emission Factors'!$B$14,'Emission Factors'!$C$14,0))))))))))))</f>
        <v>0</v>
      </c>
      <c r="Z73" s="91" t="e">
        <f>IF(AND($E$8&lt;&gt;"",$E$10&lt;&gt;""),$E$8*AP73/T73,IF($D$15="AK",'Grid Emissions'!C45*0.000001,IF($D$15="DC",'Grid Emissions'!C52*0.000001,IF($D$15="HI",'Grid Emissions'!C56*0.000001,IF($D$15="PR",'Grid Emissions'!C84*0.000001,(VLOOKUP($D$15,'Grid Emission Forecast'!$B$4:$AF$52,MATCH(T73,'Grid Emission Forecast'!$B$4:$AF$4,0),FALSE)*0.000001)*(1-($E$21/100)))))))</f>
        <v>#N/A</v>
      </c>
      <c r="AA73" s="91" t="e">
        <f>IF($D$15="AK",'Grid Emissions'!C45*0.000001,IF($D$15="DC",'Grid Emissions'!C52*0.000001,IF($D$15="HI",'Grid Emissions'!C56*0.000001,IF($D$15="PR",'Grid Emissions'!C84*0.000001,(VLOOKUP($D$15,'Grid Emission Forecast'!$B$57:$AF$105,MATCH(T73,'Grid Emission Forecast'!$B$57:$AF$57,0),FALSE)*0.000001)*(1-($E$21/100))))))</f>
        <v>#N/A</v>
      </c>
      <c r="AB73" s="91" t="e">
        <f>IF($E$17=$DJ$7,'Emission Factors'!$C$3,IF($E$17=$DJ$8,Z73,IF($E$17=$DJ$9,AA73,Z73)))</f>
        <v>#N/A</v>
      </c>
      <c r="AC73" s="91">
        <f>IF(I73='Emission Factors'!$B$3,AB73,IF(I73='Emission Factors'!$B$4,'Emission Factors'!$C$4,IF(I73='Emission Factors'!$B$5,'Emission Factors'!$C$5,IF(I73='Emission Factors'!$B$6,'Emission Factors'!$C$6,IF(I73='Emission Factors'!$B$7,'Emission Factors'!$C$7,IF(I73='Emission Factors'!$B$8,'Emission Factors'!$C$8,IF(I73='Emission Factors'!$B$9,'Emission Factors'!$C$9,IF(I73='Emission Factors'!$B$10,'Emission Factors'!$C$10,IF(I73='Emission Factors'!$B$11,'Emission Factors'!$C$11,IF(I73='Emission Factors'!$B$12,'Emission Factors'!$C$12,IF(I73='Emission Factors'!$B$13,'Emission Factors'!$C$13,IF(I73='Emission Factors'!$B$14,'Emission Factors'!$C$14,0))))))))))))</f>
        <v>0</v>
      </c>
      <c r="AD73" s="86" t="str">
        <f t="shared" si="30"/>
        <v/>
      </c>
      <c r="AE73" s="148" t="str">
        <f>IF(OR(J73&lt;&gt;"",K73&lt;&gt;"",L73&lt;&gt;"",M73&lt;&gt;""),((J73*0.00341214)+K73+L73-IF(I73="Electricity",M73*0.00341214,M73)),"")</f>
        <v/>
      </c>
      <c r="AF73" s="92" t="str">
        <f>IF(AND(AE73&lt;&gt;"",AE73&gt;0),AD73/AE73,"")</f>
        <v/>
      </c>
      <c r="AG73" s="150" t="str">
        <f t="shared" si="13"/>
        <v/>
      </c>
      <c r="AH73" s="192" t="str">
        <f>IF(AND(AG73&lt;&gt;"",AG73&gt;0),AD73/AG73,"")</f>
        <v/>
      </c>
      <c r="AI73" s="198" t="str">
        <f t="shared" si="23"/>
        <v/>
      </c>
      <c r="AJ73" s="71">
        <f t="shared" si="31"/>
        <v>0</v>
      </c>
      <c r="AK73" s="199" t="e">
        <f t="shared" si="32"/>
        <v>#VALUE!</v>
      </c>
      <c r="AL73" s="199" t="e">
        <f t="shared" si="33"/>
        <v>#VALUE!</v>
      </c>
      <c r="AM73" s="199" t="e">
        <f t="shared" si="34"/>
        <v>#VALUE!</v>
      </c>
      <c r="AN73" s="199" t="e">
        <f t="shared" si="35"/>
        <v>#VALUE!</v>
      </c>
      <c r="AO73" s="199" t="e">
        <f t="shared" si="36"/>
        <v>#VALUE!</v>
      </c>
      <c r="AP73" s="199" t="e">
        <f t="shared" si="14"/>
        <v>#VALUE!</v>
      </c>
      <c r="AQ73" s="199" t="str">
        <f>IF(Q73&lt;&gt;"",(Q73+(R73*AL73)+(N73*(IF(I73='Emission Factors'!B49,AM73,AN73)))-((P73*AN73)+(O73*AM73)+(AJ73*AO73))),"")</f>
        <v/>
      </c>
      <c r="AR73" s="200" t="str">
        <f t="shared" si="15"/>
        <v/>
      </c>
      <c r="AW73" s="21"/>
      <c r="AX73" s="21"/>
      <c r="AY73" s="21"/>
      <c r="AZ73" s="21"/>
      <c r="BA73" s="21"/>
      <c r="BB73" s="21"/>
      <c r="BC73" s="21"/>
      <c r="BD73" s="21"/>
      <c r="BE73" s="21"/>
      <c r="BF73" s="21"/>
      <c r="BG73" s="21"/>
      <c r="BH73" s="21"/>
      <c r="BI73" s="21"/>
      <c r="BJ73" s="21"/>
      <c r="BK73" s="21"/>
      <c r="BL73" s="21"/>
      <c r="BM73" s="21"/>
      <c r="BN73" s="21"/>
      <c r="BO73" s="21"/>
      <c r="BP73" s="21"/>
      <c r="BQ73" s="21"/>
      <c r="BR73" s="21"/>
      <c r="BS73" s="21"/>
      <c r="BT73" s="21"/>
      <c r="BU73" s="21"/>
      <c r="BV73" s="21"/>
      <c r="BW73" s="21"/>
      <c r="BX73" s="21"/>
      <c r="BY73" s="21"/>
      <c r="BZ73" s="21"/>
      <c r="CA73" s="21"/>
      <c r="CB73" s="21"/>
      <c r="CC73" s="21"/>
      <c r="CD73" s="21"/>
      <c r="CE73" s="21"/>
      <c r="CF73" s="21"/>
      <c r="CG73" s="21"/>
      <c r="CH73" s="21"/>
      <c r="CI73" s="21"/>
      <c r="CJ73" s="21"/>
      <c r="CK73" s="21"/>
      <c r="CL73" s="21"/>
      <c r="CM73" s="21"/>
      <c r="CN73" s="21"/>
      <c r="CO73" s="21"/>
      <c r="CP73" s="21"/>
      <c r="CQ73" s="21"/>
      <c r="CR73" s="21"/>
      <c r="CS73" s="21"/>
      <c r="CT73" s="21"/>
      <c r="CU73" s="21"/>
      <c r="CV73" s="21"/>
      <c r="CW73" s="21"/>
      <c r="CX73" s="21"/>
      <c r="CY73" s="21"/>
      <c r="CZ73" s="21"/>
      <c r="DA73" s="21"/>
    </row>
    <row r="74" spans="2:111" x14ac:dyDescent="0.3">
      <c r="B74" s="164"/>
      <c r="C74" s="66"/>
      <c r="D74" s="104" t="str">
        <f t="shared" si="25"/>
        <v/>
      </c>
      <c r="E74" s="106"/>
      <c r="F74" s="44"/>
      <c r="G74" s="39"/>
      <c r="H74" s="108"/>
      <c r="I74" s="93"/>
      <c r="J74" s="96"/>
      <c r="K74" s="110"/>
      <c r="L74" s="73"/>
      <c r="M74" s="112"/>
      <c r="N74" s="29"/>
      <c r="O74" s="115"/>
      <c r="P74" s="93"/>
      <c r="Q74" s="39"/>
      <c r="R74" s="108"/>
      <c r="S74" s="117" t="str">
        <f t="shared" si="26"/>
        <v/>
      </c>
      <c r="T74" s="98" t="str">
        <f t="shared" si="37"/>
        <v/>
      </c>
      <c r="U74" s="100" t="str">
        <f t="shared" si="27"/>
        <v/>
      </c>
      <c r="V74" s="119" t="str">
        <f t="shared" si="28"/>
        <v/>
      </c>
      <c r="W74" s="101" t="str">
        <f t="shared" si="29"/>
        <v/>
      </c>
      <c r="X74" s="91">
        <f>IF(G74='Emission Factors'!$B$3,AB74,IF(G74='Emission Factors'!$B$4,'Emission Factors'!$C$4,IF(G74='Emission Factors'!$B$5,'Emission Factors'!$C$5,IF(G74='Emission Factors'!$B$6,'Emission Factors'!$C$6,IF(G74='Emission Factors'!$B$7,'Emission Factors'!$C$7,IF(G74='Emission Factors'!$B$8,'Emission Factors'!$C$8,IF(G74='Emission Factors'!$B$9,'Emission Factors'!$C$9,IF(G74='Emission Factors'!$B$10,'Emission Factors'!$C$10,IF(G74='Emission Factors'!$B$11,'Emission Factors'!$C$11,IF(G74='Emission Factors'!$B$12,'Emission Factors'!$C$12,IF(G74='Emission Factors'!$B$13,'Emission Factors'!$C$13,IF(G74='Emission Factors'!$B$14,'Emission Factors'!$C$14,0))))))))))))</f>
        <v>0</v>
      </c>
      <c r="Y74" s="91">
        <f>IF(H74='Emission Factors'!$B$3,AB74,IF(H74='Emission Factors'!$B$4,'Emission Factors'!$C$4,IF(H74='Emission Factors'!$B$5,'Emission Factors'!$C$5,IF(H74='Emission Factors'!$B$6,'Emission Factors'!$C$6,IF(H74='Emission Factors'!$B$7,'Emission Factors'!$C$7,IF(H74='Emission Factors'!$B$8,'Emission Factors'!$C$8,IF(H74='Emission Factors'!$B$9,'Emission Factors'!$C$9,IF(H74='Emission Factors'!$B$10,'Emission Factors'!$C$10,IF(H74='Emission Factors'!$B$11,'Emission Factors'!$C$11,IF(H74='Emission Factors'!$B$12,'Emission Factors'!$C$12,IF(H74='Emission Factors'!$B$13,'Emission Factors'!$C$13,IF(H74='Emission Factors'!$B$14,'Emission Factors'!$C$14,0))))))))))))</f>
        <v>0</v>
      </c>
      <c r="Z74" s="91" t="e">
        <f>IF(AND($E$8&lt;&gt;"",$E$10&lt;&gt;""),$E$8*AP74/T74,IF($D$15="AK",'Grid Emissions'!C46*0.000001,IF($D$15="DC",'Grid Emissions'!C53*0.000001,IF($D$15="HI",'Grid Emissions'!C57*0.000001,IF($D$15="PR",'Grid Emissions'!C85*0.000001,(VLOOKUP($D$15,'Grid Emission Forecast'!$B$4:$AF$52,MATCH(T74,'Grid Emission Forecast'!$B$4:$AF$4,0),FALSE)*0.000001)*(1-($E$21/100)))))))</f>
        <v>#N/A</v>
      </c>
      <c r="AA74" s="91" t="e">
        <f>IF($D$15="AK",'Grid Emissions'!C46*0.000001,IF($D$15="DC",'Grid Emissions'!C53*0.000001,IF($D$15="HI",'Grid Emissions'!C57*0.000001,IF($D$15="PR",'Grid Emissions'!C85*0.000001,(VLOOKUP($D$15,'Grid Emission Forecast'!$B$57:$AF$105,MATCH(T74,'Grid Emission Forecast'!$B$57:$AF$57,0),FALSE)*0.000001)*(1-($E$21/100))))))</f>
        <v>#N/A</v>
      </c>
      <c r="AB74" s="91" t="e">
        <f>IF($E$17=$DJ$7,'Emission Factors'!$C$3,IF($E$17=$DJ$8,Z74,IF($E$17=$DJ$9,AA74,Z74)))</f>
        <v>#N/A</v>
      </c>
      <c r="AC74" s="91">
        <f>IF(I74='Emission Factors'!$B$3,AB74,IF(I74='Emission Factors'!$B$4,'Emission Factors'!$C$4,IF(I74='Emission Factors'!$B$5,'Emission Factors'!$C$5,IF(I74='Emission Factors'!$B$6,'Emission Factors'!$C$6,IF(I74='Emission Factors'!$B$7,'Emission Factors'!$C$7,IF(I74='Emission Factors'!$B$8,'Emission Factors'!$C$8,IF(I74='Emission Factors'!$B$9,'Emission Factors'!$C$9,IF(I74='Emission Factors'!$B$10,'Emission Factors'!$C$10,IF(I74='Emission Factors'!$B$11,'Emission Factors'!$C$11,IF(I74='Emission Factors'!$B$12,'Emission Factors'!$C$12,IF(I74='Emission Factors'!$B$13,'Emission Factors'!$C$13,IF(I74='Emission Factors'!$B$14,'Emission Factors'!$C$14,0))))))))))))</f>
        <v>0</v>
      </c>
      <c r="AD74" s="86" t="str">
        <f t="shared" si="30"/>
        <v/>
      </c>
      <c r="AE74" s="148" t="str">
        <f>IF(OR(J74&lt;&gt;"",K74&lt;&gt;"",L74&lt;&gt;"",M74&lt;&gt;""),((J74*0.00341214)+K74+L74-IF(I74="Electricity",M74*0.00341214,M74)),"")</f>
        <v/>
      </c>
      <c r="AF74" s="92" t="str">
        <f>IF(AND(AE74&lt;&gt;"",AE74&gt;0),AD74/AE74,"")</f>
        <v/>
      </c>
      <c r="AG74" s="150" t="str">
        <f t="shared" si="13"/>
        <v/>
      </c>
      <c r="AH74" s="192" t="str">
        <f>IF(AND(AG74&lt;&gt;"",AG74&gt;0),AD74/AG74,"")</f>
        <v/>
      </c>
      <c r="AI74" s="198" t="str">
        <f t="shared" si="23"/>
        <v/>
      </c>
      <c r="AJ74" s="71">
        <f t="shared" si="31"/>
        <v>0</v>
      </c>
      <c r="AK74" s="199" t="e">
        <f t="shared" si="32"/>
        <v>#VALUE!</v>
      </c>
      <c r="AL74" s="199" t="e">
        <f t="shared" si="33"/>
        <v>#VALUE!</v>
      </c>
      <c r="AM74" s="199" t="e">
        <f t="shared" si="34"/>
        <v>#VALUE!</v>
      </c>
      <c r="AN74" s="199" t="e">
        <f t="shared" si="35"/>
        <v>#VALUE!</v>
      </c>
      <c r="AO74" s="199" t="e">
        <f t="shared" si="36"/>
        <v>#VALUE!</v>
      </c>
      <c r="AP74" s="199" t="e">
        <f t="shared" si="14"/>
        <v>#VALUE!</v>
      </c>
      <c r="AQ74" s="199" t="str">
        <f>IF(Q74&lt;&gt;"",(Q74+(R74*AL74)+(N74*(IF(I74=D57,AM74,AN74)))-((P74*AN74)+(O74*AM74)+(AJ74*AO74))),"")</f>
        <v/>
      </c>
      <c r="AR74" s="200" t="str">
        <f t="shared" si="15"/>
        <v/>
      </c>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c r="BZ74" s="21"/>
      <c r="CA74" s="21"/>
      <c r="CB74" s="21"/>
      <c r="CC74" s="21"/>
      <c r="CD74" s="21"/>
      <c r="CE74" s="21"/>
      <c r="CF74" s="21"/>
      <c r="CG74" s="21"/>
      <c r="CH74" s="21"/>
      <c r="CI74" s="21"/>
      <c r="CJ74" s="21"/>
      <c r="CK74" s="21"/>
      <c r="CL74" s="21"/>
      <c r="CM74" s="21"/>
      <c r="CN74" s="21"/>
      <c r="CO74" s="21"/>
      <c r="CP74" s="21"/>
      <c r="CQ74" s="21"/>
      <c r="CR74" s="21"/>
      <c r="CS74" s="21"/>
      <c r="CT74" s="21"/>
      <c r="CU74" s="21"/>
      <c r="CV74" s="21"/>
      <c r="CW74" s="21"/>
      <c r="CX74" s="21"/>
      <c r="CY74" s="21"/>
      <c r="CZ74" s="21"/>
      <c r="DA74" s="21"/>
    </row>
    <row r="75" spans="2:111" x14ac:dyDescent="0.3">
      <c r="B75" s="164"/>
      <c r="C75" s="66"/>
      <c r="D75" s="104" t="str">
        <f t="shared" si="25"/>
        <v/>
      </c>
      <c r="E75" s="106"/>
      <c r="F75" s="44"/>
      <c r="G75" s="39"/>
      <c r="H75" s="108"/>
      <c r="I75" s="93"/>
      <c r="J75" s="96"/>
      <c r="K75" s="110"/>
      <c r="L75" s="73"/>
      <c r="M75" s="112"/>
      <c r="N75" s="29"/>
      <c r="O75" s="115"/>
      <c r="P75" s="93"/>
      <c r="Q75" s="39"/>
      <c r="R75" s="108"/>
      <c r="S75" s="117" t="str">
        <f t="shared" si="26"/>
        <v/>
      </c>
      <c r="T75" s="98" t="str">
        <f t="shared" si="37"/>
        <v/>
      </c>
      <c r="U75" s="100" t="str">
        <f t="shared" si="27"/>
        <v/>
      </c>
      <c r="V75" s="119" t="str">
        <f t="shared" si="28"/>
        <v/>
      </c>
      <c r="W75" s="101" t="str">
        <f t="shared" si="29"/>
        <v/>
      </c>
      <c r="X75" s="91">
        <f>IF(G75='Emission Factors'!$B$3,AB75,IF(G75='Emission Factors'!$B$4,'Emission Factors'!$C$4,IF(G75='Emission Factors'!$B$5,'Emission Factors'!$C$5,IF(G75='Emission Factors'!$B$6,'Emission Factors'!$C$6,IF(G75='Emission Factors'!$B$7,'Emission Factors'!$C$7,IF(G75='Emission Factors'!$B$8,'Emission Factors'!$C$8,IF(G75='Emission Factors'!$B$9,'Emission Factors'!$C$9,IF(G75='Emission Factors'!$B$10,'Emission Factors'!$C$10,IF(G75='Emission Factors'!$B$11,'Emission Factors'!$C$11,IF(G75='Emission Factors'!$B$12,'Emission Factors'!$C$12,IF(G75='Emission Factors'!$B$13,'Emission Factors'!$C$13,IF(G75='Emission Factors'!$B$14,'Emission Factors'!$C$14,0))))))))))))</f>
        <v>0</v>
      </c>
      <c r="Y75" s="91">
        <f>IF(H75='Emission Factors'!$B$3,AB75,IF(H75='Emission Factors'!$B$4,'Emission Factors'!$C$4,IF(H75='Emission Factors'!$B$5,'Emission Factors'!$C$5,IF(H75='Emission Factors'!$B$6,'Emission Factors'!$C$6,IF(H75='Emission Factors'!$B$7,'Emission Factors'!$C$7,IF(H75='Emission Factors'!$B$8,'Emission Factors'!$C$8,IF(H75='Emission Factors'!$B$9,'Emission Factors'!$C$9,IF(H75='Emission Factors'!$B$10,'Emission Factors'!$C$10,IF(H75='Emission Factors'!$B$11,'Emission Factors'!$C$11,IF(H75='Emission Factors'!$B$12,'Emission Factors'!$C$12,IF(H75='Emission Factors'!$B$13,'Emission Factors'!$C$13,IF(H75='Emission Factors'!$B$14,'Emission Factors'!$C$14,0))))))))))))</f>
        <v>0</v>
      </c>
      <c r="Z75" s="91" t="e">
        <f>IF(AND($E$8&lt;&gt;"",$E$10&lt;&gt;""),$E$8*AP75/T75,IF($D$15="AK",'Grid Emissions'!C47*0.000001,IF($D$15="DC",'Grid Emissions'!C54*0.000001,IF($D$15="HI",'Grid Emissions'!C58*0.000001,IF($D$15="PR",'Grid Emissions'!C86*0.000001,(VLOOKUP($D$15,'Grid Emission Forecast'!$B$4:$AF$52,MATCH(T75,'Grid Emission Forecast'!$B$4:$AF$4,0),FALSE)*0.000001)*(1-($E$21/100)))))))</f>
        <v>#N/A</v>
      </c>
      <c r="AA75" s="91" t="e">
        <f>IF($D$15="AK",'Grid Emissions'!C47*0.000001,IF($D$15="DC",'Grid Emissions'!C54*0.000001,IF($D$15="HI",'Grid Emissions'!C58*0.000001,IF($D$15="PR",'Grid Emissions'!C86*0.000001,(VLOOKUP($D$15,'Grid Emission Forecast'!$B$57:$AF$105,MATCH(T75,'Grid Emission Forecast'!$B$57:$AF$57,0),FALSE)*0.000001)*(1-($E$21/100))))))</f>
        <v>#N/A</v>
      </c>
      <c r="AB75" s="91" t="e">
        <f>IF($E$17=$DJ$7,'Emission Factors'!$C$3,IF($E$17=$DJ$8,Z75,IF($E$17=$DJ$9,AA75,Z75)))</f>
        <v>#N/A</v>
      </c>
      <c r="AC75" s="91">
        <f>IF(I75='Emission Factors'!$B$3,AB75,IF(I75='Emission Factors'!$B$4,'Emission Factors'!$C$4,IF(I75='Emission Factors'!$B$5,'Emission Factors'!$C$5,IF(I75='Emission Factors'!$B$6,'Emission Factors'!$C$6,IF(I75='Emission Factors'!$B$7,'Emission Factors'!$C$7,IF(I75='Emission Factors'!$B$8,'Emission Factors'!$C$8,IF(I75='Emission Factors'!$B$9,'Emission Factors'!$C$9,IF(I75='Emission Factors'!$B$10,'Emission Factors'!$C$10,IF(I75='Emission Factors'!$B$11,'Emission Factors'!$C$11,IF(I75='Emission Factors'!$B$12,'Emission Factors'!$C$12,IF(I75='Emission Factors'!$B$13,'Emission Factors'!$C$13,IF(I75='Emission Factors'!$B$14,'Emission Factors'!$C$14,0))))))))))))</f>
        <v>0</v>
      </c>
      <c r="AD75" s="86" t="str">
        <f t="shared" si="30"/>
        <v/>
      </c>
      <c r="AE75" s="148" t="str">
        <f>IF(OR(J75&lt;&gt;"",K75&lt;&gt;"",L75&lt;&gt;"",M75&lt;&gt;""),((J75*0.00341214)+K75+L75-IF(I75="Electricity",M75*0.00341214,M75)),"")</f>
        <v/>
      </c>
      <c r="AF75" s="92" t="str">
        <f>IF(AND(AE75&lt;&gt;"",AE75&gt;0),AD75/AE75,"")</f>
        <v/>
      </c>
      <c r="AG75" s="150" t="str">
        <f t="shared" si="13"/>
        <v/>
      </c>
      <c r="AH75" s="192" t="str">
        <f>IF(AND(AG75&lt;&gt;"",AG75&gt;0),AD75/AG75,"")</f>
        <v/>
      </c>
      <c r="AI75" s="198" t="str">
        <f t="shared" si="23"/>
        <v/>
      </c>
      <c r="AJ75" s="71">
        <f t="shared" si="31"/>
        <v>0</v>
      </c>
      <c r="AK75" s="199" t="e">
        <f t="shared" si="32"/>
        <v>#VALUE!</v>
      </c>
      <c r="AL75" s="199" t="e">
        <f t="shared" si="33"/>
        <v>#VALUE!</v>
      </c>
      <c r="AM75" s="199" t="e">
        <f t="shared" si="34"/>
        <v>#VALUE!</v>
      </c>
      <c r="AN75" s="199" t="e">
        <f t="shared" si="35"/>
        <v>#VALUE!</v>
      </c>
      <c r="AO75" s="199" t="e">
        <f t="shared" si="36"/>
        <v>#VALUE!</v>
      </c>
      <c r="AP75" s="199" t="e">
        <f t="shared" si="14"/>
        <v>#VALUE!</v>
      </c>
      <c r="AQ75" s="199" t="str">
        <f>IF(Q75&lt;&gt;"",(Q75+(R75*AL75)+(N75*(IF(I75=D58,AM75,AN75)))-((P75*AN75)+(O75*AM75)+(AJ75*AO75))),"")</f>
        <v/>
      </c>
      <c r="AR75" s="200" t="str">
        <f t="shared" si="15"/>
        <v/>
      </c>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c r="BZ75" s="21"/>
      <c r="CA75" s="21"/>
      <c r="CB75" s="21"/>
      <c r="CC75" s="21"/>
      <c r="CD75" s="21"/>
      <c r="CE75" s="21"/>
      <c r="CF75" s="21"/>
      <c r="CG75" s="21"/>
      <c r="CH75" s="21"/>
      <c r="CI75" s="21"/>
      <c r="CJ75" s="21"/>
      <c r="CK75" s="21"/>
      <c r="CL75" s="21"/>
      <c r="CM75" s="21"/>
      <c r="CN75" s="21"/>
      <c r="CO75" s="21"/>
      <c r="CP75" s="21"/>
      <c r="CQ75" s="21"/>
      <c r="CR75" s="21"/>
      <c r="CS75" s="21"/>
      <c r="CT75" s="21"/>
      <c r="CU75" s="21"/>
      <c r="CV75" s="21"/>
      <c r="CW75" s="21"/>
      <c r="CX75" s="21"/>
      <c r="CY75" s="21"/>
      <c r="CZ75" s="21"/>
      <c r="DA75" s="21"/>
    </row>
    <row r="76" spans="2:111" x14ac:dyDescent="0.3">
      <c r="B76" s="164"/>
      <c r="C76" s="66"/>
      <c r="D76" s="104" t="str">
        <f t="shared" si="25"/>
        <v/>
      </c>
      <c r="E76" s="106"/>
      <c r="F76" s="44"/>
      <c r="G76" s="39"/>
      <c r="H76" s="108"/>
      <c r="I76" s="93"/>
      <c r="J76" s="96"/>
      <c r="K76" s="110"/>
      <c r="L76" s="73"/>
      <c r="M76" s="112"/>
      <c r="N76" s="29"/>
      <c r="O76" s="115"/>
      <c r="P76" s="93"/>
      <c r="Q76" s="39"/>
      <c r="R76" s="108"/>
      <c r="S76" s="117" t="str">
        <f t="shared" si="26"/>
        <v/>
      </c>
      <c r="T76" s="98" t="str">
        <f t="shared" si="37"/>
        <v/>
      </c>
      <c r="U76" s="100" t="str">
        <f t="shared" si="27"/>
        <v/>
      </c>
      <c r="V76" s="119" t="str">
        <f t="shared" si="28"/>
        <v/>
      </c>
      <c r="W76" s="101" t="str">
        <f t="shared" si="29"/>
        <v/>
      </c>
      <c r="X76" s="91">
        <f>IF(G76='Emission Factors'!$B$3,AB76,IF(G76='Emission Factors'!$B$4,'Emission Factors'!$C$4,IF(G76='Emission Factors'!$B$5,'Emission Factors'!$C$5,IF(G76='Emission Factors'!$B$6,'Emission Factors'!$C$6,IF(G76='Emission Factors'!$B$7,'Emission Factors'!$C$7,IF(G76='Emission Factors'!$B$8,'Emission Factors'!$C$8,IF(G76='Emission Factors'!$B$9,'Emission Factors'!$C$9,IF(G76='Emission Factors'!$B$10,'Emission Factors'!$C$10,IF(G76='Emission Factors'!$B$11,'Emission Factors'!$C$11,IF(G76='Emission Factors'!$B$12,'Emission Factors'!$C$12,IF(G76='Emission Factors'!$B$13,'Emission Factors'!$C$13,IF(G76='Emission Factors'!$B$14,'Emission Factors'!$C$14,0))))))))))))</f>
        <v>0</v>
      </c>
      <c r="Y76" s="91">
        <f>IF(H76='Emission Factors'!$B$3,AB76,IF(H76='Emission Factors'!$B$4,'Emission Factors'!$C$4,IF(H76='Emission Factors'!$B$5,'Emission Factors'!$C$5,IF(H76='Emission Factors'!$B$6,'Emission Factors'!$C$6,IF(H76='Emission Factors'!$B$7,'Emission Factors'!$C$7,IF(H76='Emission Factors'!$B$8,'Emission Factors'!$C$8,IF(H76='Emission Factors'!$B$9,'Emission Factors'!$C$9,IF(H76='Emission Factors'!$B$10,'Emission Factors'!$C$10,IF(H76='Emission Factors'!$B$11,'Emission Factors'!$C$11,IF(H76='Emission Factors'!$B$12,'Emission Factors'!$C$12,IF(H76='Emission Factors'!$B$13,'Emission Factors'!$C$13,IF(H76='Emission Factors'!$B$14,'Emission Factors'!$C$14,0))))))))))))</f>
        <v>0</v>
      </c>
      <c r="Z76" s="91" t="e">
        <f>IF(AND($E$8&lt;&gt;"",$E$10&lt;&gt;""),$E$8*AP76/T76,IF($D$15="AK",'Grid Emissions'!C48*0.000001,IF($D$15="DC",'Grid Emissions'!C55*0.000001,IF($D$15="HI",'Grid Emissions'!C59*0.000001,IF($D$15="PR",'Grid Emissions'!C87*0.000001,(VLOOKUP($D$15,'Grid Emission Forecast'!$B$4:$AF$52,MATCH(T76,'Grid Emission Forecast'!$B$4:$AF$4,0),FALSE)*0.000001)*(1-($E$21/100)))))))</f>
        <v>#N/A</v>
      </c>
      <c r="AA76" s="91" t="e">
        <f>IF($D$15="AK",'Grid Emissions'!C48*0.000001,IF($D$15="DC",'Grid Emissions'!C55*0.000001,IF($D$15="HI",'Grid Emissions'!C59*0.000001,IF($D$15="PR",'Grid Emissions'!C87*0.000001,(VLOOKUP($D$15,'Grid Emission Forecast'!$B$57:$AF$105,MATCH(T76,'Grid Emission Forecast'!$B$57:$AF$57,0),FALSE)*0.000001)*(1-($E$21/100))))))</f>
        <v>#N/A</v>
      </c>
      <c r="AB76" s="91" t="e">
        <f>IF($E$17=$DJ$7,'Emission Factors'!$C$3,IF($E$17=$DJ$8,Z76,IF($E$17=$DJ$9,AA76,Z76)))</f>
        <v>#N/A</v>
      </c>
      <c r="AC76" s="91">
        <f>IF(I76='Emission Factors'!$B$3,AB76,IF(I76='Emission Factors'!$B$4,'Emission Factors'!$C$4,IF(I76='Emission Factors'!$B$5,'Emission Factors'!$C$5,IF(I76='Emission Factors'!$B$6,'Emission Factors'!$C$6,IF(I76='Emission Factors'!$B$7,'Emission Factors'!$C$7,IF(I76='Emission Factors'!$B$8,'Emission Factors'!$C$8,IF(I76='Emission Factors'!$B$9,'Emission Factors'!$C$9,IF(I76='Emission Factors'!$B$10,'Emission Factors'!$C$10,IF(I76='Emission Factors'!$B$11,'Emission Factors'!$C$11,IF(I76='Emission Factors'!$B$12,'Emission Factors'!$C$12,IF(I76='Emission Factors'!$B$13,'Emission Factors'!$C$13,IF(I76='Emission Factors'!$B$14,'Emission Factors'!$C$14,0))))))))))))</f>
        <v>0</v>
      </c>
      <c r="AD76" s="86" t="str">
        <f t="shared" si="30"/>
        <v/>
      </c>
      <c r="AE76" s="148" t="str">
        <f>IF(OR(J76&lt;&gt;"",K76&lt;&gt;"",L76&lt;&gt;"",M76&lt;&gt;""),((J76*0.00341214)+K76+L76-IF(I76="Electricity",M76*0.00341214,M76)),"")</f>
        <v/>
      </c>
      <c r="AF76" s="92" t="str">
        <f>IF(AND(AE76&lt;&gt;"",AE76&gt;0),AD76/AE76,"")</f>
        <v/>
      </c>
      <c r="AG76" s="150" t="str">
        <f t="shared" si="13"/>
        <v/>
      </c>
      <c r="AH76" s="192" t="str">
        <f>IF(AND(AG76&lt;&gt;"",AG76&gt;0),AD76/AG76,"")</f>
        <v/>
      </c>
      <c r="AI76" s="198" t="str">
        <f t="shared" si="23"/>
        <v/>
      </c>
      <c r="AJ76" s="71">
        <f t="shared" si="31"/>
        <v>0</v>
      </c>
      <c r="AK76" s="199" t="e">
        <f t="shared" si="32"/>
        <v>#VALUE!</v>
      </c>
      <c r="AL76" s="199" t="e">
        <f t="shared" si="33"/>
        <v>#VALUE!</v>
      </c>
      <c r="AM76" s="199" t="e">
        <f t="shared" si="34"/>
        <v>#VALUE!</v>
      </c>
      <c r="AN76" s="199" t="e">
        <f t="shared" si="35"/>
        <v>#VALUE!</v>
      </c>
      <c r="AO76" s="199" t="e">
        <f t="shared" si="36"/>
        <v>#VALUE!</v>
      </c>
      <c r="AP76" s="199" t="e">
        <f t="shared" si="14"/>
        <v>#VALUE!</v>
      </c>
      <c r="AQ76" s="199" t="str">
        <f>IF(Q76&lt;&gt;"",(Q76+(R76*AL76)+(N76*(IF(I76=D59,AM76,AN76)))-((P76*AN76)+(O76*AM76)+(AJ76*AO76))),"")</f>
        <v/>
      </c>
      <c r="AR76" s="200" t="str">
        <f t="shared" si="15"/>
        <v/>
      </c>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c r="BZ76" s="21"/>
      <c r="CA76" s="21"/>
      <c r="CB76" s="21"/>
      <c r="CC76" s="21"/>
      <c r="CD76" s="21"/>
      <c r="CE76" s="21"/>
      <c r="CF76" s="21"/>
      <c r="CG76" s="21"/>
      <c r="CH76" s="21"/>
      <c r="CI76" s="21"/>
      <c r="CJ76" s="21"/>
      <c r="CK76" s="21"/>
      <c r="CL76" s="21"/>
      <c r="CM76" s="21"/>
      <c r="CN76" s="21"/>
      <c r="CO76" s="21"/>
      <c r="CP76" s="21"/>
      <c r="CQ76" s="21"/>
      <c r="CR76" s="21"/>
      <c r="CS76" s="21"/>
      <c r="CT76" s="21"/>
      <c r="CU76" s="21"/>
      <c r="CV76" s="21"/>
      <c r="CW76" s="21"/>
      <c r="CX76" s="21"/>
      <c r="CY76" s="21"/>
      <c r="CZ76" s="21"/>
      <c r="DA76" s="21"/>
    </row>
    <row r="77" spans="2:111" x14ac:dyDescent="0.3">
      <c r="B77" s="164"/>
      <c r="C77" s="66"/>
      <c r="D77" s="104" t="str">
        <f t="shared" si="25"/>
        <v/>
      </c>
      <c r="E77" s="106"/>
      <c r="F77" s="44"/>
      <c r="G77" s="39"/>
      <c r="H77" s="108"/>
      <c r="I77" s="93"/>
      <c r="J77" s="96"/>
      <c r="K77" s="110"/>
      <c r="L77" s="73"/>
      <c r="M77" s="112"/>
      <c r="N77" s="29"/>
      <c r="O77" s="115"/>
      <c r="P77" s="93"/>
      <c r="Q77" s="39"/>
      <c r="R77" s="108"/>
      <c r="S77" s="117" t="str">
        <f t="shared" si="26"/>
        <v/>
      </c>
      <c r="T77" s="98" t="str">
        <f t="shared" si="37"/>
        <v/>
      </c>
      <c r="U77" s="100" t="str">
        <f t="shared" si="27"/>
        <v/>
      </c>
      <c r="V77" s="119" t="str">
        <f t="shared" si="28"/>
        <v/>
      </c>
      <c r="W77" s="101" t="str">
        <f t="shared" si="29"/>
        <v/>
      </c>
      <c r="X77" s="91">
        <f>IF(G77='Emission Factors'!$B$3,AB77,IF(G77='Emission Factors'!$B$4,'Emission Factors'!$C$4,IF(G77='Emission Factors'!$B$5,'Emission Factors'!$C$5,IF(G77='Emission Factors'!$B$6,'Emission Factors'!$C$6,IF(G77='Emission Factors'!$B$7,'Emission Factors'!$C$7,IF(G77='Emission Factors'!$B$8,'Emission Factors'!$C$8,IF(G77='Emission Factors'!$B$9,'Emission Factors'!$C$9,IF(G77='Emission Factors'!$B$10,'Emission Factors'!$C$10,IF(G77='Emission Factors'!$B$11,'Emission Factors'!$C$11,IF(G77='Emission Factors'!$B$12,'Emission Factors'!$C$12,IF(G77='Emission Factors'!$B$13,'Emission Factors'!$C$13,IF(G77='Emission Factors'!$B$14,'Emission Factors'!$C$14,0))))))))))))</f>
        <v>0</v>
      </c>
      <c r="Y77" s="91">
        <f>IF(H77='Emission Factors'!$B$3,AB77,IF(H77='Emission Factors'!$B$4,'Emission Factors'!$C$4,IF(H77='Emission Factors'!$B$5,'Emission Factors'!$C$5,IF(H77='Emission Factors'!$B$6,'Emission Factors'!$C$6,IF(H77='Emission Factors'!$B$7,'Emission Factors'!$C$7,IF(H77='Emission Factors'!$B$8,'Emission Factors'!$C$8,IF(H77='Emission Factors'!$B$9,'Emission Factors'!$C$9,IF(H77='Emission Factors'!$B$10,'Emission Factors'!$C$10,IF(H77='Emission Factors'!$B$11,'Emission Factors'!$C$11,IF(H77='Emission Factors'!$B$12,'Emission Factors'!$C$12,IF(H77='Emission Factors'!$B$13,'Emission Factors'!$C$13,IF(H77='Emission Factors'!$B$14,'Emission Factors'!$C$14,0))))))))))))</f>
        <v>0</v>
      </c>
      <c r="Z77" s="91" t="e">
        <f>IF(AND($E$8&lt;&gt;"",$E$10&lt;&gt;""),$E$8*AP77/T77,IF($D$15="AK",'Grid Emissions'!C49*0.000001,IF($D$15="DC",'Grid Emissions'!C56*0.000001,IF($D$15="HI",'Grid Emissions'!C60*0.000001,IF($D$15="PR",'Grid Emissions'!C88*0.000001,(VLOOKUP($D$15,'Grid Emission Forecast'!$B$4:$AF$52,MATCH(T77,'Grid Emission Forecast'!$B$4:$AF$4,0),FALSE)*0.000001)*(1-($E$21/100)))))))</f>
        <v>#N/A</v>
      </c>
      <c r="AA77" s="91" t="e">
        <f>IF($D$15="AK",'Grid Emissions'!C49*0.000001,IF($D$15="DC",'Grid Emissions'!C56*0.000001,IF($D$15="HI",'Grid Emissions'!C60*0.000001,IF($D$15="PR",'Grid Emissions'!C88*0.000001,(VLOOKUP($D$15,'Grid Emission Forecast'!$B$57:$AF$105,MATCH(T77,'Grid Emission Forecast'!$B$57:$AF$57,0),FALSE)*0.000001)*(1-($E$21/100))))))</f>
        <v>#N/A</v>
      </c>
      <c r="AB77" s="91" t="e">
        <f>IF($E$17=$DJ$7,'Emission Factors'!$C$3,IF($E$17=$DJ$8,Z77,IF($E$17=$DJ$9,AA77,Z77)))</f>
        <v>#N/A</v>
      </c>
      <c r="AC77" s="91">
        <f>IF(I77='Emission Factors'!$B$3,AB77,IF(I77='Emission Factors'!$B$4,'Emission Factors'!$C$4,IF(I77='Emission Factors'!$B$5,'Emission Factors'!$C$5,IF(I77='Emission Factors'!$B$6,'Emission Factors'!$C$6,IF(I77='Emission Factors'!$B$7,'Emission Factors'!$C$7,IF(I77='Emission Factors'!$B$8,'Emission Factors'!$C$8,IF(I77='Emission Factors'!$B$9,'Emission Factors'!$C$9,IF(I77='Emission Factors'!$B$10,'Emission Factors'!$C$10,IF(I77='Emission Factors'!$B$11,'Emission Factors'!$C$11,IF(I77='Emission Factors'!$B$12,'Emission Factors'!$C$12,IF(I77='Emission Factors'!$B$13,'Emission Factors'!$C$13,IF(I77='Emission Factors'!$B$14,'Emission Factors'!$C$14,0))))))))))))</f>
        <v>0</v>
      </c>
      <c r="AD77" s="86" t="str">
        <f t="shared" si="30"/>
        <v/>
      </c>
      <c r="AE77" s="148" t="str">
        <f>IF(OR(J77&lt;&gt;"",K77&lt;&gt;"",L77&lt;&gt;"",M77&lt;&gt;""),((J77*0.00341214)+K77+L77-IF(I77="Electricity",M77*0.00341214,M77)),"")</f>
        <v/>
      </c>
      <c r="AF77" s="92" t="str">
        <f>IF(AND(AE77&lt;&gt;"",AE77&gt;0),AD77/AE77,"")</f>
        <v/>
      </c>
      <c r="AG77" s="150" t="str">
        <f t="shared" si="13"/>
        <v/>
      </c>
      <c r="AH77" s="192" t="str">
        <f>IF(AND(AG77&lt;&gt;"",AG77&gt;0),AD77/AG77,"")</f>
        <v/>
      </c>
      <c r="AI77" s="198" t="str">
        <f t="shared" si="23"/>
        <v/>
      </c>
      <c r="AJ77" s="71">
        <f t="shared" si="31"/>
        <v>0</v>
      </c>
      <c r="AK77" s="199" t="e">
        <f t="shared" si="32"/>
        <v>#VALUE!</v>
      </c>
      <c r="AL77" s="199" t="e">
        <f t="shared" si="33"/>
        <v>#VALUE!</v>
      </c>
      <c r="AM77" s="199" t="e">
        <f t="shared" si="34"/>
        <v>#VALUE!</v>
      </c>
      <c r="AN77" s="199" t="e">
        <f t="shared" si="35"/>
        <v>#VALUE!</v>
      </c>
      <c r="AO77" s="199" t="e">
        <f t="shared" si="36"/>
        <v>#VALUE!</v>
      </c>
      <c r="AP77" s="199" t="e">
        <f t="shared" si="14"/>
        <v>#VALUE!</v>
      </c>
      <c r="AQ77" s="199" t="str">
        <f t="shared" ref="AQ77:AQ94" si="38">IF(Q77&lt;&gt;"",(Q77+(R77*AL77)+(N77*(IF(I77=D64,AM77,AN77)))-((P77*AN77)+(O77*AM77)+(AJ77*AO77))),"")</f>
        <v/>
      </c>
      <c r="AR77" s="200" t="str">
        <f t="shared" si="15"/>
        <v/>
      </c>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c r="BZ77" s="21"/>
      <c r="CA77" s="21"/>
      <c r="CB77" s="21"/>
      <c r="CC77" s="21"/>
      <c r="CD77" s="21"/>
      <c r="CE77" s="21"/>
      <c r="CF77" s="21"/>
      <c r="CG77" s="21"/>
      <c r="CH77" s="21"/>
      <c r="CI77" s="21"/>
      <c r="CJ77" s="21"/>
      <c r="CK77" s="21"/>
      <c r="CL77" s="21"/>
      <c r="CM77" s="21"/>
      <c r="CN77" s="21"/>
      <c r="CO77" s="21"/>
      <c r="CP77" s="21"/>
      <c r="CQ77" s="21"/>
      <c r="CR77" s="21"/>
      <c r="CS77" s="21"/>
      <c r="CT77" s="21"/>
      <c r="CU77" s="21"/>
      <c r="CV77" s="21"/>
      <c r="CW77" s="21"/>
      <c r="CX77" s="21"/>
      <c r="CY77" s="21"/>
      <c r="CZ77" s="21"/>
      <c r="DA77" s="21"/>
    </row>
    <row r="78" spans="2:111" x14ac:dyDescent="0.3">
      <c r="B78" s="164"/>
      <c r="C78" s="66"/>
      <c r="D78" s="104" t="str">
        <f t="shared" si="25"/>
        <v/>
      </c>
      <c r="E78" s="106"/>
      <c r="F78" s="44"/>
      <c r="G78" s="39"/>
      <c r="H78" s="108"/>
      <c r="I78" s="93"/>
      <c r="J78" s="96"/>
      <c r="K78" s="110"/>
      <c r="L78" s="73"/>
      <c r="M78" s="112"/>
      <c r="N78" s="29"/>
      <c r="O78" s="115"/>
      <c r="P78" s="93"/>
      <c r="Q78" s="39"/>
      <c r="R78" s="108"/>
      <c r="S78" s="117" t="str">
        <f t="shared" si="26"/>
        <v/>
      </c>
      <c r="T78" s="98" t="str">
        <f t="shared" si="37"/>
        <v/>
      </c>
      <c r="U78" s="100" t="str">
        <f t="shared" si="27"/>
        <v/>
      </c>
      <c r="V78" s="119" t="str">
        <f t="shared" si="28"/>
        <v/>
      </c>
      <c r="W78" s="101" t="str">
        <f t="shared" si="29"/>
        <v/>
      </c>
      <c r="X78" s="91">
        <f>IF(G78='Emission Factors'!$B$3,AB78,IF(G78='Emission Factors'!$B$4,'Emission Factors'!$C$4,IF(G78='Emission Factors'!$B$5,'Emission Factors'!$C$5,IF(G78='Emission Factors'!$B$6,'Emission Factors'!$C$6,IF(G78='Emission Factors'!$B$7,'Emission Factors'!$C$7,IF(G78='Emission Factors'!$B$8,'Emission Factors'!$C$8,IF(G78='Emission Factors'!$B$9,'Emission Factors'!$C$9,IF(G78='Emission Factors'!$B$10,'Emission Factors'!$C$10,IF(G78='Emission Factors'!$B$11,'Emission Factors'!$C$11,IF(G78='Emission Factors'!$B$12,'Emission Factors'!$C$12,IF(G78='Emission Factors'!$B$13,'Emission Factors'!$C$13,IF(G78='Emission Factors'!$B$14,'Emission Factors'!$C$14,0))))))))))))</f>
        <v>0</v>
      </c>
      <c r="Y78" s="91">
        <f>IF(H78='Emission Factors'!$B$3,AB78,IF(H78='Emission Factors'!$B$4,'Emission Factors'!$C$4,IF(H78='Emission Factors'!$B$5,'Emission Factors'!$C$5,IF(H78='Emission Factors'!$B$6,'Emission Factors'!$C$6,IF(H78='Emission Factors'!$B$7,'Emission Factors'!$C$7,IF(H78='Emission Factors'!$B$8,'Emission Factors'!$C$8,IF(H78='Emission Factors'!$B$9,'Emission Factors'!$C$9,IF(H78='Emission Factors'!$B$10,'Emission Factors'!$C$10,IF(H78='Emission Factors'!$B$11,'Emission Factors'!$C$11,IF(H78='Emission Factors'!$B$12,'Emission Factors'!$C$12,IF(H78='Emission Factors'!$B$13,'Emission Factors'!$C$13,IF(H78='Emission Factors'!$B$14,'Emission Factors'!$C$14,0))))))))))))</f>
        <v>0</v>
      </c>
      <c r="Z78" s="91" t="e">
        <f>IF(AND($E$8&lt;&gt;"",$E$10&lt;&gt;""),$E$8*AP78/T78,IF($D$15="AK",'Grid Emissions'!C50*0.000001,IF($D$15="DC",'Grid Emissions'!C57*0.000001,IF($D$15="HI",'Grid Emissions'!C61*0.000001,IF($D$15="PR",'Grid Emissions'!C89*0.000001,(VLOOKUP($D$15,'Grid Emission Forecast'!$B$4:$AF$52,MATCH(T78,'Grid Emission Forecast'!$B$4:$AF$4,0),FALSE)*0.000001)*(1-($E$21/100)))))))</f>
        <v>#N/A</v>
      </c>
      <c r="AA78" s="91" t="e">
        <f>IF($D$15="AK",'Grid Emissions'!C50*0.000001,IF($D$15="DC",'Grid Emissions'!C57*0.000001,IF($D$15="HI",'Grid Emissions'!C61*0.000001,IF($D$15="PR",'Grid Emissions'!C89*0.000001,(VLOOKUP($D$15,'Grid Emission Forecast'!$B$57:$AF$105,MATCH(T78,'Grid Emission Forecast'!$B$57:$AF$57,0),FALSE)*0.000001)*(1-($E$21/100))))))</f>
        <v>#N/A</v>
      </c>
      <c r="AB78" s="91" t="e">
        <f>IF($E$17=$DJ$7,'Emission Factors'!$C$3,IF($E$17=$DJ$8,Z78,IF($E$17=$DJ$9,AA78,Z78)))</f>
        <v>#N/A</v>
      </c>
      <c r="AC78" s="91">
        <f>IF(I78='Emission Factors'!$B$3,AB78,IF(I78='Emission Factors'!$B$4,'Emission Factors'!$C$4,IF(I78='Emission Factors'!$B$5,'Emission Factors'!$C$5,IF(I78='Emission Factors'!$B$6,'Emission Factors'!$C$6,IF(I78='Emission Factors'!$B$7,'Emission Factors'!$C$7,IF(I78='Emission Factors'!$B$8,'Emission Factors'!$C$8,IF(I78='Emission Factors'!$B$9,'Emission Factors'!$C$9,IF(I78='Emission Factors'!$B$10,'Emission Factors'!$C$10,IF(I78='Emission Factors'!$B$11,'Emission Factors'!$C$11,IF(I78='Emission Factors'!$B$12,'Emission Factors'!$C$12,IF(I78='Emission Factors'!$B$13,'Emission Factors'!$C$13,IF(I78='Emission Factors'!$B$14,'Emission Factors'!$C$14,0))))))))))))</f>
        <v>0</v>
      </c>
      <c r="AD78" s="86" t="str">
        <f t="shared" si="30"/>
        <v/>
      </c>
      <c r="AE78" s="148" t="str">
        <f>IF(OR(J78&lt;&gt;"",K78&lt;&gt;"",L78&lt;&gt;"",M78&lt;&gt;""),((J78*0.00341214)+K78+L78-IF(I78="Electricity",M78*0.00341214,M78)),"")</f>
        <v/>
      </c>
      <c r="AF78" s="92" t="str">
        <f>IF(AND(AE78&lt;&gt;"",AE78&gt;0),AD78/AE78,"")</f>
        <v/>
      </c>
      <c r="AG78" s="150" t="str">
        <f t="shared" si="13"/>
        <v/>
      </c>
      <c r="AH78" s="192" t="str">
        <f>IF(AND(AG78&lt;&gt;"",AG78&gt;0),AD78/AG78,"")</f>
        <v/>
      </c>
      <c r="AI78" s="198" t="str">
        <f t="shared" si="23"/>
        <v/>
      </c>
      <c r="AJ78" s="71">
        <f t="shared" si="31"/>
        <v>0</v>
      </c>
      <c r="AK78" s="199" t="e">
        <f t="shared" si="32"/>
        <v>#VALUE!</v>
      </c>
      <c r="AL78" s="199" t="e">
        <f t="shared" si="33"/>
        <v>#VALUE!</v>
      </c>
      <c r="AM78" s="199" t="e">
        <f t="shared" si="34"/>
        <v>#VALUE!</v>
      </c>
      <c r="AN78" s="199" t="e">
        <f t="shared" si="35"/>
        <v>#VALUE!</v>
      </c>
      <c r="AO78" s="199" t="e">
        <f t="shared" si="36"/>
        <v>#VALUE!</v>
      </c>
      <c r="AP78" s="199" t="e">
        <f t="shared" si="14"/>
        <v>#VALUE!</v>
      </c>
      <c r="AQ78" s="199" t="str">
        <f t="shared" si="38"/>
        <v/>
      </c>
      <c r="AR78" s="200" t="str">
        <f t="shared" si="15"/>
        <v/>
      </c>
      <c r="AW78" s="21"/>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c r="BZ78" s="21"/>
      <c r="CA78" s="21"/>
      <c r="CB78" s="21"/>
      <c r="CC78" s="21"/>
      <c r="CD78" s="21"/>
      <c r="CE78" s="21"/>
      <c r="CF78" s="21"/>
      <c r="CG78" s="21"/>
      <c r="CH78" s="21"/>
      <c r="CI78" s="21"/>
      <c r="CJ78" s="21"/>
      <c r="CK78" s="21"/>
      <c r="CL78" s="21"/>
      <c r="CM78" s="21"/>
      <c r="CN78" s="21"/>
      <c r="CO78" s="21"/>
      <c r="CP78" s="21"/>
      <c r="CQ78" s="21"/>
      <c r="CR78" s="21"/>
      <c r="CS78" s="21"/>
      <c r="CT78" s="21"/>
      <c r="CU78" s="21"/>
      <c r="CV78" s="21"/>
      <c r="CW78" s="21"/>
      <c r="CX78" s="21"/>
      <c r="CY78" s="21"/>
      <c r="CZ78" s="21"/>
      <c r="DA78" s="21"/>
    </row>
    <row r="79" spans="2:111" x14ac:dyDescent="0.3">
      <c r="B79" s="164"/>
      <c r="C79" s="66"/>
      <c r="D79" s="104" t="str">
        <f t="shared" si="25"/>
        <v/>
      </c>
      <c r="E79" s="106"/>
      <c r="F79" s="44"/>
      <c r="G79" s="39"/>
      <c r="H79" s="108"/>
      <c r="I79" s="93"/>
      <c r="J79" s="96"/>
      <c r="K79" s="110"/>
      <c r="L79" s="73"/>
      <c r="M79" s="112"/>
      <c r="N79" s="29"/>
      <c r="O79" s="115"/>
      <c r="P79" s="93"/>
      <c r="Q79" s="39"/>
      <c r="R79" s="108"/>
      <c r="S79" s="117" t="str">
        <f t="shared" si="26"/>
        <v/>
      </c>
      <c r="T79" s="98" t="str">
        <f t="shared" si="37"/>
        <v/>
      </c>
      <c r="U79" s="100" t="str">
        <f t="shared" si="27"/>
        <v/>
      </c>
      <c r="V79" s="119" t="str">
        <f t="shared" si="28"/>
        <v/>
      </c>
      <c r="W79" s="101" t="str">
        <f t="shared" si="29"/>
        <v/>
      </c>
      <c r="X79" s="91">
        <f>IF(G79='Emission Factors'!$B$3,AB79,IF(G79='Emission Factors'!$B$4,'Emission Factors'!$C$4,IF(G79='Emission Factors'!$B$5,'Emission Factors'!$C$5,IF(G79='Emission Factors'!$B$6,'Emission Factors'!$C$6,IF(G79='Emission Factors'!$B$7,'Emission Factors'!$C$7,IF(G79='Emission Factors'!$B$8,'Emission Factors'!$C$8,IF(G79='Emission Factors'!$B$9,'Emission Factors'!$C$9,IF(G79='Emission Factors'!$B$10,'Emission Factors'!$C$10,IF(G79='Emission Factors'!$B$11,'Emission Factors'!$C$11,IF(G79='Emission Factors'!$B$12,'Emission Factors'!$C$12,IF(G79='Emission Factors'!$B$13,'Emission Factors'!$C$13,IF(G79='Emission Factors'!$B$14,'Emission Factors'!$C$14,0))))))))))))</f>
        <v>0</v>
      </c>
      <c r="Y79" s="91">
        <f>IF(H79='Emission Factors'!$B$3,AB79,IF(H79='Emission Factors'!$B$4,'Emission Factors'!$C$4,IF(H79='Emission Factors'!$B$5,'Emission Factors'!$C$5,IF(H79='Emission Factors'!$B$6,'Emission Factors'!$C$6,IF(H79='Emission Factors'!$B$7,'Emission Factors'!$C$7,IF(H79='Emission Factors'!$B$8,'Emission Factors'!$C$8,IF(H79='Emission Factors'!$B$9,'Emission Factors'!$C$9,IF(H79='Emission Factors'!$B$10,'Emission Factors'!$C$10,IF(H79='Emission Factors'!$B$11,'Emission Factors'!$C$11,IF(H79='Emission Factors'!$B$12,'Emission Factors'!$C$12,IF(H79='Emission Factors'!$B$13,'Emission Factors'!$C$13,IF(H79='Emission Factors'!$B$14,'Emission Factors'!$C$14,0))))))))))))</f>
        <v>0</v>
      </c>
      <c r="Z79" s="91" t="e">
        <f>IF(AND($E$8&lt;&gt;"",$E$10&lt;&gt;""),$E$8*AP79/T79,IF($D$15="AK",'Grid Emissions'!C51*0.000001,IF($D$15="DC",'Grid Emissions'!C58*0.000001,IF($D$15="HI",'Grid Emissions'!C62*0.000001,IF($D$15="PR",'Grid Emissions'!C90*0.000001,(VLOOKUP($D$15,'Grid Emission Forecast'!$B$4:$AF$52,MATCH(T79,'Grid Emission Forecast'!$B$4:$AF$4,0),FALSE)*0.000001)*(1-($E$21/100)))))))</f>
        <v>#N/A</v>
      </c>
      <c r="AA79" s="91" t="e">
        <f>IF($D$15="AK",'Grid Emissions'!C51*0.000001,IF($D$15="DC",'Grid Emissions'!C58*0.000001,IF($D$15="HI",'Grid Emissions'!C62*0.000001,IF($D$15="PR",'Grid Emissions'!C90*0.000001,(VLOOKUP($D$15,'Grid Emission Forecast'!$B$57:$AF$105,MATCH(T79,'Grid Emission Forecast'!$B$57:$AF$57,0),FALSE)*0.000001)*(1-($E$21/100))))))</f>
        <v>#N/A</v>
      </c>
      <c r="AB79" s="91" t="e">
        <f>IF($E$17=$DJ$7,'Emission Factors'!$C$3,IF($E$17=$DJ$8,Z79,IF($E$17=$DJ$9,AA79,Z79)))</f>
        <v>#N/A</v>
      </c>
      <c r="AC79" s="91">
        <f>IF(I79='Emission Factors'!$B$3,AB79,IF(I79='Emission Factors'!$B$4,'Emission Factors'!$C$4,IF(I79='Emission Factors'!$B$5,'Emission Factors'!$C$5,IF(I79='Emission Factors'!$B$6,'Emission Factors'!$C$6,IF(I79='Emission Factors'!$B$7,'Emission Factors'!$C$7,IF(I79='Emission Factors'!$B$8,'Emission Factors'!$C$8,IF(I79='Emission Factors'!$B$9,'Emission Factors'!$C$9,IF(I79='Emission Factors'!$B$10,'Emission Factors'!$C$10,IF(I79='Emission Factors'!$B$11,'Emission Factors'!$C$11,IF(I79='Emission Factors'!$B$12,'Emission Factors'!$C$12,IF(I79='Emission Factors'!$B$13,'Emission Factors'!$C$13,IF(I79='Emission Factors'!$B$14,'Emission Factors'!$C$14,0))))))))))))</f>
        <v>0</v>
      </c>
      <c r="AD79" s="86" t="str">
        <f t="shared" si="30"/>
        <v/>
      </c>
      <c r="AE79" s="148" t="str">
        <f>IF(OR(J79&lt;&gt;"",K79&lt;&gt;"",L79&lt;&gt;"",M79&lt;&gt;""),((J79*0.00341214)+K79+L79-IF(I79="Electricity",M79*0.00341214,M79)),"")</f>
        <v/>
      </c>
      <c r="AF79" s="92" t="str">
        <f>IF(AND(AE79&lt;&gt;"",AE79&gt;0),AD79/AE79,"")</f>
        <v/>
      </c>
      <c r="AG79" s="150" t="str">
        <f t="shared" si="13"/>
        <v/>
      </c>
      <c r="AH79" s="192" t="str">
        <f>IF(AND(AG79&lt;&gt;"",AG79&gt;0),AD79/AG79,"")</f>
        <v/>
      </c>
      <c r="AI79" s="198" t="str">
        <f t="shared" si="23"/>
        <v/>
      </c>
      <c r="AJ79" s="71">
        <f t="shared" si="31"/>
        <v>0</v>
      </c>
      <c r="AK79" s="199" t="e">
        <f t="shared" si="32"/>
        <v>#VALUE!</v>
      </c>
      <c r="AL79" s="199" t="e">
        <f t="shared" si="33"/>
        <v>#VALUE!</v>
      </c>
      <c r="AM79" s="199" t="e">
        <f t="shared" si="34"/>
        <v>#VALUE!</v>
      </c>
      <c r="AN79" s="199" t="e">
        <f t="shared" si="35"/>
        <v>#VALUE!</v>
      </c>
      <c r="AO79" s="199" t="e">
        <f t="shared" si="36"/>
        <v>#VALUE!</v>
      </c>
      <c r="AP79" s="199" t="e">
        <f t="shared" si="14"/>
        <v>#VALUE!</v>
      </c>
      <c r="AQ79" s="199" t="str">
        <f t="shared" si="38"/>
        <v/>
      </c>
      <c r="AR79" s="200" t="str">
        <f t="shared" si="15"/>
        <v/>
      </c>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c r="BZ79" s="21"/>
      <c r="CA79" s="21"/>
      <c r="CB79" s="21"/>
      <c r="CC79" s="21"/>
      <c r="CD79" s="21"/>
      <c r="CE79" s="21"/>
      <c r="CF79" s="21"/>
      <c r="CG79" s="21"/>
      <c r="CH79" s="21"/>
      <c r="CI79" s="21"/>
      <c r="CJ79" s="21"/>
      <c r="CK79" s="21"/>
      <c r="CL79" s="21"/>
      <c r="CM79" s="21"/>
      <c r="CN79" s="21"/>
      <c r="CO79" s="21"/>
      <c r="CP79" s="21"/>
      <c r="CQ79" s="21"/>
      <c r="CR79" s="21"/>
      <c r="CS79" s="21"/>
      <c r="CT79" s="21"/>
      <c r="CU79" s="21"/>
      <c r="CV79" s="21"/>
      <c r="CW79" s="21"/>
      <c r="CX79" s="21"/>
      <c r="CY79" s="21"/>
      <c r="CZ79" s="21"/>
      <c r="DA79" s="21"/>
    </row>
    <row r="80" spans="2:111" x14ac:dyDescent="0.3">
      <c r="B80" s="164"/>
      <c r="C80" s="66"/>
      <c r="D80" s="104" t="str">
        <f t="shared" si="25"/>
        <v/>
      </c>
      <c r="E80" s="106"/>
      <c r="F80" s="44"/>
      <c r="G80" s="39"/>
      <c r="H80" s="108"/>
      <c r="I80" s="93"/>
      <c r="J80" s="96"/>
      <c r="K80" s="110"/>
      <c r="L80" s="73"/>
      <c r="M80" s="112"/>
      <c r="N80" s="29"/>
      <c r="O80" s="115"/>
      <c r="P80" s="93"/>
      <c r="Q80" s="39"/>
      <c r="R80" s="108"/>
      <c r="S80" s="117" t="str">
        <f t="shared" si="26"/>
        <v/>
      </c>
      <c r="T80" s="98" t="str">
        <f t="shared" si="37"/>
        <v/>
      </c>
      <c r="U80" s="100" t="str">
        <f t="shared" si="27"/>
        <v/>
      </c>
      <c r="V80" s="119" t="str">
        <f t="shared" si="28"/>
        <v/>
      </c>
      <c r="W80" s="101" t="str">
        <f t="shared" si="29"/>
        <v/>
      </c>
      <c r="X80" s="91">
        <f>IF(G80='Emission Factors'!$B$3,AB80,IF(G80='Emission Factors'!$B$4,'Emission Factors'!$C$4,IF(G80='Emission Factors'!$B$5,'Emission Factors'!$C$5,IF(G80='Emission Factors'!$B$6,'Emission Factors'!$C$6,IF(G80='Emission Factors'!$B$7,'Emission Factors'!$C$7,IF(G80='Emission Factors'!$B$8,'Emission Factors'!$C$8,IF(G80='Emission Factors'!$B$9,'Emission Factors'!$C$9,IF(G80='Emission Factors'!$B$10,'Emission Factors'!$C$10,IF(G80='Emission Factors'!$B$11,'Emission Factors'!$C$11,IF(G80='Emission Factors'!$B$12,'Emission Factors'!$C$12,IF(G80='Emission Factors'!$B$13,'Emission Factors'!$C$13,IF(G80='Emission Factors'!$B$14,'Emission Factors'!$C$14,0))))))))))))</f>
        <v>0</v>
      </c>
      <c r="Y80" s="91">
        <f>IF(H80='Emission Factors'!$B$3,AB80,IF(H80='Emission Factors'!$B$4,'Emission Factors'!$C$4,IF(H80='Emission Factors'!$B$5,'Emission Factors'!$C$5,IF(H80='Emission Factors'!$B$6,'Emission Factors'!$C$6,IF(H80='Emission Factors'!$B$7,'Emission Factors'!$C$7,IF(H80='Emission Factors'!$B$8,'Emission Factors'!$C$8,IF(H80='Emission Factors'!$B$9,'Emission Factors'!$C$9,IF(H80='Emission Factors'!$B$10,'Emission Factors'!$C$10,IF(H80='Emission Factors'!$B$11,'Emission Factors'!$C$11,IF(H80='Emission Factors'!$B$12,'Emission Factors'!$C$12,IF(H80='Emission Factors'!$B$13,'Emission Factors'!$C$13,IF(H80='Emission Factors'!$B$14,'Emission Factors'!$C$14,0))))))))))))</f>
        <v>0</v>
      </c>
      <c r="Z80" s="91" t="e">
        <f>IF(AND($E$8&lt;&gt;"",$E$10&lt;&gt;""),$E$8*AP80/T80,IF($D$15="AK",'Grid Emissions'!C52*0.000001,IF($D$15="DC",'Grid Emissions'!C59*0.000001,IF($D$15="HI",'Grid Emissions'!C63*0.000001,IF($D$15="PR",'Grid Emissions'!C91*0.000001,(VLOOKUP($D$15,'Grid Emission Forecast'!$B$4:$AF$52,MATCH(T80,'Grid Emission Forecast'!$B$4:$AF$4,0),FALSE)*0.000001)*(1-($E$21/100)))))))</f>
        <v>#N/A</v>
      </c>
      <c r="AA80" s="91" t="e">
        <f>IF($D$15="AK",'Grid Emissions'!C52*0.000001,IF($D$15="DC",'Grid Emissions'!C59*0.000001,IF($D$15="HI",'Grid Emissions'!C63*0.000001,IF($D$15="PR",'Grid Emissions'!C91*0.000001,(VLOOKUP($D$15,'Grid Emission Forecast'!$B$57:$AF$105,MATCH(T80,'Grid Emission Forecast'!$B$57:$AF$57,0),FALSE)*0.000001)*(1-($E$21/100))))))</f>
        <v>#N/A</v>
      </c>
      <c r="AB80" s="91" t="e">
        <f>IF($E$17=$DJ$7,'Emission Factors'!$C$3,IF($E$17=$DJ$8,Z80,IF($E$17=$DJ$9,AA80,Z80)))</f>
        <v>#N/A</v>
      </c>
      <c r="AC80" s="91">
        <f>IF(I80='Emission Factors'!$B$3,AB80,IF(I80='Emission Factors'!$B$4,'Emission Factors'!$C$4,IF(I80='Emission Factors'!$B$5,'Emission Factors'!$C$5,IF(I80='Emission Factors'!$B$6,'Emission Factors'!$C$6,IF(I80='Emission Factors'!$B$7,'Emission Factors'!$C$7,IF(I80='Emission Factors'!$B$8,'Emission Factors'!$C$8,IF(I80='Emission Factors'!$B$9,'Emission Factors'!$C$9,IF(I80='Emission Factors'!$B$10,'Emission Factors'!$C$10,IF(I80='Emission Factors'!$B$11,'Emission Factors'!$C$11,IF(I80='Emission Factors'!$B$12,'Emission Factors'!$C$12,IF(I80='Emission Factors'!$B$13,'Emission Factors'!$C$13,IF(I80='Emission Factors'!$B$14,'Emission Factors'!$C$14,0))))))))))))</f>
        <v>0</v>
      </c>
      <c r="AD80" s="86" t="str">
        <f t="shared" si="30"/>
        <v/>
      </c>
      <c r="AE80" s="148" t="str">
        <f>IF(OR(J80&lt;&gt;"",K80&lt;&gt;"",L80&lt;&gt;"",M80&lt;&gt;""),((J80*0.00341214)+K80+L80-IF(I80="Electricity",M80*0.00341214,M80)),"")</f>
        <v/>
      </c>
      <c r="AF80" s="92" t="str">
        <f>IF(AND(AE80&lt;&gt;"",AE80&gt;0),AD80/AE80,"")</f>
        <v/>
      </c>
      <c r="AG80" s="150" t="str">
        <f t="shared" si="13"/>
        <v/>
      </c>
      <c r="AH80" s="192" t="str">
        <f>IF(AND(AG80&lt;&gt;"",AG80&gt;0),AD80/AG80,"")</f>
        <v/>
      </c>
      <c r="AI80" s="198" t="str">
        <f t="shared" si="23"/>
        <v/>
      </c>
      <c r="AJ80" s="71">
        <f t="shared" si="31"/>
        <v>0</v>
      </c>
      <c r="AK80" s="199" t="e">
        <f t="shared" si="32"/>
        <v>#VALUE!</v>
      </c>
      <c r="AL80" s="199" t="e">
        <f t="shared" si="33"/>
        <v>#VALUE!</v>
      </c>
      <c r="AM80" s="199" t="e">
        <f t="shared" si="34"/>
        <v>#VALUE!</v>
      </c>
      <c r="AN80" s="199" t="e">
        <f t="shared" si="35"/>
        <v>#VALUE!</v>
      </c>
      <c r="AO80" s="199" t="e">
        <f t="shared" si="36"/>
        <v>#VALUE!</v>
      </c>
      <c r="AP80" s="199" t="e">
        <f t="shared" si="14"/>
        <v>#VALUE!</v>
      </c>
      <c r="AQ80" s="199" t="str">
        <f t="shared" si="38"/>
        <v/>
      </c>
      <c r="AR80" s="200" t="str">
        <f t="shared" si="15"/>
        <v/>
      </c>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c r="BZ80" s="21"/>
      <c r="CA80" s="21"/>
      <c r="CB80" s="21"/>
      <c r="CC80" s="21"/>
      <c r="CD80" s="21"/>
      <c r="CE80" s="21"/>
      <c r="CF80" s="21"/>
      <c r="CG80" s="21"/>
      <c r="CH80" s="21"/>
      <c r="CI80" s="21"/>
      <c r="CJ80" s="21"/>
      <c r="CK80" s="21"/>
      <c r="CL80" s="21"/>
      <c r="CM80" s="21"/>
      <c r="CN80" s="21"/>
      <c r="CO80" s="21"/>
      <c r="CP80" s="21"/>
      <c r="CQ80" s="21"/>
      <c r="CR80" s="21"/>
      <c r="CS80" s="21"/>
      <c r="CT80" s="21"/>
      <c r="CU80" s="21"/>
      <c r="CV80" s="21"/>
      <c r="CW80" s="21"/>
      <c r="CX80" s="21"/>
      <c r="CY80" s="21"/>
      <c r="CZ80" s="21"/>
      <c r="DA80" s="21"/>
    </row>
    <row r="81" spans="2:105" x14ac:dyDescent="0.3">
      <c r="B81" s="164"/>
      <c r="C81" s="66"/>
      <c r="D81" s="104" t="str">
        <f t="shared" si="25"/>
        <v/>
      </c>
      <c r="E81" s="106"/>
      <c r="F81" s="44"/>
      <c r="G81" s="39"/>
      <c r="H81" s="108"/>
      <c r="I81" s="93"/>
      <c r="J81" s="96"/>
      <c r="K81" s="110"/>
      <c r="L81" s="73"/>
      <c r="M81" s="112"/>
      <c r="N81" s="29"/>
      <c r="O81" s="115"/>
      <c r="P81" s="93"/>
      <c r="Q81" s="39"/>
      <c r="R81" s="108"/>
      <c r="S81" s="117" t="str">
        <f t="shared" si="26"/>
        <v/>
      </c>
      <c r="T81" s="98" t="str">
        <f t="shared" si="37"/>
        <v/>
      </c>
      <c r="U81" s="100" t="str">
        <f t="shared" si="27"/>
        <v/>
      </c>
      <c r="V81" s="119" t="str">
        <f t="shared" si="28"/>
        <v/>
      </c>
      <c r="W81" s="101" t="str">
        <f t="shared" si="29"/>
        <v/>
      </c>
      <c r="X81" s="91">
        <f>IF(G81='Emission Factors'!$B$3,AB81,IF(G81='Emission Factors'!$B$4,'Emission Factors'!$C$4,IF(G81='Emission Factors'!$B$5,'Emission Factors'!$C$5,IF(G81='Emission Factors'!$B$6,'Emission Factors'!$C$6,IF(G81='Emission Factors'!$B$7,'Emission Factors'!$C$7,IF(G81='Emission Factors'!$B$8,'Emission Factors'!$C$8,IF(G81='Emission Factors'!$B$9,'Emission Factors'!$C$9,IF(G81='Emission Factors'!$B$10,'Emission Factors'!$C$10,IF(G81='Emission Factors'!$B$11,'Emission Factors'!$C$11,IF(G81='Emission Factors'!$B$12,'Emission Factors'!$C$12,IF(G81='Emission Factors'!$B$13,'Emission Factors'!$C$13,IF(G81='Emission Factors'!$B$14,'Emission Factors'!$C$14,0))))))))))))</f>
        <v>0</v>
      </c>
      <c r="Y81" s="91">
        <f>IF(H81='Emission Factors'!$B$3,AB81,IF(H81='Emission Factors'!$B$4,'Emission Factors'!$C$4,IF(H81='Emission Factors'!$B$5,'Emission Factors'!$C$5,IF(H81='Emission Factors'!$B$6,'Emission Factors'!$C$6,IF(H81='Emission Factors'!$B$7,'Emission Factors'!$C$7,IF(H81='Emission Factors'!$B$8,'Emission Factors'!$C$8,IF(H81='Emission Factors'!$B$9,'Emission Factors'!$C$9,IF(H81='Emission Factors'!$B$10,'Emission Factors'!$C$10,IF(H81='Emission Factors'!$B$11,'Emission Factors'!$C$11,IF(H81='Emission Factors'!$B$12,'Emission Factors'!$C$12,IF(H81='Emission Factors'!$B$13,'Emission Factors'!$C$13,IF(H81='Emission Factors'!$B$14,'Emission Factors'!$C$14,0))))))))))))</f>
        <v>0</v>
      </c>
      <c r="Z81" s="91" t="e">
        <f>IF(AND($E$8&lt;&gt;"",$E$10&lt;&gt;""),$E$8*AP81/T81,IF($D$15="AK",'Grid Emissions'!C53*0.000001,IF($D$15="DC",'Grid Emissions'!C60*0.000001,IF($D$15="HI",'Grid Emissions'!C64*0.000001,IF($D$15="PR",'Grid Emissions'!C92*0.000001,(VLOOKUP($D$15,'Grid Emission Forecast'!$B$4:$AF$52,MATCH(T81,'Grid Emission Forecast'!$B$4:$AF$4,0),FALSE)*0.000001)*(1-($E$21/100)))))))</f>
        <v>#N/A</v>
      </c>
      <c r="AA81" s="91" t="e">
        <f>IF($D$15="AK",'Grid Emissions'!C53*0.000001,IF($D$15="DC",'Grid Emissions'!C60*0.000001,IF($D$15="HI",'Grid Emissions'!C64*0.000001,IF($D$15="PR",'Grid Emissions'!C92*0.000001,(VLOOKUP($D$15,'Grid Emission Forecast'!$B$57:$AF$105,MATCH(T81,'Grid Emission Forecast'!$B$57:$AF$57,0),FALSE)*0.000001)*(1-($E$21/100))))))</f>
        <v>#N/A</v>
      </c>
      <c r="AB81" s="91" t="e">
        <f>IF($E$17=$DJ$7,'Emission Factors'!$C$3,IF($E$17=$DJ$8,Z81,IF($E$17=$DJ$9,AA81,Z81)))</f>
        <v>#N/A</v>
      </c>
      <c r="AC81" s="91">
        <f>IF(I81='Emission Factors'!$B$3,AB81,IF(I81='Emission Factors'!$B$4,'Emission Factors'!$C$4,IF(I81='Emission Factors'!$B$5,'Emission Factors'!$C$5,IF(I81='Emission Factors'!$B$6,'Emission Factors'!$C$6,IF(I81='Emission Factors'!$B$7,'Emission Factors'!$C$7,IF(I81='Emission Factors'!$B$8,'Emission Factors'!$C$8,IF(I81='Emission Factors'!$B$9,'Emission Factors'!$C$9,IF(I81='Emission Factors'!$B$10,'Emission Factors'!$C$10,IF(I81='Emission Factors'!$B$11,'Emission Factors'!$C$11,IF(I81='Emission Factors'!$B$12,'Emission Factors'!$C$12,IF(I81='Emission Factors'!$B$13,'Emission Factors'!$C$13,IF(I81='Emission Factors'!$B$14,'Emission Factors'!$C$14,0))))))))))))</f>
        <v>0</v>
      </c>
      <c r="AD81" s="86" t="str">
        <f t="shared" si="30"/>
        <v/>
      </c>
      <c r="AE81" s="148" t="str">
        <f>IF(OR(J81&lt;&gt;"",K81&lt;&gt;"",L81&lt;&gt;"",M81&lt;&gt;""),((J81*0.00341214)+K81+L81-IF(I81="Electricity",M81*0.00341214,M81)),"")</f>
        <v/>
      </c>
      <c r="AF81" s="92" t="str">
        <f>IF(AND(AE81&lt;&gt;"",AE81&gt;0),AD81/AE81,"")</f>
        <v/>
      </c>
      <c r="AG81" s="150" t="str">
        <f t="shared" si="13"/>
        <v/>
      </c>
      <c r="AH81" s="192" t="str">
        <f>IF(AND(AG81&lt;&gt;"",AG81&gt;0),AD81/AG81,"")</f>
        <v/>
      </c>
      <c r="AI81" s="198" t="str">
        <f t="shared" si="23"/>
        <v/>
      </c>
      <c r="AJ81" s="71">
        <f t="shared" si="31"/>
        <v>0</v>
      </c>
      <c r="AK81" s="199" t="e">
        <f t="shared" si="32"/>
        <v>#VALUE!</v>
      </c>
      <c r="AL81" s="199" t="e">
        <f t="shared" si="33"/>
        <v>#VALUE!</v>
      </c>
      <c r="AM81" s="199" t="e">
        <f t="shared" si="34"/>
        <v>#VALUE!</v>
      </c>
      <c r="AN81" s="199" t="e">
        <f t="shared" si="35"/>
        <v>#VALUE!</v>
      </c>
      <c r="AO81" s="199" t="e">
        <f t="shared" si="36"/>
        <v>#VALUE!</v>
      </c>
      <c r="AP81" s="199" t="e">
        <f t="shared" si="14"/>
        <v>#VALUE!</v>
      </c>
      <c r="AQ81" s="199" t="str">
        <f t="shared" si="38"/>
        <v/>
      </c>
      <c r="AR81" s="200" t="str">
        <f t="shared" si="15"/>
        <v/>
      </c>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c r="BZ81" s="21"/>
      <c r="CA81" s="21"/>
      <c r="CB81" s="21"/>
      <c r="CC81" s="21"/>
      <c r="CD81" s="21"/>
      <c r="CE81" s="21"/>
      <c r="CF81" s="21"/>
      <c r="CG81" s="21"/>
      <c r="CH81" s="21"/>
      <c r="CI81" s="21"/>
      <c r="CJ81" s="21"/>
      <c r="CK81" s="21"/>
      <c r="CL81" s="21"/>
      <c r="CM81" s="21"/>
      <c r="CN81" s="21"/>
      <c r="CO81" s="21"/>
      <c r="CP81" s="21"/>
      <c r="CQ81" s="21"/>
      <c r="CR81" s="21"/>
      <c r="CS81" s="21"/>
      <c r="CT81" s="21"/>
      <c r="CU81" s="21"/>
      <c r="CV81" s="21"/>
      <c r="CW81" s="21"/>
      <c r="CX81" s="21"/>
      <c r="CY81" s="21"/>
      <c r="CZ81" s="21"/>
      <c r="DA81" s="21"/>
    </row>
    <row r="82" spans="2:105" x14ac:dyDescent="0.3">
      <c r="B82" s="164"/>
      <c r="C82" s="66"/>
      <c r="D82" s="104" t="str">
        <f t="shared" si="25"/>
        <v/>
      </c>
      <c r="E82" s="106"/>
      <c r="F82" s="44"/>
      <c r="G82" s="39"/>
      <c r="H82" s="108"/>
      <c r="I82" s="93"/>
      <c r="J82" s="96"/>
      <c r="K82" s="110"/>
      <c r="L82" s="73"/>
      <c r="M82" s="112"/>
      <c r="N82" s="29"/>
      <c r="O82" s="115"/>
      <c r="P82" s="93"/>
      <c r="Q82" s="39"/>
      <c r="R82" s="108"/>
      <c r="S82" s="117" t="str">
        <f t="shared" si="26"/>
        <v/>
      </c>
      <c r="T82" s="98" t="str">
        <f t="shared" si="37"/>
        <v/>
      </c>
      <c r="U82" s="100" t="str">
        <f t="shared" si="27"/>
        <v/>
      </c>
      <c r="V82" s="119" t="str">
        <f t="shared" si="28"/>
        <v/>
      </c>
      <c r="W82" s="101" t="str">
        <f t="shared" si="29"/>
        <v/>
      </c>
      <c r="X82" s="91">
        <f>IF(G82='Emission Factors'!$B$3,AB82,IF(G82='Emission Factors'!$B$4,'Emission Factors'!$C$4,IF(G82='Emission Factors'!$B$5,'Emission Factors'!$C$5,IF(G82='Emission Factors'!$B$6,'Emission Factors'!$C$6,IF(G82='Emission Factors'!$B$7,'Emission Factors'!$C$7,IF(G82='Emission Factors'!$B$8,'Emission Factors'!$C$8,IF(G82='Emission Factors'!$B$9,'Emission Factors'!$C$9,IF(G82='Emission Factors'!$B$10,'Emission Factors'!$C$10,IF(G82='Emission Factors'!$B$11,'Emission Factors'!$C$11,IF(G82='Emission Factors'!$B$12,'Emission Factors'!$C$12,IF(G82='Emission Factors'!$B$13,'Emission Factors'!$C$13,IF(G82='Emission Factors'!$B$14,'Emission Factors'!$C$14,0))))))))))))</f>
        <v>0</v>
      </c>
      <c r="Y82" s="91">
        <f>IF(H82='Emission Factors'!$B$3,AB82,IF(H82='Emission Factors'!$B$4,'Emission Factors'!$C$4,IF(H82='Emission Factors'!$B$5,'Emission Factors'!$C$5,IF(H82='Emission Factors'!$B$6,'Emission Factors'!$C$6,IF(H82='Emission Factors'!$B$7,'Emission Factors'!$C$7,IF(H82='Emission Factors'!$B$8,'Emission Factors'!$C$8,IF(H82='Emission Factors'!$B$9,'Emission Factors'!$C$9,IF(H82='Emission Factors'!$B$10,'Emission Factors'!$C$10,IF(H82='Emission Factors'!$B$11,'Emission Factors'!$C$11,IF(H82='Emission Factors'!$B$12,'Emission Factors'!$C$12,IF(H82='Emission Factors'!$B$13,'Emission Factors'!$C$13,IF(H82='Emission Factors'!$B$14,'Emission Factors'!$C$14,0))))))))))))</f>
        <v>0</v>
      </c>
      <c r="Z82" s="91" t="e">
        <f>IF(AND($E$8&lt;&gt;"",$E$10&lt;&gt;""),$E$8*AP82/T82,IF($D$15="AK",'Grid Emissions'!C54*0.000001,IF($D$15="DC",'Grid Emissions'!C61*0.000001,IF($D$15="HI",'Grid Emissions'!C65*0.000001,IF($D$15="PR",'Grid Emissions'!C93*0.000001,(VLOOKUP($D$15,'Grid Emission Forecast'!$B$4:$AF$52,MATCH(T82,'Grid Emission Forecast'!$B$4:$AF$4,0),FALSE)*0.000001)*(1-($E$21/100)))))))</f>
        <v>#N/A</v>
      </c>
      <c r="AA82" s="91" t="e">
        <f>IF($D$15="AK",'Grid Emissions'!C54*0.000001,IF($D$15="DC",'Grid Emissions'!C61*0.000001,IF($D$15="HI",'Grid Emissions'!C65*0.000001,IF($D$15="PR",'Grid Emissions'!C93*0.000001,(VLOOKUP($D$15,'Grid Emission Forecast'!$B$57:$AF$105,MATCH(T82,'Grid Emission Forecast'!$B$57:$AF$57,0),FALSE)*0.000001)*(1-($E$21/100))))))</f>
        <v>#N/A</v>
      </c>
      <c r="AB82" s="91" t="e">
        <f>IF($E$17=$DJ$7,'Emission Factors'!$C$3,IF($E$17=$DJ$8,Z82,IF($E$17=$DJ$9,AA82,Z82)))</f>
        <v>#N/A</v>
      </c>
      <c r="AC82" s="91">
        <f>IF(I82='Emission Factors'!$B$3,AB82,IF(I82='Emission Factors'!$B$4,'Emission Factors'!$C$4,IF(I82='Emission Factors'!$B$5,'Emission Factors'!$C$5,IF(I82='Emission Factors'!$B$6,'Emission Factors'!$C$6,IF(I82='Emission Factors'!$B$7,'Emission Factors'!$C$7,IF(I82='Emission Factors'!$B$8,'Emission Factors'!$C$8,IF(I82='Emission Factors'!$B$9,'Emission Factors'!$C$9,IF(I82='Emission Factors'!$B$10,'Emission Factors'!$C$10,IF(I82='Emission Factors'!$B$11,'Emission Factors'!$C$11,IF(I82='Emission Factors'!$B$12,'Emission Factors'!$C$12,IF(I82='Emission Factors'!$B$13,'Emission Factors'!$C$13,IF(I82='Emission Factors'!$B$14,'Emission Factors'!$C$14,0))))))))))))</f>
        <v>0</v>
      </c>
      <c r="AD82" s="86" t="str">
        <f t="shared" si="30"/>
        <v/>
      </c>
      <c r="AE82" s="148" t="str">
        <f>IF(OR(J82&lt;&gt;"",K82&lt;&gt;"",L82&lt;&gt;"",M82&lt;&gt;""),((J82*0.00341214)+K82+L82-IF(I82="Electricity",M82*0.00341214,M82)),"")</f>
        <v/>
      </c>
      <c r="AF82" s="92" t="str">
        <f>IF(AND(AE82&lt;&gt;"",AE82&gt;0),AD82/AE82,"")</f>
        <v/>
      </c>
      <c r="AG82" s="150" t="str">
        <f t="shared" si="13"/>
        <v/>
      </c>
      <c r="AH82" s="192" t="str">
        <f>IF(AND(AG82&lt;&gt;"",AG82&gt;0),AD82/AG82,"")</f>
        <v/>
      </c>
      <c r="AI82" s="198" t="str">
        <f t="shared" si="23"/>
        <v/>
      </c>
      <c r="AJ82" s="71">
        <f t="shared" si="31"/>
        <v>0</v>
      </c>
      <c r="AK82" s="199" t="e">
        <f t="shared" si="32"/>
        <v>#VALUE!</v>
      </c>
      <c r="AL82" s="199" t="e">
        <f t="shared" si="33"/>
        <v>#VALUE!</v>
      </c>
      <c r="AM82" s="199" t="e">
        <f t="shared" si="34"/>
        <v>#VALUE!</v>
      </c>
      <c r="AN82" s="199" t="e">
        <f t="shared" si="35"/>
        <v>#VALUE!</v>
      </c>
      <c r="AO82" s="199" t="e">
        <f t="shared" si="36"/>
        <v>#VALUE!</v>
      </c>
      <c r="AP82" s="199" t="e">
        <f t="shared" si="14"/>
        <v>#VALUE!</v>
      </c>
      <c r="AQ82" s="199" t="str">
        <f t="shared" si="38"/>
        <v/>
      </c>
      <c r="AR82" s="200" t="str">
        <f t="shared" si="15"/>
        <v/>
      </c>
      <c r="AW82" s="21"/>
      <c r="AX82" s="21"/>
      <c r="AY82" s="21"/>
      <c r="AZ82" s="21"/>
      <c r="BA82" s="21"/>
      <c r="BB82" s="21"/>
      <c r="BC82" s="21"/>
      <c r="BD82" s="21"/>
      <c r="BE82" s="21"/>
      <c r="BF82" s="21"/>
      <c r="BG82" s="21"/>
      <c r="BH82" s="21"/>
      <c r="BI82" s="21"/>
      <c r="BJ82" s="21"/>
      <c r="BK82" s="21"/>
      <c r="BL82" s="21"/>
      <c r="BM82" s="21"/>
      <c r="BN82" s="21"/>
      <c r="BO82" s="21"/>
      <c r="BP82" s="21"/>
      <c r="BQ82" s="21"/>
      <c r="BR82" s="21"/>
      <c r="BS82" s="21"/>
      <c r="BT82" s="21"/>
      <c r="BU82" s="21"/>
      <c r="BV82" s="21"/>
      <c r="BW82" s="21"/>
      <c r="BX82" s="21"/>
      <c r="BY82" s="21"/>
      <c r="BZ82" s="21"/>
      <c r="CA82" s="21"/>
      <c r="CB82" s="21"/>
      <c r="CC82" s="21"/>
      <c r="CD82" s="21"/>
      <c r="CE82" s="21"/>
      <c r="CF82" s="21"/>
      <c r="CG82" s="21"/>
      <c r="CH82" s="21"/>
      <c r="CI82" s="21"/>
      <c r="CJ82" s="21"/>
      <c r="CK82" s="21"/>
      <c r="CL82" s="21"/>
      <c r="CM82" s="21"/>
      <c r="CN82" s="21"/>
      <c r="CO82" s="21"/>
      <c r="CP82" s="21"/>
      <c r="CQ82" s="21"/>
      <c r="CR82" s="21"/>
      <c r="CS82" s="21"/>
      <c r="CT82" s="21"/>
      <c r="CU82" s="21"/>
      <c r="CV82" s="21"/>
      <c r="CW82" s="21"/>
      <c r="CX82" s="21"/>
      <c r="CY82" s="21"/>
      <c r="CZ82" s="21"/>
      <c r="DA82" s="21"/>
    </row>
    <row r="83" spans="2:105" x14ac:dyDescent="0.3">
      <c r="B83" s="164"/>
      <c r="C83" s="66"/>
      <c r="D83" s="104" t="str">
        <f t="shared" si="25"/>
        <v/>
      </c>
      <c r="E83" s="106"/>
      <c r="F83" s="44"/>
      <c r="G83" s="39"/>
      <c r="H83" s="108"/>
      <c r="I83" s="93"/>
      <c r="J83" s="96"/>
      <c r="K83" s="110"/>
      <c r="L83" s="73"/>
      <c r="M83" s="112"/>
      <c r="N83" s="29"/>
      <c r="O83" s="115"/>
      <c r="P83" s="93"/>
      <c r="Q83" s="39"/>
      <c r="R83" s="108"/>
      <c r="S83" s="117" t="str">
        <f t="shared" si="26"/>
        <v/>
      </c>
      <c r="T83" s="98" t="str">
        <f t="shared" si="37"/>
        <v/>
      </c>
      <c r="U83" s="100" t="str">
        <f t="shared" si="27"/>
        <v/>
      </c>
      <c r="V83" s="119" t="str">
        <f t="shared" si="28"/>
        <v/>
      </c>
      <c r="W83" s="101" t="str">
        <f t="shared" si="29"/>
        <v/>
      </c>
      <c r="X83" s="91">
        <f>IF(G83='Emission Factors'!$B$3,AB83,IF(G83='Emission Factors'!$B$4,'Emission Factors'!$C$4,IF(G83='Emission Factors'!$B$5,'Emission Factors'!$C$5,IF(G83='Emission Factors'!$B$6,'Emission Factors'!$C$6,IF(G83='Emission Factors'!$B$7,'Emission Factors'!$C$7,IF(G83='Emission Factors'!$B$8,'Emission Factors'!$C$8,IF(G83='Emission Factors'!$B$9,'Emission Factors'!$C$9,IF(G83='Emission Factors'!$B$10,'Emission Factors'!$C$10,IF(G83='Emission Factors'!$B$11,'Emission Factors'!$C$11,IF(G83='Emission Factors'!$B$12,'Emission Factors'!$C$12,IF(G83='Emission Factors'!$B$13,'Emission Factors'!$C$13,IF(G83='Emission Factors'!$B$14,'Emission Factors'!$C$14,0))))))))))))</f>
        <v>0</v>
      </c>
      <c r="Y83" s="91">
        <f>IF(H83='Emission Factors'!$B$3,AB83,IF(H83='Emission Factors'!$B$4,'Emission Factors'!$C$4,IF(H83='Emission Factors'!$B$5,'Emission Factors'!$C$5,IF(H83='Emission Factors'!$B$6,'Emission Factors'!$C$6,IF(H83='Emission Factors'!$B$7,'Emission Factors'!$C$7,IF(H83='Emission Factors'!$B$8,'Emission Factors'!$C$8,IF(H83='Emission Factors'!$B$9,'Emission Factors'!$C$9,IF(H83='Emission Factors'!$B$10,'Emission Factors'!$C$10,IF(H83='Emission Factors'!$B$11,'Emission Factors'!$C$11,IF(H83='Emission Factors'!$B$12,'Emission Factors'!$C$12,IF(H83='Emission Factors'!$B$13,'Emission Factors'!$C$13,IF(H83='Emission Factors'!$B$14,'Emission Factors'!$C$14,0))))))))))))</f>
        <v>0</v>
      </c>
      <c r="Z83" s="91" t="e">
        <f>IF(AND($E$8&lt;&gt;"",$E$10&lt;&gt;""),$E$8*AP83/T83,IF($D$15="AK",'Grid Emissions'!C55*0.000001,IF($D$15="DC",'Grid Emissions'!C62*0.000001,IF($D$15="HI",'Grid Emissions'!C66*0.000001,IF($D$15="PR",'Grid Emissions'!C94*0.000001,(VLOOKUP($D$15,'Grid Emission Forecast'!$B$4:$AF$52,MATCH(T83,'Grid Emission Forecast'!$B$4:$AF$4,0),FALSE)*0.000001)*(1-($E$21/100)))))))</f>
        <v>#N/A</v>
      </c>
      <c r="AA83" s="91" t="e">
        <f>IF($D$15="AK",'Grid Emissions'!C55*0.000001,IF($D$15="DC",'Grid Emissions'!C62*0.000001,IF($D$15="HI",'Grid Emissions'!C66*0.000001,IF($D$15="PR",'Grid Emissions'!C94*0.000001,(VLOOKUP($D$15,'Grid Emission Forecast'!$B$57:$AF$105,MATCH(T83,'Grid Emission Forecast'!$B$57:$AF$57,0),FALSE)*0.000001)*(1-($E$21/100))))))</f>
        <v>#N/A</v>
      </c>
      <c r="AB83" s="91" t="e">
        <f>IF($E$17=$DJ$7,'Emission Factors'!$C$3,IF($E$17=$DJ$8,Z83,IF($E$17=$DJ$9,AA83,Z83)))</f>
        <v>#N/A</v>
      </c>
      <c r="AC83" s="91">
        <f>IF(I83='Emission Factors'!$B$3,AB83,IF(I83='Emission Factors'!$B$4,'Emission Factors'!$C$4,IF(I83='Emission Factors'!$B$5,'Emission Factors'!$C$5,IF(I83='Emission Factors'!$B$6,'Emission Factors'!$C$6,IF(I83='Emission Factors'!$B$7,'Emission Factors'!$C$7,IF(I83='Emission Factors'!$B$8,'Emission Factors'!$C$8,IF(I83='Emission Factors'!$B$9,'Emission Factors'!$C$9,IF(I83='Emission Factors'!$B$10,'Emission Factors'!$C$10,IF(I83='Emission Factors'!$B$11,'Emission Factors'!$C$11,IF(I83='Emission Factors'!$B$12,'Emission Factors'!$C$12,IF(I83='Emission Factors'!$B$13,'Emission Factors'!$C$13,IF(I83='Emission Factors'!$B$14,'Emission Factors'!$C$14,0))))))))))))</f>
        <v>0</v>
      </c>
      <c r="AD83" s="86" t="str">
        <f t="shared" si="30"/>
        <v/>
      </c>
      <c r="AE83" s="148" t="str">
        <f>IF(OR(J83&lt;&gt;"",K83&lt;&gt;"",L83&lt;&gt;"",M83&lt;&gt;""),((J83*0.00341214)+K83+L83-IF(I83="Electricity",M83*0.00341214,M83)),"")</f>
        <v/>
      </c>
      <c r="AF83" s="92" t="str">
        <f>IF(AND(AE83&lt;&gt;"",AE83&gt;0),AD83/AE83,"")</f>
        <v/>
      </c>
      <c r="AG83" s="150" t="str">
        <f t="shared" si="13"/>
        <v/>
      </c>
      <c r="AH83" s="192" t="str">
        <f>IF(AND(AG83&lt;&gt;"",AG83&gt;0),AD83/AG83,"")</f>
        <v/>
      </c>
      <c r="AI83" s="198" t="str">
        <f t="shared" si="23"/>
        <v/>
      </c>
      <c r="AJ83" s="71">
        <f t="shared" si="31"/>
        <v>0</v>
      </c>
      <c r="AK83" s="199" t="e">
        <f t="shared" si="32"/>
        <v>#VALUE!</v>
      </c>
      <c r="AL83" s="199" t="e">
        <f t="shared" si="33"/>
        <v>#VALUE!</v>
      </c>
      <c r="AM83" s="199" t="e">
        <f t="shared" si="34"/>
        <v>#VALUE!</v>
      </c>
      <c r="AN83" s="199" t="e">
        <f t="shared" si="35"/>
        <v>#VALUE!</v>
      </c>
      <c r="AO83" s="199" t="e">
        <f t="shared" si="36"/>
        <v>#VALUE!</v>
      </c>
      <c r="AP83" s="199" t="e">
        <f t="shared" si="14"/>
        <v>#VALUE!</v>
      </c>
      <c r="AQ83" s="199" t="str">
        <f t="shared" si="38"/>
        <v/>
      </c>
      <c r="AR83" s="200" t="str">
        <f t="shared" si="15"/>
        <v/>
      </c>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c r="BZ83" s="21"/>
      <c r="CA83" s="21"/>
      <c r="CB83" s="21"/>
      <c r="CC83" s="21"/>
      <c r="CD83" s="21"/>
      <c r="CE83" s="21"/>
      <c r="CF83" s="21"/>
      <c r="CG83" s="21"/>
      <c r="CH83" s="21"/>
      <c r="CI83" s="21"/>
      <c r="CJ83" s="21"/>
      <c r="CK83" s="21"/>
      <c r="CL83" s="21"/>
      <c r="CM83" s="21"/>
      <c r="CN83" s="21"/>
      <c r="CO83" s="21"/>
      <c r="CP83" s="21"/>
      <c r="CQ83" s="21"/>
      <c r="CR83" s="21"/>
      <c r="CS83" s="21"/>
      <c r="CT83" s="21"/>
      <c r="CU83" s="21"/>
      <c r="CV83" s="21"/>
      <c r="CW83" s="21"/>
      <c r="CX83" s="21"/>
      <c r="CY83" s="21"/>
      <c r="CZ83" s="21"/>
      <c r="DA83" s="21"/>
    </row>
    <row r="84" spans="2:105" x14ac:dyDescent="0.3">
      <c r="B84" s="164"/>
      <c r="C84" s="66"/>
      <c r="D84" s="104" t="str">
        <f t="shared" si="25"/>
        <v/>
      </c>
      <c r="E84" s="106"/>
      <c r="F84" s="44"/>
      <c r="G84" s="39"/>
      <c r="H84" s="108"/>
      <c r="I84" s="93"/>
      <c r="J84" s="96"/>
      <c r="K84" s="110"/>
      <c r="L84" s="73"/>
      <c r="M84" s="112"/>
      <c r="N84" s="29"/>
      <c r="O84" s="115"/>
      <c r="P84" s="93"/>
      <c r="Q84" s="39"/>
      <c r="R84" s="108"/>
      <c r="S84" s="117" t="str">
        <f t="shared" si="26"/>
        <v/>
      </c>
      <c r="T84" s="98" t="str">
        <f t="shared" si="37"/>
        <v/>
      </c>
      <c r="U84" s="100" t="str">
        <f t="shared" si="27"/>
        <v/>
      </c>
      <c r="V84" s="119" t="str">
        <f t="shared" si="28"/>
        <v/>
      </c>
      <c r="W84" s="101" t="str">
        <f t="shared" si="29"/>
        <v/>
      </c>
      <c r="X84" s="91">
        <f>IF(G84='Emission Factors'!$B$3,AB84,IF(G84='Emission Factors'!$B$4,'Emission Factors'!$C$4,IF(G84='Emission Factors'!$B$5,'Emission Factors'!$C$5,IF(G84='Emission Factors'!$B$6,'Emission Factors'!$C$6,IF(G84='Emission Factors'!$B$7,'Emission Factors'!$C$7,IF(G84='Emission Factors'!$B$8,'Emission Factors'!$C$8,IF(G84='Emission Factors'!$B$9,'Emission Factors'!$C$9,IF(G84='Emission Factors'!$B$10,'Emission Factors'!$C$10,IF(G84='Emission Factors'!$B$11,'Emission Factors'!$C$11,IF(G84='Emission Factors'!$B$12,'Emission Factors'!$C$12,IF(G84='Emission Factors'!$B$13,'Emission Factors'!$C$13,IF(G84='Emission Factors'!$B$14,'Emission Factors'!$C$14,0))))))))))))</f>
        <v>0</v>
      </c>
      <c r="Y84" s="91">
        <f>IF(H84='Emission Factors'!$B$3,AB84,IF(H84='Emission Factors'!$B$4,'Emission Factors'!$C$4,IF(H84='Emission Factors'!$B$5,'Emission Factors'!$C$5,IF(H84='Emission Factors'!$B$6,'Emission Factors'!$C$6,IF(H84='Emission Factors'!$B$7,'Emission Factors'!$C$7,IF(H84='Emission Factors'!$B$8,'Emission Factors'!$C$8,IF(H84='Emission Factors'!$B$9,'Emission Factors'!$C$9,IF(H84='Emission Factors'!$B$10,'Emission Factors'!$C$10,IF(H84='Emission Factors'!$B$11,'Emission Factors'!$C$11,IF(H84='Emission Factors'!$B$12,'Emission Factors'!$C$12,IF(H84='Emission Factors'!$B$13,'Emission Factors'!$C$13,IF(H84='Emission Factors'!$B$14,'Emission Factors'!$C$14,0))))))))))))</f>
        <v>0</v>
      </c>
      <c r="Z84" s="91" t="e">
        <f>IF(AND($E$8&lt;&gt;"",$E$10&lt;&gt;""),$E$8*AP84/T84,IF($D$15="AK",'Grid Emissions'!C56*0.000001,IF($D$15="DC",'Grid Emissions'!C63*0.000001,IF($D$15="HI",'Grid Emissions'!C67*0.000001,IF($D$15="PR",'Grid Emissions'!C95*0.000001,(VLOOKUP($D$15,'Grid Emission Forecast'!$B$4:$AF$52,MATCH(T84,'Grid Emission Forecast'!$B$4:$AF$4,0),FALSE)*0.000001)*(1-($E$21/100)))))))</f>
        <v>#N/A</v>
      </c>
      <c r="AA84" s="91" t="e">
        <f>IF($D$15="AK",'Grid Emissions'!C56*0.000001,IF($D$15="DC",'Grid Emissions'!C63*0.000001,IF($D$15="HI",'Grid Emissions'!C67*0.000001,IF($D$15="PR",'Grid Emissions'!C95*0.000001,(VLOOKUP($D$15,'Grid Emission Forecast'!$B$57:$AF$105,MATCH(T84,'Grid Emission Forecast'!$B$57:$AF$57,0),FALSE)*0.000001)*(1-($E$21/100))))))</f>
        <v>#N/A</v>
      </c>
      <c r="AB84" s="91" t="e">
        <f>IF($E$17=$DJ$7,'Emission Factors'!$C$3,IF($E$17=$DJ$8,Z84,IF($E$17=$DJ$9,AA84,Z84)))</f>
        <v>#N/A</v>
      </c>
      <c r="AC84" s="91">
        <f>IF(I84='Emission Factors'!$B$3,AB84,IF(I84='Emission Factors'!$B$4,'Emission Factors'!$C$4,IF(I84='Emission Factors'!$B$5,'Emission Factors'!$C$5,IF(I84='Emission Factors'!$B$6,'Emission Factors'!$C$6,IF(I84='Emission Factors'!$B$7,'Emission Factors'!$C$7,IF(I84='Emission Factors'!$B$8,'Emission Factors'!$C$8,IF(I84='Emission Factors'!$B$9,'Emission Factors'!$C$9,IF(I84='Emission Factors'!$B$10,'Emission Factors'!$C$10,IF(I84='Emission Factors'!$B$11,'Emission Factors'!$C$11,IF(I84='Emission Factors'!$B$12,'Emission Factors'!$C$12,IF(I84='Emission Factors'!$B$13,'Emission Factors'!$C$13,IF(I84='Emission Factors'!$B$14,'Emission Factors'!$C$14,0))))))))))))</f>
        <v>0</v>
      </c>
      <c r="AD84" s="86" t="str">
        <f t="shared" si="30"/>
        <v/>
      </c>
      <c r="AE84" s="148" t="str">
        <f>IF(OR(J84&lt;&gt;"",K84&lt;&gt;"",L84&lt;&gt;"",M84&lt;&gt;""),((J84*0.00341214)+K84+L84-IF(I84="Electricity",M84*0.00341214,M84)),"")</f>
        <v/>
      </c>
      <c r="AF84" s="92" t="str">
        <f>IF(AND(AE84&lt;&gt;"",AE84&gt;0),AD84/AE84,"")</f>
        <v/>
      </c>
      <c r="AG84" s="150" t="str">
        <f t="shared" si="13"/>
        <v/>
      </c>
      <c r="AH84" s="192" t="str">
        <f>IF(AND(AG84&lt;&gt;"",AG84&gt;0),AD84/AG84,"")</f>
        <v/>
      </c>
      <c r="AI84" s="198" t="str">
        <f t="shared" si="23"/>
        <v/>
      </c>
      <c r="AJ84" s="71">
        <f t="shared" si="31"/>
        <v>0</v>
      </c>
      <c r="AK84" s="199" t="e">
        <f t="shared" si="32"/>
        <v>#VALUE!</v>
      </c>
      <c r="AL84" s="199" t="e">
        <f t="shared" si="33"/>
        <v>#VALUE!</v>
      </c>
      <c r="AM84" s="199" t="e">
        <f t="shared" si="34"/>
        <v>#VALUE!</v>
      </c>
      <c r="AN84" s="199" t="e">
        <f t="shared" si="35"/>
        <v>#VALUE!</v>
      </c>
      <c r="AO84" s="199" t="e">
        <f t="shared" si="36"/>
        <v>#VALUE!</v>
      </c>
      <c r="AP84" s="199" t="e">
        <f t="shared" si="14"/>
        <v>#VALUE!</v>
      </c>
      <c r="AQ84" s="199" t="str">
        <f t="shared" si="38"/>
        <v/>
      </c>
      <c r="AR84" s="200" t="str">
        <f t="shared" si="15"/>
        <v/>
      </c>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c r="BZ84" s="21"/>
      <c r="CA84" s="21"/>
      <c r="CB84" s="21"/>
      <c r="CC84" s="21"/>
      <c r="CD84" s="21"/>
      <c r="CE84" s="21"/>
      <c r="CF84" s="21"/>
      <c r="CG84" s="21"/>
      <c r="CH84" s="21"/>
      <c r="CI84" s="21"/>
      <c r="CJ84" s="21"/>
      <c r="CK84" s="21"/>
      <c r="CL84" s="21"/>
      <c r="CM84" s="21"/>
      <c r="CN84" s="21"/>
      <c r="CO84" s="21"/>
      <c r="CP84" s="21"/>
      <c r="CQ84" s="21"/>
      <c r="CR84" s="21"/>
      <c r="CS84" s="21"/>
      <c r="CT84" s="21"/>
      <c r="CU84" s="21"/>
      <c r="CV84" s="21"/>
      <c r="CW84" s="21"/>
      <c r="CX84" s="21"/>
      <c r="CY84" s="21"/>
      <c r="CZ84" s="21"/>
      <c r="DA84" s="21"/>
    </row>
    <row r="85" spans="2:105" x14ac:dyDescent="0.3">
      <c r="B85" s="164"/>
      <c r="C85" s="66"/>
      <c r="D85" s="104" t="str">
        <f t="shared" si="25"/>
        <v/>
      </c>
      <c r="E85" s="106"/>
      <c r="F85" s="44"/>
      <c r="G85" s="39"/>
      <c r="H85" s="108"/>
      <c r="I85" s="93"/>
      <c r="J85" s="96"/>
      <c r="K85" s="110"/>
      <c r="L85" s="73"/>
      <c r="M85" s="112"/>
      <c r="N85" s="29"/>
      <c r="O85" s="115"/>
      <c r="P85" s="93"/>
      <c r="Q85" s="39"/>
      <c r="R85" s="108"/>
      <c r="S85" s="117" t="str">
        <f t="shared" si="26"/>
        <v/>
      </c>
      <c r="T85" s="98" t="str">
        <f t="shared" si="37"/>
        <v/>
      </c>
      <c r="U85" s="100" t="str">
        <f t="shared" si="27"/>
        <v/>
      </c>
      <c r="V85" s="119" t="str">
        <f t="shared" si="28"/>
        <v/>
      </c>
      <c r="W85" s="101" t="str">
        <f t="shared" si="29"/>
        <v/>
      </c>
      <c r="X85" s="91">
        <f>IF(G85='Emission Factors'!$B$3,AB85,IF(G85='Emission Factors'!$B$4,'Emission Factors'!$C$4,IF(G85='Emission Factors'!$B$5,'Emission Factors'!$C$5,IF(G85='Emission Factors'!$B$6,'Emission Factors'!$C$6,IF(G85='Emission Factors'!$B$7,'Emission Factors'!$C$7,IF(G85='Emission Factors'!$B$8,'Emission Factors'!$C$8,IF(G85='Emission Factors'!$B$9,'Emission Factors'!$C$9,IF(G85='Emission Factors'!$B$10,'Emission Factors'!$C$10,IF(G85='Emission Factors'!$B$11,'Emission Factors'!$C$11,IF(G85='Emission Factors'!$B$12,'Emission Factors'!$C$12,IF(G85='Emission Factors'!$B$13,'Emission Factors'!$C$13,IF(G85='Emission Factors'!$B$14,'Emission Factors'!$C$14,0))))))))))))</f>
        <v>0</v>
      </c>
      <c r="Y85" s="91">
        <f>IF(H85='Emission Factors'!$B$3,AB85,IF(H85='Emission Factors'!$B$4,'Emission Factors'!$C$4,IF(H85='Emission Factors'!$B$5,'Emission Factors'!$C$5,IF(H85='Emission Factors'!$B$6,'Emission Factors'!$C$6,IF(H85='Emission Factors'!$B$7,'Emission Factors'!$C$7,IF(H85='Emission Factors'!$B$8,'Emission Factors'!$C$8,IF(H85='Emission Factors'!$B$9,'Emission Factors'!$C$9,IF(H85='Emission Factors'!$B$10,'Emission Factors'!$C$10,IF(H85='Emission Factors'!$B$11,'Emission Factors'!$C$11,IF(H85='Emission Factors'!$B$12,'Emission Factors'!$C$12,IF(H85='Emission Factors'!$B$13,'Emission Factors'!$C$13,IF(H85='Emission Factors'!$B$14,'Emission Factors'!$C$14,0))))))))))))</f>
        <v>0</v>
      </c>
      <c r="Z85" s="91" t="e">
        <f>IF(AND($E$8&lt;&gt;"",$E$10&lt;&gt;""),$E$8*AP85/T85,IF($D$15="AK",'Grid Emissions'!C57*0.000001,IF($D$15="DC",'Grid Emissions'!C64*0.000001,IF($D$15="HI",'Grid Emissions'!C68*0.000001,IF($D$15="PR",'Grid Emissions'!C96*0.000001,(VLOOKUP($D$15,'Grid Emission Forecast'!$B$4:$AF$52,MATCH(T85,'Grid Emission Forecast'!$B$4:$AF$4,0),FALSE)*0.000001)*(1-($E$21/100)))))))</f>
        <v>#N/A</v>
      </c>
      <c r="AA85" s="91" t="e">
        <f>IF($D$15="AK",'Grid Emissions'!C57*0.000001,IF($D$15="DC",'Grid Emissions'!C64*0.000001,IF($D$15="HI",'Grid Emissions'!C68*0.000001,IF($D$15="PR",'Grid Emissions'!C96*0.000001,(VLOOKUP($D$15,'Grid Emission Forecast'!$B$57:$AF$105,MATCH(T85,'Grid Emission Forecast'!$B$57:$AF$57,0),FALSE)*0.000001)*(1-($E$21/100))))))</f>
        <v>#N/A</v>
      </c>
      <c r="AB85" s="91" t="e">
        <f>IF($E$17=$DJ$7,'Emission Factors'!$C$3,IF($E$17=$DJ$8,Z85,IF($E$17=$DJ$9,AA85,Z85)))</f>
        <v>#N/A</v>
      </c>
      <c r="AC85" s="91">
        <f>IF(I85='Emission Factors'!$B$3,AB85,IF(I85='Emission Factors'!$B$4,'Emission Factors'!$C$4,IF(I85='Emission Factors'!$B$5,'Emission Factors'!$C$5,IF(I85='Emission Factors'!$B$6,'Emission Factors'!$C$6,IF(I85='Emission Factors'!$B$7,'Emission Factors'!$C$7,IF(I85='Emission Factors'!$B$8,'Emission Factors'!$C$8,IF(I85='Emission Factors'!$B$9,'Emission Factors'!$C$9,IF(I85='Emission Factors'!$B$10,'Emission Factors'!$C$10,IF(I85='Emission Factors'!$B$11,'Emission Factors'!$C$11,IF(I85='Emission Factors'!$B$12,'Emission Factors'!$C$12,IF(I85='Emission Factors'!$B$13,'Emission Factors'!$C$13,IF(I85='Emission Factors'!$B$14,'Emission Factors'!$C$14,0))))))))))))</f>
        <v>0</v>
      </c>
      <c r="AD85" s="86" t="str">
        <f t="shared" si="30"/>
        <v/>
      </c>
      <c r="AE85" s="148" t="str">
        <f>IF(OR(J85&lt;&gt;"",K85&lt;&gt;"",L85&lt;&gt;"",M85&lt;&gt;""),((J85*0.00341214)+K85+L85-IF(I85="Electricity",M85*0.00341214,M85)),"")</f>
        <v/>
      </c>
      <c r="AF85" s="92" t="str">
        <f>IF(AND(AE85&lt;&gt;"",AE85&gt;0),AD85/AE85,"")</f>
        <v/>
      </c>
      <c r="AG85" s="150" t="str">
        <f t="shared" si="13"/>
        <v/>
      </c>
      <c r="AH85" s="192" t="str">
        <f>IF(AND(AG85&lt;&gt;"",AG85&gt;0),AD85/AG85,"")</f>
        <v/>
      </c>
      <c r="AI85" s="198" t="str">
        <f t="shared" si="23"/>
        <v/>
      </c>
      <c r="AJ85" s="71">
        <f t="shared" si="31"/>
        <v>0</v>
      </c>
      <c r="AK85" s="199" t="e">
        <f t="shared" si="32"/>
        <v>#VALUE!</v>
      </c>
      <c r="AL85" s="199" t="e">
        <f t="shared" si="33"/>
        <v>#VALUE!</v>
      </c>
      <c r="AM85" s="199" t="e">
        <f t="shared" si="34"/>
        <v>#VALUE!</v>
      </c>
      <c r="AN85" s="199" t="e">
        <f t="shared" si="35"/>
        <v>#VALUE!</v>
      </c>
      <c r="AO85" s="199" t="e">
        <f t="shared" si="36"/>
        <v>#VALUE!</v>
      </c>
      <c r="AP85" s="199" t="e">
        <f t="shared" si="14"/>
        <v>#VALUE!</v>
      </c>
      <c r="AQ85" s="199" t="str">
        <f t="shared" si="38"/>
        <v/>
      </c>
      <c r="AR85" s="200" t="str">
        <f t="shared" si="15"/>
        <v/>
      </c>
      <c r="AW85" s="21"/>
      <c r="AX85" s="21"/>
      <c r="AY85" s="21"/>
      <c r="AZ85" s="21"/>
      <c r="BA85" s="21"/>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c r="BZ85" s="21"/>
      <c r="CA85" s="21"/>
      <c r="CB85" s="21"/>
      <c r="CC85" s="21"/>
      <c r="CD85" s="21"/>
      <c r="CE85" s="21"/>
      <c r="CF85" s="21"/>
      <c r="CG85" s="21"/>
      <c r="CH85" s="21"/>
      <c r="CI85" s="21"/>
      <c r="CJ85" s="21"/>
      <c r="CK85" s="21"/>
      <c r="CL85" s="21"/>
      <c r="CM85" s="21"/>
      <c r="CN85" s="21"/>
      <c r="CO85" s="21"/>
      <c r="CP85" s="21"/>
      <c r="CQ85" s="21"/>
      <c r="CR85" s="21"/>
      <c r="CS85" s="21"/>
      <c r="CT85" s="21"/>
      <c r="CU85" s="21"/>
      <c r="CV85" s="21"/>
      <c r="CW85" s="21"/>
      <c r="CX85" s="21"/>
      <c r="CY85" s="21"/>
      <c r="CZ85" s="21"/>
      <c r="DA85" s="21"/>
    </row>
    <row r="86" spans="2:105" x14ac:dyDescent="0.3">
      <c r="B86" s="164"/>
      <c r="C86" s="66"/>
      <c r="D86" s="104" t="str">
        <f t="shared" si="25"/>
        <v/>
      </c>
      <c r="E86" s="106"/>
      <c r="F86" s="44"/>
      <c r="G86" s="39"/>
      <c r="H86" s="108"/>
      <c r="I86" s="93"/>
      <c r="J86" s="96"/>
      <c r="K86" s="110"/>
      <c r="L86" s="73"/>
      <c r="M86" s="112"/>
      <c r="N86" s="29"/>
      <c r="O86" s="115"/>
      <c r="P86" s="93"/>
      <c r="Q86" s="39"/>
      <c r="R86" s="108"/>
      <c r="S86" s="117" t="str">
        <f t="shared" si="26"/>
        <v/>
      </c>
      <c r="T86" s="98" t="str">
        <f t="shared" si="37"/>
        <v/>
      </c>
      <c r="U86" s="100" t="str">
        <f t="shared" si="27"/>
        <v/>
      </c>
      <c r="V86" s="119" t="str">
        <f t="shared" si="28"/>
        <v/>
      </c>
      <c r="W86" s="101" t="str">
        <f t="shared" si="29"/>
        <v/>
      </c>
      <c r="X86" s="91">
        <f>IF(G86='Emission Factors'!$B$3,AB86,IF(G86='Emission Factors'!$B$4,'Emission Factors'!$C$4,IF(G86='Emission Factors'!$B$5,'Emission Factors'!$C$5,IF(G86='Emission Factors'!$B$6,'Emission Factors'!$C$6,IF(G86='Emission Factors'!$B$7,'Emission Factors'!$C$7,IF(G86='Emission Factors'!$B$8,'Emission Factors'!$C$8,IF(G86='Emission Factors'!$B$9,'Emission Factors'!$C$9,IF(G86='Emission Factors'!$B$10,'Emission Factors'!$C$10,IF(G86='Emission Factors'!$B$11,'Emission Factors'!$C$11,IF(G86='Emission Factors'!$B$12,'Emission Factors'!$C$12,IF(G86='Emission Factors'!$B$13,'Emission Factors'!$C$13,IF(G86='Emission Factors'!$B$14,'Emission Factors'!$C$14,0))))))))))))</f>
        <v>0</v>
      </c>
      <c r="Y86" s="91">
        <f>IF(H86='Emission Factors'!$B$3,AB86,IF(H86='Emission Factors'!$B$4,'Emission Factors'!$C$4,IF(H86='Emission Factors'!$B$5,'Emission Factors'!$C$5,IF(H86='Emission Factors'!$B$6,'Emission Factors'!$C$6,IF(H86='Emission Factors'!$B$7,'Emission Factors'!$C$7,IF(H86='Emission Factors'!$B$8,'Emission Factors'!$C$8,IF(H86='Emission Factors'!$B$9,'Emission Factors'!$C$9,IF(H86='Emission Factors'!$B$10,'Emission Factors'!$C$10,IF(H86='Emission Factors'!$B$11,'Emission Factors'!$C$11,IF(H86='Emission Factors'!$B$12,'Emission Factors'!$C$12,IF(H86='Emission Factors'!$B$13,'Emission Factors'!$C$13,IF(H86='Emission Factors'!$B$14,'Emission Factors'!$C$14,0))))))))))))</f>
        <v>0</v>
      </c>
      <c r="Z86" s="91" t="e">
        <f>IF(AND($E$8&lt;&gt;"",$E$10&lt;&gt;""),$E$8*AP86/T86,IF($D$15="AK",'Grid Emissions'!C58*0.000001,IF($D$15="DC",'Grid Emissions'!C65*0.000001,IF($D$15="HI",'Grid Emissions'!C69*0.000001,IF($D$15="PR",'Grid Emissions'!C97*0.000001,(VLOOKUP($D$15,'Grid Emission Forecast'!$B$4:$AF$52,MATCH(T86,'Grid Emission Forecast'!$B$4:$AF$4,0),FALSE)*0.000001)*(1-($E$21/100)))))))</f>
        <v>#N/A</v>
      </c>
      <c r="AA86" s="91" t="e">
        <f>IF($D$15="AK",'Grid Emissions'!C58*0.000001,IF($D$15="DC",'Grid Emissions'!C65*0.000001,IF($D$15="HI",'Grid Emissions'!C69*0.000001,IF($D$15="PR",'Grid Emissions'!C97*0.000001,(VLOOKUP($D$15,'Grid Emission Forecast'!$B$57:$AF$105,MATCH(T86,'Grid Emission Forecast'!$B$57:$AF$57,0),FALSE)*0.000001)*(1-($E$21/100))))))</f>
        <v>#N/A</v>
      </c>
      <c r="AB86" s="91" t="e">
        <f>IF($E$17=$DJ$7,'Emission Factors'!$C$3,IF($E$17=$DJ$8,Z86,IF($E$17=$DJ$9,AA86,Z86)))</f>
        <v>#N/A</v>
      </c>
      <c r="AC86" s="91">
        <f>IF(I86='Emission Factors'!$B$3,AB86,IF(I86='Emission Factors'!$B$4,'Emission Factors'!$C$4,IF(I86='Emission Factors'!$B$5,'Emission Factors'!$C$5,IF(I86='Emission Factors'!$B$6,'Emission Factors'!$C$6,IF(I86='Emission Factors'!$B$7,'Emission Factors'!$C$7,IF(I86='Emission Factors'!$B$8,'Emission Factors'!$C$8,IF(I86='Emission Factors'!$B$9,'Emission Factors'!$C$9,IF(I86='Emission Factors'!$B$10,'Emission Factors'!$C$10,IF(I86='Emission Factors'!$B$11,'Emission Factors'!$C$11,IF(I86='Emission Factors'!$B$12,'Emission Factors'!$C$12,IF(I86='Emission Factors'!$B$13,'Emission Factors'!$C$13,IF(I86='Emission Factors'!$B$14,'Emission Factors'!$C$14,0))))))))))))</f>
        <v>0</v>
      </c>
      <c r="AD86" s="86" t="str">
        <f t="shared" si="30"/>
        <v/>
      </c>
      <c r="AE86" s="148" t="str">
        <f>IF(OR(J86&lt;&gt;"",K86&lt;&gt;"",L86&lt;&gt;"",M86&lt;&gt;""),((J86*0.00341214)+K86+L86-IF(I86="Electricity",M86*0.00341214,M86)),"")</f>
        <v/>
      </c>
      <c r="AF86" s="92" t="str">
        <f>IF(AND(AE86&lt;&gt;"",AE86&gt;0),AD86/AE86,"")</f>
        <v/>
      </c>
      <c r="AG86" s="150" t="str">
        <f t="shared" si="13"/>
        <v/>
      </c>
      <c r="AH86" s="192" t="str">
        <f>IF(AND(AG86&lt;&gt;"",AG86&gt;0),AD86/AG86,"")</f>
        <v/>
      </c>
      <c r="AI86" s="198" t="str">
        <f t="shared" si="23"/>
        <v/>
      </c>
      <c r="AJ86" s="71">
        <f t="shared" si="31"/>
        <v>0</v>
      </c>
      <c r="AK86" s="199" t="e">
        <f t="shared" si="32"/>
        <v>#VALUE!</v>
      </c>
      <c r="AL86" s="199" t="e">
        <f t="shared" si="33"/>
        <v>#VALUE!</v>
      </c>
      <c r="AM86" s="199" t="e">
        <f t="shared" si="34"/>
        <v>#VALUE!</v>
      </c>
      <c r="AN86" s="199" t="e">
        <f t="shared" si="35"/>
        <v>#VALUE!</v>
      </c>
      <c r="AO86" s="199" t="e">
        <f t="shared" si="36"/>
        <v>#VALUE!</v>
      </c>
      <c r="AP86" s="199" t="e">
        <f t="shared" si="14"/>
        <v>#VALUE!</v>
      </c>
      <c r="AQ86" s="199" t="str">
        <f t="shared" si="38"/>
        <v/>
      </c>
      <c r="AR86" s="200" t="str">
        <f t="shared" si="15"/>
        <v/>
      </c>
      <c r="AW86" s="21"/>
      <c r="AX86" s="21"/>
      <c r="AY86" s="21"/>
      <c r="AZ86" s="21"/>
      <c r="BA86" s="21"/>
      <c r="BB86" s="21"/>
      <c r="BC86" s="21"/>
      <c r="BD86" s="21"/>
      <c r="BE86" s="21"/>
      <c r="BF86" s="21"/>
      <c r="BG86" s="21"/>
      <c r="BH86" s="21"/>
      <c r="BI86" s="21"/>
      <c r="BJ86" s="21"/>
      <c r="BK86" s="21"/>
      <c r="BL86" s="21"/>
      <c r="BM86" s="21"/>
      <c r="BN86" s="21"/>
      <c r="BO86" s="21"/>
      <c r="BP86" s="21"/>
      <c r="BQ86" s="21"/>
      <c r="BR86" s="21"/>
      <c r="BS86" s="21"/>
      <c r="BT86" s="21"/>
      <c r="BU86" s="21"/>
      <c r="BV86" s="21"/>
      <c r="BW86" s="21"/>
      <c r="BX86" s="21"/>
      <c r="BY86" s="21"/>
      <c r="BZ86" s="21"/>
      <c r="CA86" s="21"/>
      <c r="CB86" s="21"/>
      <c r="CC86" s="21"/>
      <c r="CD86" s="21"/>
      <c r="CE86" s="21"/>
      <c r="CF86" s="21"/>
      <c r="CG86" s="21"/>
      <c r="CH86" s="21"/>
      <c r="CI86" s="21"/>
      <c r="CJ86" s="21"/>
      <c r="CK86" s="21"/>
      <c r="CL86" s="21"/>
      <c r="CM86" s="21"/>
      <c r="CN86" s="21"/>
      <c r="CO86" s="21"/>
      <c r="CP86" s="21"/>
      <c r="CQ86" s="21"/>
      <c r="CR86" s="21"/>
      <c r="CS86" s="21"/>
      <c r="CT86" s="21"/>
      <c r="CU86" s="21"/>
      <c r="CV86" s="21"/>
      <c r="CW86" s="21"/>
      <c r="CX86" s="21"/>
      <c r="CY86" s="21"/>
      <c r="CZ86" s="21"/>
      <c r="DA86" s="21"/>
    </row>
    <row r="87" spans="2:105" x14ac:dyDescent="0.3">
      <c r="B87" s="164"/>
      <c r="C87" s="66"/>
      <c r="D87" s="104" t="str">
        <f t="shared" si="25"/>
        <v/>
      </c>
      <c r="E87" s="106"/>
      <c r="F87" s="44"/>
      <c r="G87" s="39"/>
      <c r="H87" s="108"/>
      <c r="I87" s="93"/>
      <c r="J87" s="96"/>
      <c r="K87" s="110"/>
      <c r="L87" s="73"/>
      <c r="M87" s="112"/>
      <c r="N87" s="29"/>
      <c r="O87" s="115"/>
      <c r="P87" s="93"/>
      <c r="Q87" s="39"/>
      <c r="R87" s="108"/>
      <c r="S87" s="117" t="str">
        <f t="shared" si="26"/>
        <v/>
      </c>
      <c r="T87" s="98" t="str">
        <f t="shared" si="37"/>
        <v/>
      </c>
      <c r="U87" s="100" t="str">
        <f t="shared" si="27"/>
        <v/>
      </c>
      <c r="V87" s="119" t="str">
        <f t="shared" si="28"/>
        <v/>
      </c>
      <c r="W87" s="101" t="str">
        <f t="shared" si="29"/>
        <v/>
      </c>
      <c r="X87" s="91">
        <f>IF(G87='Emission Factors'!$B$3,AB87,IF(G87='Emission Factors'!$B$4,'Emission Factors'!$C$4,IF(G87='Emission Factors'!$B$5,'Emission Factors'!$C$5,IF(G87='Emission Factors'!$B$6,'Emission Factors'!$C$6,IF(G87='Emission Factors'!$B$7,'Emission Factors'!$C$7,IF(G87='Emission Factors'!$B$8,'Emission Factors'!$C$8,IF(G87='Emission Factors'!$B$9,'Emission Factors'!$C$9,IF(G87='Emission Factors'!$B$10,'Emission Factors'!$C$10,IF(G87='Emission Factors'!$B$11,'Emission Factors'!$C$11,IF(G87='Emission Factors'!$B$12,'Emission Factors'!$C$12,IF(G87='Emission Factors'!$B$13,'Emission Factors'!$C$13,IF(G87='Emission Factors'!$B$14,'Emission Factors'!$C$14,0))))))))))))</f>
        <v>0</v>
      </c>
      <c r="Y87" s="91">
        <f>IF(H87='Emission Factors'!$B$3,AB87,IF(H87='Emission Factors'!$B$4,'Emission Factors'!$C$4,IF(H87='Emission Factors'!$B$5,'Emission Factors'!$C$5,IF(H87='Emission Factors'!$B$6,'Emission Factors'!$C$6,IF(H87='Emission Factors'!$B$7,'Emission Factors'!$C$7,IF(H87='Emission Factors'!$B$8,'Emission Factors'!$C$8,IF(H87='Emission Factors'!$B$9,'Emission Factors'!$C$9,IF(H87='Emission Factors'!$B$10,'Emission Factors'!$C$10,IF(H87='Emission Factors'!$B$11,'Emission Factors'!$C$11,IF(H87='Emission Factors'!$B$12,'Emission Factors'!$C$12,IF(H87='Emission Factors'!$B$13,'Emission Factors'!$C$13,IF(H87='Emission Factors'!$B$14,'Emission Factors'!$C$14,0))))))))))))</f>
        <v>0</v>
      </c>
      <c r="Z87" s="91" t="e">
        <f>IF(AND($E$8&lt;&gt;"",$E$10&lt;&gt;""),$E$8*AP87/T87,IF($D$15="AK",'Grid Emissions'!C59*0.000001,IF($D$15="DC",'Grid Emissions'!C66*0.000001,IF($D$15="HI",'Grid Emissions'!C70*0.000001,IF($D$15="PR",'Grid Emissions'!C98*0.000001,(VLOOKUP($D$15,'Grid Emission Forecast'!$B$4:$AF$52,MATCH(T87,'Grid Emission Forecast'!$B$4:$AF$4,0),FALSE)*0.000001)*(1-($E$21/100)))))))</f>
        <v>#N/A</v>
      </c>
      <c r="AA87" s="91" t="e">
        <f>IF($D$15="AK",'Grid Emissions'!C59*0.000001,IF($D$15="DC",'Grid Emissions'!C66*0.000001,IF($D$15="HI",'Grid Emissions'!C70*0.000001,IF($D$15="PR",'Grid Emissions'!C98*0.000001,(VLOOKUP($D$15,'Grid Emission Forecast'!$B$57:$AF$105,MATCH(T87,'Grid Emission Forecast'!$B$57:$AF$57,0),FALSE)*0.000001)*(1-($E$21/100))))))</f>
        <v>#N/A</v>
      </c>
      <c r="AB87" s="91" t="e">
        <f>IF($E$17=$DJ$7,'Emission Factors'!$C$3,IF($E$17=$DJ$8,Z87,IF($E$17=$DJ$9,AA87,Z87)))</f>
        <v>#N/A</v>
      </c>
      <c r="AC87" s="91">
        <f>IF(I87='Emission Factors'!$B$3,AB87,IF(I87='Emission Factors'!$B$4,'Emission Factors'!$C$4,IF(I87='Emission Factors'!$B$5,'Emission Factors'!$C$5,IF(I87='Emission Factors'!$B$6,'Emission Factors'!$C$6,IF(I87='Emission Factors'!$B$7,'Emission Factors'!$C$7,IF(I87='Emission Factors'!$B$8,'Emission Factors'!$C$8,IF(I87='Emission Factors'!$B$9,'Emission Factors'!$C$9,IF(I87='Emission Factors'!$B$10,'Emission Factors'!$C$10,IF(I87='Emission Factors'!$B$11,'Emission Factors'!$C$11,IF(I87='Emission Factors'!$B$12,'Emission Factors'!$C$12,IF(I87='Emission Factors'!$B$13,'Emission Factors'!$C$13,IF(I87='Emission Factors'!$B$14,'Emission Factors'!$C$14,0))))))))))))</f>
        <v>0</v>
      </c>
      <c r="AD87" s="86" t="str">
        <f t="shared" si="30"/>
        <v/>
      </c>
      <c r="AE87" s="148" t="str">
        <f>IF(OR(J87&lt;&gt;"",K87&lt;&gt;"",L87&lt;&gt;"",M87&lt;&gt;""),((J87*0.00341214)+K87+L87-IF(I87="Electricity",M87*0.00341214,M87)),"")</f>
        <v/>
      </c>
      <c r="AF87" s="92" t="str">
        <f>IF(AND(AE87&lt;&gt;"",AE87&gt;0),AD87/AE87,"")</f>
        <v/>
      </c>
      <c r="AG87" s="150" t="str">
        <f t="shared" si="13"/>
        <v/>
      </c>
      <c r="AH87" s="192" t="str">
        <f>IF(AND(AG87&lt;&gt;"",AG87&gt;0),AD87/AG87,"")</f>
        <v/>
      </c>
      <c r="AI87" s="198" t="str">
        <f t="shared" si="23"/>
        <v/>
      </c>
      <c r="AJ87" s="71">
        <f t="shared" si="31"/>
        <v>0</v>
      </c>
      <c r="AK87" s="199" t="e">
        <f t="shared" si="32"/>
        <v>#VALUE!</v>
      </c>
      <c r="AL87" s="199" t="e">
        <f t="shared" si="33"/>
        <v>#VALUE!</v>
      </c>
      <c r="AM87" s="199" t="e">
        <f t="shared" si="34"/>
        <v>#VALUE!</v>
      </c>
      <c r="AN87" s="199" t="e">
        <f t="shared" si="35"/>
        <v>#VALUE!</v>
      </c>
      <c r="AO87" s="199" t="e">
        <f t="shared" si="36"/>
        <v>#VALUE!</v>
      </c>
      <c r="AP87" s="199" t="e">
        <f t="shared" si="14"/>
        <v>#VALUE!</v>
      </c>
      <c r="AQ87" s="199" t="str">
        <f t="shared" si="38"/>
        <v/>
      </c>
      <c r="AR87" s="200" t="str">
        <f t="shared" si="15"/>
        <v/>
      </c>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c r="BZ87" s="21"/>
      <c r="CA87" s="21"/>
      <c r="CB87" s="21"/>
      <c r="CC87" s="21"/>
      <c r="CD87" s="21"/>
      <c r="CE87" s="21"/>
      <c r="CF87" s="21"/>
      <c r="CG87" s="21"/>
      <c r="CH87" s="21"/>
      <c r="CI87" s="21"/>
      <c r="CJ87" s="21"/>
      <c r="CK87" s="21"/>
      <c r="CL87" s="21"/>
      <c r="CM87" s="21"/>
      <c r="CN87" s="21"/>
      <c r="CO87" s="21"/>
      <c r="CP87" s="21"/>
      <c r="CQ87" s="21"/>
      <c r="CR87" s="21"/>
      <c r="CS87" s="21"/>
      <c r="CT87" s="21"/>
      <c r="CU87" s="21"/>
      <c r="CV87" s="21"/>
      <c r="CW87" s="21"/>
      <c r="CX87" s="21"/>
      <c r="CY87" s="21"/>
      <c r="CZ87" s="21"/>
      <c r="DA87" s="21"/>
    </row>
    <row r="88" spans="2:105" x14ac:dyDescent="0.3">
      <c r="B88" s="164"/>
      <c r="C88" s="66"/>
      <c r="D88" s="104" t="str">
        <f t="shared" si="25"/>
        <v/>
      </c>
      <c r="E88" s="106"/>
      <c r="F88" s="44"/>
      <c r="G88" s="39"/>
      <c r="H88" s="108"/>
      <c r="I88" s="93"/>
      <c r="J88" s="96"/>
      <c r="K88" s="110"/>
      <c r="L88" s="73"/>
      <c r="M88" s="112"/>
      <c r="N88" s="29"/>
      <c r="O88" s="115"/>
      <c r="P88" s="93"/>
      <c r="Q88" s="39"/>
      <c r="R88" s="108"/>
      <c r="S88" s="117" t="str">
        <f t="shared" si="26"/>
        <v/>
      </c>
      <c r="T88" s="98" t="str">
        <f t="shared" si="37"/>
        <v/>
      </c>
      <c r="U88" s="100" t="str">
        <f t="shared" si="27"/>
        <v/>
      </c>
      <c r="V88" s="119" t="str">
        <f t="shared" si="28"/>
        <v/>
      </c>
      <c r="W88" s="101" t="str">
        <f t="shared" si="29"/>
        <v/>
      </c>
      <c r="X88" s="91">
        <f>IF(G88='Emission Factors'!$B$3,AB88,IF(G88='Emission Factors'!$B$4,'Emission Factors'!$C$4,IF(G88='Emission Factors'!$B$5,'Emission Factors'!$C$5,IF(G88='Emission Factors'!$B$6,'Emission Factors'!$C$6,IF(G88='Emission Factors'!$B$7,'Emission Factors'!$C$7,IF(G88='Emission Factors'!$B$8,'Emission Factors'!$C$8,IF(G88='Emission Factors'!$B$9,'Emission Factors'!$C$9,IF(G88='Emission Factors'!$B$10,'Emission Factors'!$C$10,IF(G88='Emission Factors'!$B$11,'Emission Factors'!$C$11,IF(G88='Emission Factors'!$B$12,'Emission Factors'!$C$12,IF(G88='Emission Factors'!$B$13,'Emission Factors'!$C$13,IF(G88='Emission Factors'!$B$14,'Emission Factors'!$C$14,0))))))))))))</f>
        <v>0</v>
      </c>
      <c r="Y88" s="91">
        <f>IF(H88='Emission Factors'!$B$3,AB88,IF(H88='Emission Factors'!$B$4,'Emission Factors'!$C$4,IF(H88='Emission Factors'!$B$5,'Emission Factors'!$C$5,IF(H88='Emission Factors'!$B$6,'Emission Factors'!$C$6,IF(H88='Emission Factors'!$B$7,'Emission Factors'!$C$7,IF(H88='Emission Factors'!$B$8,'Emission Factors'!$C$8,IF(H88='Emission Factors'!$B$9,'Emission Factors'!$C$9,IF(H88='Emission Factors'!$B$10,'Emission Factors'!$C$10,IF(H88='Emission Factors'!$B$11,'Emission Factors'!$C$11,IF(H88='Emission Factors'!$B$12,'Emission Factors'!$C$12,IF(H88='Emission Factors'!$B$13,'Emission Factors'!$C$13,IF(H88='Emission Factors'!$B$14,'Emission Factors'!$C$14,0))))))))))))</f>
        <v>0</v>
      </c>
      <c r="Z88" s="91" t="e">
        <f>IF(AND($E$8&lt;&gt;"",$E$10&lt;&gt;""),$E$8*AP88/T88,IF($D$15="AK",'Grid Emissions'!C60*0.000001,IF($D$15="DC",'Grid Emissions'!C67*0.000001,IF($D$15="HI",'Grid Emissions'!C71*0.000001,IF($D$15="PR",'Grid Emissions'!C99*0.000001,(VLOOKUP($D$15,'Grid Emission Forecast'!$B$4:$AF$52,MATCH(T88,'Grid Emission Forecast'!$B$4:$AF$4,0),FALSE)*0.000001)*(1-($E$21/100)))))))</f>
        <v>#N/A</v>
      </c>
      <c r="AA88" s="91" t="e">
        <f>IF($D$15="AK",'Grid Emissions'!C60*0.000001,IF($D$15="DC",'Grid Emissions'!C67*0.000001,IF($D$15="HI",'Grid Emissions'!C71*0.000001,IF($D$15="PR",'Grid Emissions'!C99*0.000001,(VLOOKUP($D$15,'Grid Emission Forecast'!$B$57:$AF$105,MATCH(T88,'Grid Emission Forecast'!$B$57:$AF$57,0),FALSE)*0.000001)*(1-($E$21/100))))))</f>
        <v>#N/A</v>
      </c>
      <c r="AB88" s="91" t="e">
        <f>IF($E$17=$DJ$7,'Emission Factors'!$C$3,IF($E$17=$DJ$8,Z88,IF($E$17=$DJ$9,AA88,Z88)))</f>
        <v>#N/A</v>
      </c>
      <c r="AC88" s="91">
        <f>IF(I88='Emission Factors'!$B$3,AB88,IF(I88='Emission Factors'!$B$4,'Emission Factors'!$C$4,IF(I88='Emission Factors'!$B$5,'Emission Factors'!$C$5,IF(I88='Emission Factors'!$B$6,'Emission Factors'!$C$6,IF(I88='Emission Factors'!$B$7,'Emission Factors'!$C$7,IF(I88='Emission Factors'!$B$8,'Emission Factors'!$C$8,IF(I88='Emission Factors'!$B$9,'Emission Factors'!$C$9,IF(I88='Emission Factors'!$B$10,'Emission Factors'!$C$10,IF(I88='Emission Factors'!$B$11,'Emission Factors'!$C$11,IF(I88='Emission Factors'!$B$12,'Emission Factors'!$C$12,IF(I88='Emission Factors'!$B$13,'Emission Factors'!$C$13,IF(I88='Emission Factors'!$B$14,'Emission Factors'!$C$14,0))))))))))))</f>
        <v>0</v>
      </c>
      <c r="AD88" s="86" t="str">
        <f t="shared" si="30"/>
        <v/>
      </c>
      <c r="AE88" s="148" t="str">
        <f>IF(OR(J88&lt;&gt;"",K88&lt;&gt;"",L88&lt;&gt;"",M88&lt;&gt;""),((J88*0.00341214)+K88+L88-IF(I88="Electricity",M88*0.00341214,M88)),"")</f>
        <v/>
      </c>
      <c r="AF88" s="92" t="str">
        <f>IF(AND(AE88&lt;&gt;"",AE88&gt;0),AD88/AE88,"")</f>
        <v/>
      </c>
      <c r="AG88" s="150" t="str">
        <f t="shared" si="13"/>
        <v/>
      </c>
      <c r="AH88" s="192" t="str">
        <f>IF(AND(AG88&lt;&gt;"",AG88&gt;0),AD88/AG88,"")</f>
        <v/>
      </c>
      <c r="AI88" s="198" t="str">
        <f t="shared" si="23"/>
        <v/>
      </c>
      <c r="AJ88" s="71">
        <f t="shared" si="31"/>
        <v>0</v>
      </c>
      <c r="AK88" s="199" t="e">
        <f t="shared" si="32"/>
        <v>#VALUE!</v>
      </c>
      <c r="AL88" s="199" t="e">
        <f t="shared" si="33"/>
        <v>#VALUE!</v>
      </c>
      <c r="AM88" s="199" t="e">
        <f t="shared" si="34"/>
        <v>#VALUE!</v>
      </c>
      <c r="AN88" s="199" t="e">
        <f t="shared" si="35"/>
        <v>#VALUE!</v>
      </c>
      <c r="AO88" s="199" t="e">
        <f t="shared" si="36"/>
        <v>#VALUE!</v>
      </c>
      <c r="AP88" s="199" t="e">
        <f t="shared" si="14"/>
        <v>#VALUE!</v>
      </c>
      <c r="AQ88" s="199" t="str">
        <f t="shared" si="38"/>
        <v/>
      </c>
      <c r="AR88" s="200" t="str">
        <f t="shared" si="15"/>
        <v/>
      </c>
      <c r="AW88" s="21"/>
      <c r="AX88" s="21"/>
      <c r="AY88" s="21"/>
      <c r="AZ88" s="21"/>
      <c r="BA88" s="21"/>
      <c r="BB88" s="21"/>
      <c r="BC88" s="21"/>
      <c r="BD88" s="21"/>
      <c r="BE88" s="21"/>
      <c r="BF88" s="21"/>
      <c r="BG88" s="21"/>
      <c r="BH88" s="21"/>
      <c r="BI88" s="21"/>
      <c r="BJ88" s="21"/>
      <c r="BK88" s="21"/>
      <c r="BL88" s="21"/>
      <c r="BM88" s="21"/>
      <c r="BN88" s="21"/>
      <c r="BO88" s="21"/>
      <c r="BP88" s="21"/>
      <c r="BQ88" s="21"/>
      <c r="BR88" s="21"/>
      <c r="BS88" s="21"/>
      <c r="BT88" s="21"/>
      <c r="BU88" s="21"/>
      <c r="BV88" s="21"/>
      <c r="BW88" s="21"/>
      <c r="BX88" s="21"/>
      <c r="BY88" s="21"/>
      <c r="BZ88" s="21"/>
      <c r="CA88" s="21"/>
      <c r="CB88" s="21"/>
      <c r="CC88" s="21"/>
      <c r="CD88" s="21"/>
      <c r="CE88" s="21"/>
      <c r="CF88" s="21"/>
      <c r="CG88" s="21"/>
      <c r="CH88" s="21"/>
      <c r="CI88" s="21"/>
      <c r="CJ88" s="21"/>
      <c r="CK88" s="21"/>
      <c r="CL88" s="21"/>
      <c r="CM88" s="21"/>
      <c r="CN88" s="21"/>
      <c r="CO88" s="21"/>
      <c r="CP88" s="21"/>
      <c r="CQ88" s="21"/>
      <c r="CR88" s="21"/>
      <c r="CS88" s="21"/>
      <c r="CT88" s="21"/>
      <c r="CU88" s="21"/>
      <c r="CV88" s="21"/>
      <c r="CW88" s="21"/>
      <c r="CX88" s="21"/>
      <c r="CY88" s="21"/>
      <c r="CZ88" s="21"/>
      <c r="DA88" s="21"/>
    </row>
    <row r="89" spans="2:105" x14ac:dyDescent="0.3">
      <c r="B89" s="164"/>
      <c r="C89" s="66"/>
      <c r="D89" s="104" t="str">
        <f t="shared" si="25"/>
        <v/>
      </c>
      <c r="E89" s="106"/>
      <c r="F89" s="44"/>
      <c r="G89" s="39"/>
      <c r="H89" s="108"/>
      <c r="I89" s="93"/>
      <c r="J89" s="96"/>
      <c r="K89" s="110"/>
      <c r="L89" s="73"/>
      <c r="M89" s="112"/>
      <c r="N89" s="29"/>
      <c r="O89" s="115"/>
      <c r="P89" s="93"/>
      <c r="Q89" s="39"/>
      <c r="R89" s="108"/>
      <c r="S89" s="117" t="str">
        <f t="shared" si="26"/>
        <v/>
      </c>
      <c r="T89" s="98" t="str">
        <f t="shared" si="37"/>
        <v/>
      </c>
      <c r="U89" s="100" t="str">
        <f t="shared" si="27"/>
        <v/>
      </c>
      <c r="V89" s="119" t="str">
        <f t="shared" si="28"/>
        <v/>
      </c>
      <c r="W89" s="101" t="str">
        <f t="shared" si="29"/>
        <v/>
      </c>
      <c r="X89" s="91">
        <f>IF(G89='Emission Factors'!$B$3,AB89,IF(G89='Emission Factors'!$B$4,'Emission Factors'!$C$4,IF(G89='Emission Factors'!$B$5,'Emission Factors'!$C$5,IF(G89='Emission Factors'!$B$6,'Emission Factors'!$C$6,IF(G89='Emission Factors'!$B$7,'Emission Factors'!$C$7,IF(G89='Emission Factors'!$B$8,'Emission Factors'!$C$8,IF(G89='Emission Factors'!$B$9,'Emission Factors'!$C$9,IF(G89='Emission Factors'!$B$10,'Emission Factors'!$C$10,IF(G89='Emission Factors'!$B$11,'Emission Factors'!$C$11,IF(G89='Emission Factors'!$B$12,'Emission Factors'!$C$12,IF(G89='Emission Factors'!$B$13,'Emission Factors'!$C$13,IF(G89='Emission Factors'!$B$14,'Emission Factors'!$C$14,0))))))))))))</f>
        <v>0</v>
      </c>
      <c r="Y89" s="91">
        <f>IF(H89='Emission Factors'!$B$3,AB89,IF(H89='Emission Factors'!$B$4,'Emission Factors'!$C$4,IF(H89='Emission Factors'!$B$5,'Emission Factors'!$C$5,IF(H89='Emission Factors'!$B$6,'Emission Factors'!$C$6,IF(H89='Emission Factors'!$B$7,'Emission Factors'!$C$7,IF(H89='Emission Factors'!$B$8,'Emission Factors'!$C$8,IF(H89='Emission Factors'!$B$9,'Emission Factors'!$C$9,IF(H89='Emission Factors'!$B$10,'Emission Factors'!$C$10,IF(H89='Emission Factors'!$B$11,'Emission Factors'!$C$11,IF(H89='Emission Factors'!$B$12,'Emission Factors'!$C$12,IF(H89='Emission Factors'!$B$13,'Emission Factors'!$C$13,IF(H89='Emission Factors'!$B$14,'Emission Factors'!$C$14,0))))))))))))</f>
        <v>0</v>
      </c>
      <c r="Z89" s="91" t="e">
        <f>IF(AND($E$8&lt;&gt;"",$E$10&lt;&gt;""),$E$8*AP89/T89,IF($D$15="AK",'Grid Emissions'!C61*0.000001,IF($D$15="DC",'Grid Emissions'!C68*0.000001,IF($D$15="HI",'Grid Emissions'!C72*0.000001,IF($D$15="PR",'Grid Emissions'!C100*0.000001,(VLOOKUP($D$15,'Grid Emission Forecast'!$B$4:$AF$52,MATCH(T89,'Grid Emission Forecast'!$B$4:$AF$4,0),FALSE)*0.000001)*(1-($E$21/100)))))))</f>
        <v>#N/A</v>
      </c>
      <c r="AA89" s="91" t="e">
        <f>IF($D$15="AK",'Grid Emissions'!C61*0.000001,IF($D$15="DC",'Grid Emissions'!C68*0.000001,IF($D$15="HI",'Grid Emissions'!C72*0.000001,IF($D$15="PR",'Grid Emissions'!C100*0.000001,(VLOOKUP($D$15,'Grid Emission Forecast'!$B$57:$AF$105,MATCH(T89,'Grid Emission Forecast'!$B$57:$AF$57,0),FALSE)*0.000001)*(1-($E$21/100))))))</f>
        <v>#N/A</v>
      </c>
      <c r="AB89" s="91" t="e">
        <f>IF($E$17=$DJ$7,'Emission Factors'!$C$3,IF($E$17=$DJ$8,Z89,IF($E$17=$DJ$9,AA89,Z89)))</f>
        <v>#N/A</v>
      </c>
      <c r="AC89" s="91">
        <f>IF(I89='Emission Factors'!$B$3,AB89,IF(I89='Emission Factors'!$B$4,'Emission Factors'!$C$4,IF(I89='Emission Factors'!$B$5,'Emission Factors'!$C$5,IF(I89='Emission Factors'!$B$6,'Emission Factors'!$C$6,IF(I89='Emission Factors'!$B$7,'Emission Factors'!$C$7,IF(I89='Emission Factors'!$B$8,'Emission Factors'!$C$8,IF(I89='Emission Factors'!$B$9,'Emission Factors'!$C$9,IF(I89='Emission Factors'!$B$10,'Emission Factors'!$C$10,IF(I89='Emission Factors'!$B$11,'Emission Factors'!$C$11,IF(I89='Emission Factors'!$B$12,'Emission Factors'!$C$12,IF(I89='Emission Factors'!$B$13,'Emission Factors'!$C$13,IF(I89='Emission Factors'!$B$14,'Emission Factors'!$C$14,0))))))))))))</f>
        <v>0</v>
      </c>
      <c r="AD89" s="86" t="str">
        <f t="shared" si="30"/>
        <v/>
      </c>
      <c r="AE89" s="148" t="str">
        <f>IF(OR(J89&lt;&gt;"",K89&lt;&gt;"",L89&lt;&gt;"",M89&lt;&gt;""),((J89*0.00341214)+K89+L89-IF(I89="Electricity",M89*0.00341214,M89)),"")</f>
        <v/>
      </c>
      <c r="AF89" s="92" t="str">
        <f>IF(AND(AE89&lt;&gt;"",AE89&gt;0),AD89/AE89,"")</f>
        <v/>
      </c>
      <c r="AG89" s="150" t="str">
        <f t="shared" si="13"/>
        <v/>
      </c>
      <c r="AH89" s="192" t="str">
        <f>IF(AND(AG89&lt;&gt;"",AG89&gt;0),AD89/AG89,"")</f>
        <v/>
      </c>
      <c r="AI89" s="198" t="str">
        <f t="shared" si="23"/>
        <v/>
      </c>
      <c r="AJ89" s="71">
        <f t="shared" si="31"/>
        <v>0</v>
      </c>
      <c r="AK89" s="199" t="e">
        <f t="shared" si="32"/>
        <v>#VALUE!</v>
      </c>
      <c r="AL89" s="199" t="e">
        <f t="shared" si="33"/>
        <v>#VALUE!</v>
      </c>
      <c r="AM89" s="199" t="e">
        <f t="shared" si="34"/>
        <v>#VALUE!</v>
      </c>
      <c r="AN89" s="199" t="e">
        <f t="shared" si="35"/>
        <v>#VALUE!</v>
      </c>
      <c r="AO89" s="199" t="e">
        <f t="shared" si="36"/>
        <v>#VALUE!</v>
      </c>
      <c r="AP89" s="199" t="e">
        <f t="shared" si="14"/>
        <v>#VALUE!</v>
      </c>
      <c r="AQ89" s="199" t="str">
        <f t="shared" si="38"/>
        <v/>
      </c>
      <c r="AR89" s="200" t="str">
        <f t="shared" si="15"/>
        <v/>
      </c>
      <c r="AW89" s="21"/>
      <c r="AX89" s="21"/>
      <c r="AY89" s="21"/>
      <c r="AZ89" s="21"/>
      <c r="BA89" s="21"/>
      <c r="BB89" s="21"/>
      <c r="BC89" s="21"/>
      <c r="BD89" s="21"/>
      <c r="BE89" s="21"/>
      <c r="BF89" s="21"/>
      <c r="BG89" s="21"/>
      <c r="BH89" s="21"/>
      <c r="BI89" s="21"/>
      <c r="BJ89" s="21"/>
      <c r="BK89" s="21"/>
      <c r="BL89" s="21"/>
      <c r="BM89" s="21"/>
      <c r="BN89" s="21"/>
      <c r="BO89" s="21"/>
      <c r="BP89" s="21"/>
      <c r="BQ89" s="21"/>
      <c r="BR89" s="21"/>
      <c r="BS89" s="21"/>
      <c r="BT89" s="21"/>
      <c r="BU89" s="21"/>
      <c r="BV89" s="21"/>
      <c r="BW89" s="21"/>
      <c r="BX89" s="21"/>
      <c r="BY89" s="21"/>
      <c r="BZ89" s="21"/>
      <c r="CA89" s="21"/>
      <c r="CB89" s="21"/>
      <c r="CC89" s="21"/>
      <c r="CD89" s="21"/>
      <c r="CE89" s="21"/>
      <c r="CF89" s="21"/>
      <c r="CG89" s="21"/>
      <c r="CH89" s="21"/>
      <c r="CI89" s="21"/>
      <c r="CJ89" s="21"/>
      <c r="CK89" s="21"/>
      <c r="CL89" s="21"/>
      <c r="CM89" s="21"/>
      <c r="CN89" s="21"/>
      <c r="CO89" s="21"/>
      <c r="CP89" s="21"/>
      <c r="CQ89" s="21"/>
      <c r="CR89" s="21"/>
      <c r="CS89" s="21"/>
      <c r="CT89" s="21"/>
      <c r="CU89" s="21"/>
      <c r="CV89" s="21"/>
      <c r="CW89" s="21"/>
      <c r="CX89" s="21"/>
      <c r="CY89" s="21"/>
      <c r="CZ89" s="21"/>
      <c r="DA89" s="21"/>
    </row>
    <row r="90" spans="2:105" x14ac:dyDescent="0.3">
      <c r="B90" s="164"/>
      <c r="C90" s="66"/>
      <c r="D90" s="104" t="str">
        <f t="shared" si="25"/>
        <v/>
      </c>
      <c r="E90" s="106"/>
      <c r="F90" s="44"/>
      <c r="G90" s="39"/>
      <c r="H90" s="108"/>
      <c r="I90" s="93"/>
      <c r="J90" s="96"/>
      <c r="K90" s="110"/>
      <c r="L90" s="73"/>
      <c r="M90" s="112"/>
      <c r="N90" s="29"/>
      <c r="O90" s="115"/>
      <c r="P90" s="93"/>
      <c r="Q90" s="39"/>
      <c r="R90" s="108"/>
      <c r="S90" s="117" t="str">
        <f t="shared" si="26"/>
        <v/>
      </c>
      <c r="T90" s="98" t="str">
        <f t="shared" si="37"/>
        <v/>
      </c>
      <c r="U90" s="100" t="str">
        <f t="shared" si="27"/>
        <v/>
      </c>
      <c r="V90" s="119" t="str">
        <f t="shared" si="28"/>
        <v/>
      </c>
      <c r="W90" s="101" t="str">
        <f t="shared" si="29"/>
        <v/>
      </c>
      <c r="X90" s="91">
        <f>IF(G90='Emission Factors'!$B$3,AB90,IF(G90='Emission Factors'!$B$4,'Emission Factors'!$C$4,IF(G90='Emission Factors'!$B$5,'Emission Factors'!$C$5,IF(G90='Emission Factors'!$B$6,'Emission Factors'!$C$6,IF(G90='Emission Factors'!$B$7,'Emission Factors'!$C$7,IF(G90='Emission Factors'!$B$8,'Emission Factors'!$C$8,IF(G90='Emission Factors'!$B$9,'Emission Factors'!$C$9,IF(G90='Emission Factors'!$B$10,'Emission Factors'!$C$10,IF(G90='Emission Factors'!$B$11,'Emission Factors'!$C$11,IF(G90='Emission Factors'!$B$12,'Emission Factors'!$C$12,IF(G90='Emission Factors'!$B$13,'Emission Factors'!$C$13,IF(G90='Emission Factors'!$B$14,'Emission Factors'!$C$14,0))))))))))))</f>
        <v>0</v>
      </c>
      <c r="Y90" s="91">
        <f>IF(H90='Emission Factors'!$B$3,AB90,IF(H90='Emission Factors'!$B$4,'Emission Factors'!$C$4,IF(H90='Emission Factors'!$B$5,'Emission Factors'!$C$5,IF(H90='Emission Factors'!$B$6,'Emission Factors'!$C$6,IF(H90='Emission Factors'!$B$7,'Emission Factors'!$C$7,IF(H90='Emission Factors'!$B$8,'Emission Factors'!$C$8,IF(H90='Emission Factors'!$B$9,'Emission Factors'!$C$9,IF(H90='Emission Factors'!$B$10,'Emission Factors'!$C$10,IF(H90='Emission Factors'!$B$11,'Emission Factors'!$C$11,IF(H90='Emission Factors'!$B$12,'Emission Factors'!$C$12,IF(H90='Emission Factors'!$B$13,'Emission Factors'!$C$13,IF(H90='Emission Factors'!$B$14,'Emission Factors'!$C$14,0))))))))))))</f>
        <v>0</v>
      </c>
      <c r="Z90" s="91" t="e">
        <f>IF(AND($E$8&lt;&gt;"",$E$10&lt;&gt;""),$E$8*AP90/T90,IF($D$15="AK",'Grid Emissions'!C62*0.000001,IF($D$15="DC",'Grid Emissions'!C69*0.000001,IF($D$15="HI",'Grid Emissions'!C73*0.000001,IF($D$15="PR",'Grid Emissions'!C101*0.000001,(VLOOKUP($D$15,'Grid Emission Forecast'!$B$4:$AF$52,MATCH(T90,'Grid Emission Forecast'!$B$4:$AF$4,0),FALSE)*0.000001)*(1-($E$21/100)))))))</f>
        <v>#N/A</v>
      </c>
      <c r="AA90" s="91" t="e">
        <f>IF($D$15="AK",'Grid Emissions'!C62*0.000001,IF($D$15="DC",'Grid Emissions'!C69*0.000001,IF($D$15="HI",'Grid Emissions'!C73*0.000001,IF($D$15="PR",'Grid Emissions'!C101*0.000001,(VLOOKUP($D$15,'Grid Emission Forecast'!$B$57:$AF$105,MATCH(T90,'Grid Emission Forecast'!$B$57:$AF$57,0),FALSE)*0.000001)*(1-($E$21/100))))))</f>
        <v>#N/A</v>
      </c>
      <c r="AB90" s="91" t="e">
        <f>IF($E$17=$DJ$7,'Emission Factors'!$C$3,IF($E$17=$DJ$8,Z90,IF($E$17=$DJ$9,AA90,Z90)))</f>
        <v>#N/A</v>
      </c>
      <c r="AC90" s="91">
        <f>IF(I90='Emission Factors'!$B$3,AB90,IF(I90='Emission Factors'!$B$4,'Emission Factors'!$C$4,IF(I90='Emission Factors'!$B$5,'Emission Factors'!$C$5,IF(I90='Emission Factors'!$B$6,'Emission Factors'!$C$6,IF(I90='Emission Factors'!$B$7,'Emission Factors'!$C$7,IF(I90='Emission Factors'!$B$8,'Emission Factors'!$C$8,IF(I90='Emission Factors'!$B$9,'Emission Factors'!$C$9,IF(I90='Emission Factors'!$B$10,'Emission Factors'!$C$10,IF(I90='Emission Factors'!$B$11,'Emission Factors'!$C$11,IF(I90='Emission Factors'!$B$12,'Emission Factors'!$C$12,IF(I90='Emission Factors'!$B$13,'Emission Factors'!$C$13,IF(I90='Emission Factors'!$B$14,'Emission Factors'!$C$14,0))))))))))))</f>
        <v>0</v>
      </c>
      <c r="AD90" s="86" t="str">
        <f t="shared" si="30"/>
        <v/>
      </c>
      <c r="AE90" s="148" t="str">
        <f>IF(OR(J90&lt;&gt;"",K90&lt;&gt;"",L90&lt;&gt;"",M90&lt;&gt;""),((J90*0.00341214)+K90+L90-IF(I90="Electricity",M90*0.00341214,M90)),"")</f>
        <v/>
      </c>
      <c r="AF90" s="92" t="str">
        <f>IF(AND(AE90&lt;&gt;"",AE90&gt;0),AD90/AE90,"")</f>
        <v/>
      </c>
      <c r="AG90" s="150" t="str">
        <f t="shared" si="13"/>
        <v/>
      </c>
      <c r="AH90" s="192" t="str">
        <f>IF(AND(AG90&lt;&gt;"",AG90&gt;0),AD90/AG90,"")</f>
        <v/>
      </c>
      <c r="AI90" s="198" t="str">
        <f t="shared" si="23"/>
        <v/>
      </c>
      <c r="AJ90" s="71">
        <f t="shared" si="31"/>
        <v>0</v>
      </c>
      <c r="AK90" s="199" t="e">
        <f t="shared" si="32"/>
        <v>#VALUE!</v>
      </c>
      <c r="AL90" s="199" t="e">
        <f t="shared" si="33"/>
        <v>#VALUE!</v>
      </c>
      <c r="AM90" s="199" t="e">
        <f t="shared" si="34"/>
        <v>#VALUE!</v>
      </c>
      <c r="AN90" s="199" t="e">
        <f t="shared" si="35"/>
        <v>#VALUE!</v>
      </c>
      <c r="AO90" s="199" t="e">
        <f t="shared" si="36"/>
        <v>#VALUE!</v>
      </c>
      <c r="AP90" s="199" t="e">
        <f t="shared" si="14"/>
        <v>#VALUE!</v>
      </c>
      <c r="AQ90" s="199" t="str">
        <f t="shared" si="38"/>
        <v/>
      </c>
      <c r="AR90" s="200" t="str">
        <f t="shared" si="15"/>
        <v/>
      </c>
      <c r="AW90" s="21"/>
      <c r="AX90" s="21"/>
      <c r="AY90" s="21"/>
      <c r="AZ90" s="21"/>
      <c r="BA90" s="21"/>
      <c r="BB90" s="21"/>
      <c r="BC90" s="21"/>
      <c r="BD90" s="21"/>
      <c r="BE90" s="21"/>
      <c r="BF90" s="21"/>
      <c r="BG90" s="21"/>
      <c r="BH90" s="21"/>
      <c r="BI90" s="21"/>
      <c r="BJ90" s="21"/>
      <c r="BK90" s="21"/>
      <c r="BL90" s="21"/>
      <c r="BM90" s="21"/>
      <c r="BN90" s="21"/>
      <c r="BO90" s="21"/>
      <c r="BP90" s="21"/>
      <c r="BQ90" s="21"/>
      <c r="BR90" s="21"/>
      <c r="BS90" s="21"/>
      <c r="BT90" s="21"/>
      <c r="BU90" s="21"/>
      <c r="BV90" s="21"/>
      <c r="BW90" s="21"/>
      <c r="BX90" s="21"/>
      <c r="BY90" s="21"/>
      <c r="BZ90" s="21"/>
      <c r="CA90" s="21"/>
      <c r="CB90" s="21"/>
      <c r="CC90" s="21"/>
      <c r="CD90" s="21"/>
      <c r="CE90" s="21"/>
      <c r="CF90" s="21"/>
      <c r="CG90" s="21"/>
      <c r="CH90" s="21"/>
      <c r="CI90" s="21"/>
      <c r="CJ90" s="21"/>
      <c r="CK90" s="21"/>
      <c r="CL90" s="21"/>
      <c r="CM90" s="21"/>
      <c r="CN90" s="21"/>
      <c r="CO90" s="21"/>
      <c r="CP90" s="21"/>
      <c r="CQ90" s="21"/>
      <c r="CR90" s="21"/>
      <c r="CS90" s="21"/>
      <c r="CT90" s="21"/>
      <c r="CU90" s="21"/>
      <c r="CV90" s="21"/>
      <c r="CW90" s="21"/>
      <c r="CX90" s="21"/>
      <c r="CY90" s="21"/>
      <c r="CZ90" s="21"/>
      <c r="DA90" s="21"/>
    </row>
    <row r="91" spans="2:105" x14ac:dyDescent="0.3">
      <c r="B91" s="164"/>
      <c r="C91" s="66"/>
      <c r="D91" s="104" t="str">
        <f t="shared" si="25"/>
        <v/>
      </c>
      <c r="E91" s="106"/>
      <c r="F91" s="44"/>
      <c r="G91" s="39"/>
      <c r="H91" s="108"/>
      <c r="I91" s="93"/>
      <c r="J91" s="96"/>
      <c r="K91" s="110"/>
      <c r="L91" s="73"/>
      <c r="M91" s="112"/>
      <c r="N91" s="29"/>
      <c r="O91" s="115"/>
      <c r="P91" s="93"/>
      <c r="Q91" s="39"/>
      <c r="R91" s="108"/>
      <c r="S91" s="117" t="str">
        <f t="shared" si="26"/>
        <v/>
      </c>
      <c r="T91" s="98" t="str">
        <f t="shared" si="37"/>
        <v/>
      </c>
      <c r="U91" s="100" t="str">
        <f t="shared" si="27"/>
        <v/>
      </c>
      <c r="V91" s="119" t="str">
        <f t="shared" si="28"/>
        <v/>
      </c>
      <c r="W91" s="101" t="str">
        <f t="shared" si="29"/>
        <v/>
      </c>
      <c r="X91" s="91">
        <f>IF(G91='Emission Factors'!$B$3,AB91,IF(G91='Emission Factors'!$B$4,'Emission Factors'!$C$4,IF(G91='Emission Factors'!$B$5,'Emission Factors'!$C$5,IF(G91='Emission Factors'!$B$6,'Emission Factors'!$C$6,IF(G91='Emission Factors'!$B$7,'Emission Factors'!$C$7,IF(G91='Emission Factors'!$B$8,'Emission Factors'!$C$8,IF(G91='Emission Factors'!$B$9,'Emission Factors'!$C$9,IF(G91='Emission Factors'!$B$10,'Emission Factors'!$C$10,IF(G91='Emission Factors'!$B$11,'Emission Factors'!$C$11,IF(G91='Emission Factors'!$B$12,'Emission Factors'!$C$12,IF(G91='Emission Factors'!$B$13,'Emission Factors'!$C$13,IF(G91='Emission Factors'!$B$14,'Emission Factors'!$C$14,0))))))))))))</f>
        <v>0</v>
      </c>
      <c r="Y91" s="91">
        <f>IF(H91='Emission Factors'!$B$3,AB91,IF(H91='Emission Factors'!$B$4,'Emission Factors'!$C$4,IF(H91='Emission Factors'!$B$5,'Emission Factors'!$C$5,IF(H91='Emission Factors'!$B$6,'Emission Factors'!$C$6,IF(H91='Emission Factors'!$B$7,'Emission Factors'!$C$7,IF(H91='Emission Factors'!$B$8,'Emission Factors'!$C$8,IF(H91='Emission Factors'!$B$9,'Emission Factors'!$C$9,IF(H91='Emission Factors'!$B$10,'Emission Factors'!$C$10,IF(H91='Emission Factors'!$B$11,'Emission Factors'!$C$11,IF(H91='Emission Factors'!$B$12,'Emission Factors'!$C$12,IF(H91='Emission Factors'!$B$13,'Emission Factors'!$C$13,IF(H91='Emission Factors'!$B$14,'Emission Factors'!$C$14,0))))))))))))</f>
        <v>0</v>
      </c>
      <c r="Z91" s="91" t="e">
        <f>IF(AND($E$8&lt;&gt;"",$E$10&lt;&gt;""),$E$8*AP91/T91,IF($D$15="AK",'Grid Emissions'!C63*0.000001,IF($D$15="DC",'Grid Emissions'!C70*0.000001,IF($D$15="HI",'Grid Emissions'!C74*0.000001,IF($D$15="PR",'Grid Emissions'!C102*0.000001,(VLOOKUP($D$15,'Grid Emission Forecast'!$B$4:$AF$52,MATCH(T91,'Grid Emission Forecast'!$B$4:$AF$4,0),FALSE)*0.000001)*(1-($E$21/100)))))))</f>
        <v>#N/A</v>
      </c>
      <c r="AA91" s="91" t="e">
        <f>IF($D$15="AK",'Grid Emissions'!C63*0.000001,IF($D$15="DC",'Grid Emissions'!C70*0.000001,IF($D$15="HI",'Grid Emissions'!C74*0.000001,IF($D$15="PR",'Grid Emissions'!C102*0.000001,(VLOOKUP($D$15,'Grid Emission Forecast'!$B$57:$AF$105,MATCH(T91,'Grid Emission Forecast'!$B$57:$AF$57,0),FALSE)*0.000001)*(1-($E$21/100))))))</f>
        <v>#N/A</v>
      </c>
      <c r="AB91" s="91" t="e">
        <f>IF($E$17=$DJ$7,'Emission Factors'!$C$3,IF($E$17=$DJ$8,Z91,IF($E$17=$DJ$9,AA91,Z91)))</f>
        <v>#N/A</v>
      </c>
      <c r="AC91" s="91">
        <f>IF(I91='Emission Factors'!$B$3,AB91,IF(I91='Emission Factors'!$B$4,'Emission Factors'!$C$4,IF(I91='Emission Factors'!$B$5,'Emission Factors'!$C$5,IF(I91='Emission Factors'!$B$6,'Emission Factors'!$C$6,IF(I91='Emission Factors'!$B$7,'Emission Factors'!$C$7,IF(I91='Emission Factors'!$B$8,'Emission Factors'!$C$8,IF(I91='Emission Factors'!$B$9,'Emission Factors'!$C$9,IF(I91='Emission Factors'!$B$10,'Emission Factors'!$C$10,IF(I91='Emission Factors'!$B$11,'Emission Factors'!$C$11,IF(I91='Emission Factors'!$B$12,'Emission Factors'!$C$12,IF(I91='Emission Factors'!$B$13,'Emission Factors'!$C$13,IF(I91='Emission Factors'!$B$14,'Emission Factors'!$C$14,0))))))))))))</f>
        <v>0</v>
      </c>
      <c r="AD91" s="86" t="str">
        <f t="shared" si="30"/>
        <v/>
      </c>
      <c r="AE91" s="148" t="str">
        <f>IF(OR(J91&lt;&gt;"",K91&lt;&gt;"",L91&lt;&gt;"",M91&lt;&gt;""),((J91*0.00341214)+K91+L91-IF(I91="Electricity",M91*0.00341214,M91)),"")</f>
        <v/>
      </c>
      <c r="AF91" s="92" t="str">
        <f>IF(AND(AE91&lt;&gt;"",AE91&gt;0),AD91/AE91,"")</f>
        <v/>
      </c>
      <c r="AG91" s="150" t="str">
        <f t="shared" si="13"/>
        <v/>
      </c>
      <c r="AH91" s="192" t="str">
        <f>IF(AND(AG91&lt;&gt;"",AG91&gt;0),AD91/AG91,"")</f>
        <v/>
      </c>
      <c r="AI91" s="198" t="str">
        <f t="shared" si="23"/>
        <v/>
      </c>
      <c r="AJ91" s="71">
        <f t="shared" si="31"/>
        <v>0</v>
      </c>
      <c r="AK91" s="199" t="e">
        <f t="shared" si="32"/>
        <v>#VALUE!</v>
      </c>
      <c r="AL91" s="199" t="e">
        <f t="shared" si="33"/>
        <v>#VALUE!</v>
      </c>
      <c r="AM91" s="199" t="e">
        <f t="shared" si="34"/>
        <v>#VALUE!</v>
      </c>
      <c r="AN91" s="199" t="e">
        <f t="shared" si="35"/>
        <v>#VALUE!</v>
      </c>
      <c r="AO91" s="199" t="e">
        <f t="shared" si="36"/>
        <v>#VALUE!</v>
      </c>
      <c r="AP91" s="199" t="e">
        <f t="shared" si="14"/>
        <v>#VALUE!</v>
      </c>
      <c r="AQ91" s="199" t="str">
        <f t="shared" si="38"/>
        <v/>
      </c>
      <c r="AR91" s="200" t="str">
        <f t="shared" si="15"/>
        <v/>
      </c>
      <c r="AW91" s="21"/>
      <c r="AX91" s="21"/>
      <c r="AY91" s="21"/>
      <c r="AZ91" s="21"/>
      <c r="BA91" s="21"/>
      <c r="BB91" s="21"/>
      <c r="BC91" s="21"/>
      <c r="BD91" s="21"/>
      <c r="BE91" s="21"/>
      <c r="BF91" s="21"/>
      <c r="BG91" s="21"/>
      <c r="BH91" s="21"/>
      <c r="BI91" s="21"/>
      <c r="BJ91" s="21"/>
      <c r="BK91" s="21"/>
      <c r="BL91" s="21"/>
      <c r="BM91" s="21"/>
      <c r="BN91" s="21"/>
      <c r="BO91" s="21"/>
      <c r="BP91" s="21"/>
      <c r="BQ91" s="21"/>
      <c r="BR91" s="21"/>
      <c r="BS91" s="21"/>
      <c r="BT91" s="21"/>
      <c r="BU91" s="21"/>
      <c r="BV91" s="21"/>
      <c r="BW91" s="21"/>
      <c r="BX91" s="21"/>
      <c r="BY91" s="21"/>
      <c r="BZ91" s="21"/>
      <c r="CA91" s="21"/>
      <c r="CB91" s="21"/>
      <c r="CC91" s="21"/>
      <c r="CD91" s="21"/>
      <c r="CE91" s="21"/>
      <c r="CF91" s="21"/>
      <c r="CG91" s="21"/>
      <c r="CH91" s="21"/>
      <c r="CI91" s="21"/>
      <c r="CJ91" s="21"/>
      <c r="CK91" s="21"/>
      <c r="CL91" s="21"/>
      <c r="CM91" s="21"/>
      <c r="CN91" s="21"/>
      <c r="CO91" s="21"/>
      <c r="CP91" s="21"/>
      <c r="CQ91" s="21"/>
      <c r="CR91" s="21"/>
      <c r="CS91" s="21"/>
      <c r="CT91" s="21"/>
      <c r="CU91" s="21"/>
      <c r="CV91" s="21"/>
      <c r="CW91" s="21"/>
      <c r="CX91" s="21"/>
      <c r="CY91" s="21"/>
      <c r="CZ91" s="21"/>
      <c r="DA91" s="21"/>
    </row>
    <row r="92" spans="2:105" x14ac:dyDescent="0.3">
      <c r="B92" s="164"/>
      <c r="C92" s="66"/>
      <c r="D92" s="104" t="str">
        <f t="shared" si="25"/>
        <v/>
      </c>
      <c r="E92" s="106"/>
      <c r="F92" s="44"/>
      <c r="G92" s="39"/>
      <c r="H92" s="108"/>
      <c r="I92" s="93"/>
      <c r="J92" s="96"/>
      <c r="K92" s="110"/>
      <c r="L92" s="73"/>
      <c r="M92" s="112"/>
      <c r="N92" s="29"/>
      <c r="O92" s="115"/>
      <c r="P92" s="93"/>
      <c r="Q92" s="39"/>
      <c r="R92" s="108"/>
      <c r="S92" s="117" t="str">
        <f t="shared" si="26"/>
        <v/>
      </c>
      <c r="T92" s="98" t="str">
        <f t="shared" si="37"/>
        <v/>
      </c>
      <c r="U92" s="100" t="str">
        <f t="shared" si="27"/>
        <v/>
      </c>
      <c r="V92" s="119" t="str">
        <f t="shared" si="28"/>
        <v/>
      </c>
      <c r="W92" s="101" t="str">
        <f t="shared" si="29"/>
        <v/>
      </c>
      <c r="X92" s="91">
        <f>IF(G92='Emission Factors'!$B$3,AB92,IF(G92='Emission Factors'!$B$4,'Emission Factors'!$C$4,IF(G92='Emission Factors'!$B$5,'Emission Factors'!$C$5,IF(G92='Emission Factors'!$B$6,'Emission Factors'!$C$6,IF(G92='Emission Factors'!$B$7,'Emission Factors'!$C$7,IF(G92='Emission Factors'!$B$8,'Emission Factors'!$C$8,IF(G92='Emission Factors'!$B$9,'Emission Factors'!$C$9,IF(G92='Emission Factors'!$B$10,'Emission Factors'!$C$10,IF(G92='Emission Factors'!$B$11,'Emission Factors'!$C$11,IF(G92='Emission Factors'!$B$12,'Emission Factors'!$C$12,IF(G92='Emission Factors'!$B$13,'Emission Factors'!$C$13,IF(G92='Emission Factors'!$B$14,'Emission Factors'!$C$14,0))))))))))))</f>
        <v>0</v>
      </c>
      <c r="Y92" s="91">
        <f>IF(H92='Emission Factors'!$B$3,AB92,IF(H92='Emission Factors'!$B$4,'Emission Factors'!$C$4,IF(H92='Emission Factors'!$B$5,'Emission Factors'!$C$5,IF(H92='Emission Factors'!$B$6,'Emission Factors'!$C$6,IF(H92='Emission Factors'!$B$7,'Emission Factors'!$C$7,IF(H92='Emission Factors'!$B$8,'Emission Factors'!$C$8,IF(H92='Emission Factors'!$B$9,'Emission Factors'!$C$9,IF(H92='Emission Factors'!$B$10,'Emission Factors'!$C$10,IF(H92='Emission Factors'!$B$11,'Emission Factors'!$C$11,IF(H92='Emission Factors'!$B$12,'Emission Factors'!$C$12,IF(H92='Emission Factors'!$B$13,'Emission Factors'!$C$13,IF(H92='Emission Factors'!$B$14,'Emission Factors'!$C$14,0))))))))))))</f>
        <v>0</v>
      </c>
      <c r="Z92" s="91" t="e">
        <f>IF(AND($E$8&lt;&gt;"",$E$10&lt;&gt;""),$E$8*AP92/T92,IF($D$15="AK",'Grid Emissions'!C64*0.000001,IF($D$15="DC",'Grid Emissions'!C71*0.000001,IF($D$15="HI",'Grid Emissions'!C75*0.000001,IF($D$15="PR",'Grid Emissions'!C103*0.000001,(VLOOKUP($D$15,'Grid Emission Forecast'!$B$4:$AF$52,MATCH(T92,'Grid Emission Forecast'!$B$4:$AF$4,0),FALSE)*0.000001)*(1-($E$21/100)))))))</f>
        <v>#N/A</v>
      </c>
      <c r="AA92" s="91" t="e">
        <f>IF($D$15="AK",'Grid Emissions'!C64*0.000001,IF($D$15="DC",'Grid Emissions'!C71*0.000001,IF($D$15="HI",'Grid Emissions'!C75*0.000001,IF($D$15="PR",'Grid Emissions'!C103*0.000001,(VLOOKUP($D$15,'Grid Emission Forecast'!$B$57:$AF$105,MATCH(T92,'Grid Emission Forecast'!$B$57:$AF$57,0),FALSE)*0.000001)*(1-($E$21/100))))))</f>
        <v>#N/A</v>
      </c>
      <c r="AB92" s="91" t="e">
        <f>IF($E$17=$DJ$7,'Emission Factors'!$C$3,IF($E$17=$DJ$8,Z92,IF($E$17=$DJ$9,AA92,Z92)))</f>
        <v>#N/A</v>
      </c>
      <c r="AC92" s="91">
        <f>IF(I92='Emission Factors'!$B$3,AB92,IF(I92='Emission Factors'!$B$4,'Emission Factors'!$C$4,IF(I92='Emission Factors'!$B$5,'Emission Factors'!$C$5,IF(I92='Emission Factors'!$B$6,'Emission Factors'!$C$6,IF(I92='Emission Factors'!$B$7,'Emission Factors'!$C$7,IF(I92='Emission Factors'!$B$8,'Emission Factors'!$C$8,IF(I92='Emission Factors'!$B$9,'Emission Factors'!$C$9,IF(I92='Emission Factors'!$B$10,'Emission Factors'!$C$10,IF(I92='Emission Factors'!$B$11,'Emission Factors'!$C$11,IF(I92='Emission Factors'!$B$12,'Emission Factors'!$C$12,IF(I92='Emission Factors'!$B$13,'Emission Factors'!$C$13,IF(I92='Emission Factors'!$B$14,'Emission Factors'!$C$14,0))))))))))))</f>
        <v>0</v>
      </c>
      <c r="AD92" s="86" t="str">
        <f t="shared" si="30"/>
        <v/>
      </c>
      <c r="AE92" s="148" t="str">
        <f>IF(OR(J92&lt;&gt;"",K92&lt;&gt;"",L92&lt;&gt;"",M92&lt;&gt;""),((J92*0.00341214)+K92+L92-IF(I92="Electricity",M92*0.00341214,M92)),"")</f>
        <v/>
      </c>
      <c r="AF92" s="92" t="str">
        <f>IF(AND(AE92&lt;&gt;"",AE92&gt;0),AD92/AE92,"")</f>
        <v/>
      </c>
      <c r="AG92" s="150" t="str">
        <f t="shared" si="13"/>
        <v/>
      </c>
      <c r="AH92" s="192" t="str">
        <f>IF(AND(AG92&lt;&gt;"",AG92&gt;0),AD92/AG92,"")</f>
        <v/>
      </c>
      <c r="AI92" s="198" t="str">
        <f t="shared" si="23"/>
        <v/>
      </c>
      <c r="AJ92" s="71">
        <f t="shared" si="31"/>
        <v>0</v>
      </c>
      <c r="AK92" s="199" t="e">
        <f t="shared" si="32"/>
        <v>#VALUE!</v>
      </c>
      <c r="AL92" s="199" t="e">
        <f t="shared" si="33"/>
        <v>#VALUE!</v>
      </c>
      <c r="AM92" s="199" t="e">
        <f t="shared" si="34"/>
        <v>#VALUE!</v>
      </c>
      <c r="AN92" s="199" t="e">
        <f t="shared" si="35"/>
        <v>#VALUE!</v>
      </c>
      <c r="AO92" s="199" t="e">
        <f t="shared" si="36"/>
        <v>#VALUE!</v>
      </c>
      <c r="AP92" s="199" t="e">
        <f t="shared" si="14"/>
        <v>#VALUE!</v>
      </c>
      <c r="AQ92" s="199" t="str">
        <f t="shared" si="38"/>
        <v/>
      </c>
      <c r="AR92" s="200" t="str">
        <f t="shared" si="15"/>
        <v/>
      </c>
      <c r="AW92" s="21"/>
      <c r="AX92" s="21"/>
      <c r="AY92" s="21"/>
      <c r="AZ92" s="21"/>
      <c r="BA92" s="21"/>
      <c r="BB92" s="21"/>
      <c r="BC92" s="21"/>
      <c r="BD92" s="21"/>
      <c r="BE92" s="21"/>
      <c r="BF92" s="21"/>
      <c r="BG92" s="21"/>
      <c r="BH92" s="21"/>
      <c r="BI92" s="21"/>
      <c r="BJ92" s="21"/>
      <c r="BK92" s="21"/>
      <c r="BL92" s="21"/>
      <c r="BM92" s="21"/>
      <c r="BN92" s="21"/>
      <c r="BO92" s="21"/>
      <c r="BP92" s="21"/>
      <c r="BQ92" s="21"/>
      <c r="BR92" s="21"/>
      <c r="BS92" s="21"/>
      <c r="BT92" s="21"/>
      <c r="BU92" s="21"/>
      <c r="BV92" s="21"/>
      <c r="BW92" s="21"/>
      <c r="BX92" s="21"/>
      <c r="BY92" s="21"/>
      <c r="BZ92" s="21"/>
      <c r="CA92" s="21"/>
      <c r="CB92" s="21"/>
      <c r="CC92" s="21"/>
      <c r="CD92" s="21"/>
      <c r="CE92" s="21"/>
      <c r="CF92" s="21"/>
      <c r="CG92" s="21"/>
      <c r="CH92" s="21"/>
      <c r="CI92" s="21"/>
      <c r="CJ92" s="21"/>
      <c r="CK92" s="21"/>
      <c r="CL92" s="21"/>
      <c r="CM92" s="21"/>
      <c r="CN92" s="21"/>
      <c r="CO92" s="21"/>
      <c r="CP92" s="21"/>
      <c r="CQ92" s="21"/>
      <c r="CR92" s="21"/>
      <c r="CS92" s="21"/>
      <c r="CT92" s="21"/>
      <c r="CU92" s="21"/>
      <c r="CV92" s="21"/>
      <c r="CW92" s="21"/>
      <c r="CX92" s="21"/>
      <c r="CY92" s="21"/>
      <c r="CZ92" s="21"/>
      <c r="DA92" s="21"/>
    </row>
    <row r="93" spans="2:105" x14ac:dyDescent="0.3">
      <c r="B93" s="164"/>
      <c r="C93" s="66"/>
      <c r="D93" s="104" t="str">
        <f t="shared" si="25"/>
        <v/>
      </c>
      <c r="E93" s="106"/>
      <c r="F93" s="44"/>
      <c r="G93" s="39"/>
      <c r="H93" s="108"/>
      <c r="I93" s="93"/>
      <c r="J93" s="96"/>
      <c r="K93" s="110"/>
      <c r="L93" s="73"/>
      <c r="M93" s="112"/>
      <c r="N93" s="29"/>
      <c r="O93" s="115"/>
      <c r="P93" s="93"/>
      <c r="Q93" s="39"/>
      <c r="R93" s="108"/>
      <c r="S93" s="117" t="str">
        <f t="shared" si="26"/>
        <v/>
      </c>
      <c r="T93" s="98" t="str">
        <f t="shared" si="37"/>
        <v/>
      </c>
      <c r="U93" s="100" t="str">
        <f t="shared" si="27"/>
        <v/>
      </c>
      <c r="V93" s="119" t="str">
        <f t="shared" si="28"/>
        <v/>
      </c>
      <c r="W93" s="101" t="str">
        <f t="shared" si="29"/>
        <v/>
      </c>
      <c r="X93" s="91">
        <f>IF(G93='Emission Factors'!$B$3,AB93,IF(G93='Emission Factors'!$B$4,'Emission Factors'!$C$4,IF(G93='Emission Factors'!$B$5,'Emission Factors'!$C$5,IF(G93='Emission Factors'!$B$6,'Emission Factors'!$C$6,IF(G93='Emission Factors'!$B$7,'Emission Factors'!$C$7,IF(G93='Emission Factors'!$B$8,'Emission Factors'!$C$8,IF(G93='Emission Factors'!$B$9,'Emission Factors'!$C$9,IF(G93='Emission Factors'!$B$10,'Emission Factors'!$C$10,IF(G93='Emission Factors'!$B$11,'Emission Factors'!$C$11,IF(G93='Emission Factors'!$B$12,'Emission Factors'!$C$12,IF(G93='Emission Factors'!$B$13,'Emission Factors'!$C$13,IF(G93='Emission Factors'!$B$14,'Emission Factors'!$C$14,0))))))))))))</f>
        <v>0</v>
      </c>
      <c r="Y93" s="91">
        <f>IF(H93='Emission Factors'!$B$3,AB93,IF(H93='Emission Factors'!$B$4,'Emission Factors'!$C$4,IF(H93='Emission Factors'!$B$5,'Emission Factors'!$C$5,IF(H93='Emission Factors'!$B$6,'Emission Factors'!$C$6,IF(H93='Emission Factors'!$B$7,'Emission Factors'!$C$7,IF(H93='Emission Factors'!$B$8,'Emission Factors'!$C$8,IF(H93='Emission Factors'!$B$9,'Emission Factors'!$C$9,IF(H93='Emission Factors'!$B$10,'Emission Factors'!$C$10,IF(H93='Emission Factors'!$B$11,'Emission Factors'!$C$11,IF(H93='Emission Factors'!$B$12,'Emission Factors'!$C$12,IF(H93='Emission Factors'!$B$13,'Emission Factors'!$C$13,IF(H93='Emission Factors'!$B$14,'Emission Factors'!$C$14,0))))))))))))</f>
        <v>0</v>
      </c>
      <c r="Z93" s="91" t="e">
        <f>IF(AND($E$8&lt;&gt;"",$E$10&lt;&gt;""),$E$8*AP93/T93,IF($D$15="AK",'Grid Emissions'!C65*0.000001,IF($D$15="DC",'Grid Emissions'!C72*0.000001,IF($D$15="HI",'Grid Emissions'!C76*0.000001,IF($D$15="PR",'Grid Emissions'!C104*0.000001,(VLOOKUP($D$15,'Grid Emission Forecast'!$B$4:$AF$52,MATCH(T93,'Grid Emission Forecast'!$B$4:$AF$4,0),FALSE)*0.000001)*(1-($E$21/100)))))))</f>
        <v>#N/A</v>
      </c>
      <c r="AA93" s="91" t="e">
        <f>IF($D$15="AK",'Grid Emissions'!C65*0.000001,IF($D$15="DC",'Grid Emissions'!C72*0.000001,IF($D$15="HI",'Grid Emissions'!C76*0.000001,IF($D$15="PR",'Grid Emissions'!C104*0.000001,(VLOOKUP($D$15,'Grid Emission Forecast'!$B$57:$AF$105,MATCH(T93,'Grid Emission Forecast'!$B$57:$AF$57,0),FALSE)*0.000001)*(1-($E$21/100))))))</f>
        <v>#N/A</v>
      </c>
      <c r="AB93" s="91" t="e">
        <f>IF($E$17=$DJ$7,'Emission Factors'!$C$3,IF($E$17=$DJ$8,Z93,IF($E$17=$DJ$9,AA93,Z93)))</f>
        <v>#N/A</v>
      </c>
      <c r="AC93" s="91">
        <f>IF(I93='Emission Factors'!$B$3,AB93,IF(I93='Emission Factors'!$B$4,'Emission Factors'!$C$4,IF(I93='Emission Factors'!$B$5,'Emission Factors'!$C$5,IF(I93='Emission Factors'!$B$6,'Emission Factors'!$C$6,IF(I93='Emission Factors'!$B$7,'Emission Factors'!$C$7,IF(I93='Emission Factors'!$B$8,'Emission Factors'!$C$8,IF(I93='Emission Factors'!$B$9,'Emission Factors'!$C$9,IF(I93='Emission Factors'!$B$10,'Emission Factors'!$C$10,IF(I93='Emission Factors'!$B$11,'Emission Factors'!$C$11,IF(I93='Emission Factors'!$B$12,'Emission Factors'!$C$12,IF(I93='Emission Factors'!$B$13,'Emission Factors'!$C$13,IF(I93='Emission Factors'!$B$14,'Emission Factors'!$C$14,0))))))))))))</f>
        <v>0</v>
      </c>
      <c r="AD93" s="86" t="str">
        <f t="shared" si="30"/>
        <v/>
      </c>
      <c r="AE93" s="148" t="str">
        <f>IF(OR(J93&lt;&gt;"",K93&lt;&gt;"",L93&lt;&gt;"",M93&lt;&gt;""),((J93*0.00341214)+K93+L93-IF(I93="Electricity",M93*0.00341214,M93)),"")</f>
        <v/>
      </c>
      <c r="AF93" s="92" t="str">
        <f>IF(AND(AE93&lt;&gt;"",AE93&gt;0),AD93/AE93,"")</f>
        <v/>
      </c>
      <c r="AG93" s="150" t="str">
        <f t="shared" si="13"/>
        <v/>
      </c>
      <c r="AH93" s="192" t="str">
        <f>IF(AND(AG93&lt;&gt;"",AG93&gt;0),AD93/AG93,"")</f>
        <v/>
      </c>
      <c r="AI93" s="198" t="str">
        <f t="shared" si="23"/>
        <v/>
      </c>
      <c r="AJ93" s="71">
        <f t="shared" si="31"/>
        <v>0</v>
      </c>
      <c r="AK93" s="199" t="e">
        <f t="shared" si="32"/>
        <v>#VALUE!</v>
      </c>
      <c r="AL93" s="199" t="e">
        <f t="shared" si="33"/>
        <v>#VALUE!</v>
      </c>
      <c r="AM93" s="199" t="e">
        <f t="shared" si="34"/>
        <v>#VALUE!</v>
      </c>
      <c r="AN93" s="199" t="e">
        <f t="shared" si="35"/>
        <v>#VALUE!</v>
      </c>
      <c r="AO93" s="199" t="e">
        <f t="shared" si="36"/>
        <v>#VALUE!</v>
      </c>
      <c r="AP93" s="199" t="e">
        <f t="shared" si="14"/>
        <v>#VALUE!</v>
      </c>
      <c r="AQ93" s="199" t="str">
        <f t="shared" si="38"/>
        <v/>
      </c>
      <c r="AR93" s="200" t="str">
        <f t="shared" si="15"/>
        <v/>
      </c>
      <c r="AW93" s="21"/>
      <c r="AX93" s="21"/>
      <c r="AY93" s="21"/>
      <c r="AZ93" s="21"/>
      <c r="BA93" s="21"/>
      <c r="BB93" s="21"/>
      <c r="BC93" s="21"/>
      <c r="BD93" s="21"/>
      <c r="BE93" s="21"/>
      <c r="BF93" s="21"/>
      <c r="BG93" s="21"/>
      <c r="BH93" s="21"/>
      <c r="BI93" s="21"/>
      <c r="BJ93" s="21"/>
      <c r="BK93" s="21"/>
      <c r="BL93" s="21"/>
      <c r="BM93" s="21"/>
      <c r="BN93" s="21"/>
      <c r="BO93" s="21"/>
      <c r="BP93" s="21"/>
      <c r="BQ93" s="21"/>
      <c r="BR93" s="21"/>
      <c r="BS93" s="21"/>
      <c r="BT93" s="21"/>
      <c r="BU93" s="21"/>
      <c r="BV93" s="21"/>
      <c r="BW93" s="21"/>
      <c r="BX93" s="21"/>
      <c r="BY93" s="21"/>
      <c r="BZ93" s="21"/>
      <c r="CA93" s="21"/>
      <c r="CB93" s="21"/>
      <c r="CC93" s="21"/>
      <c r="CD93" s="21"/>
      <c r="CE93" s="21"/>
      <c r="CF93" s="21"/>
      <c r="CG93" s="21"/>
      <c r="CH93" s="21"/>
      <c r="CI93" s="21"/>
      <c r="CJ93" s="21"/>
      <c r="CK93" s="21"/>
      <c r="CL93" s="21"/>
      <c r="CM93" s="21"/>
      <c r="CN93" s="21"/>
      <c r="CO93" s="21"/>
      <c r="CP93" s="21"/>
      <c r="CQ93" s="21"/>
      <c r="CR93" s="21"/>
      <c r="CS93" s="21"/>
      <c r="CT93" s="21"/>
      <c r="CU93" s="21"/>
      <c r="CV93" s="21"/>
      <c r="CW93" s="21"/>
      <c r="CX93" s="21"/>
      <c r="CY93" s="21"/>
      <c r="CZ93" s="21"/>
      <c r="DA93" s="21"/>
    </row>
    <row r="94" spans="2:105" ht="15" thickBot="1" x14ac:dyDescent="0.35">
      <c r="B94" s="164"/>
      <c r="C94" s="66"/>
      <c r="D94" s="105" t="str">
        <f t="shared" si="25"/>
        <v/>
      </c>
      <c r="E94" s="107"/>
      <c r="F94" s="45"/>
      <c r="G94" s="40"/>
      <c r="H94" s="109"/>
      <c r="I94" s="95"/>
      <c r="J94" s="97"/>
      <c r="K94" s="111"/>
      <c r="L94" s="74"/>
      <c r="M94" s="113"/>
      <c r="N94" s="94"/>
      <c r="O94" s="116"/>
      <c r="P94" s="95"/>
      <c r="Q94" s="40"/>
      <c r="R94" s="109"/>
      <c r="S94" s="118" t="str">
        <f t="shared" si="26"/>
        <v/>
      </c>
      <c r="T94" s="99" t="str">
        <f t="shared" si="37"/>
        <v/>
      </c>
      <c r="U94" s="102" t="str">
        <f t="shared" si="27"/>
        <v/>
      </c>
      <c r="V94" s="120" t="str">
        <f t="shared" si="28"/>
        <v/>
      </c>
      <c r="W94" s="103" t="str">
        <f t="shared" si="29"/>
        <v/>
      </c>
      <c r="X94" s="91">
        <f>IF(G94='Emission Factors'!$B$3,AB94,IF(G94='Emission Factors'!$B$4,'Emission Factors'!$C$4,IF(G94='Emission Factors'!$B$5,'Emission Factors'!$C$5,IF(G94='Emission Factors'!$B$6,'Emission Factors'!$C$6,IF(G94='Emission Factors'!$B$7,'Emission Factors'!$C$7,IF(G94='Emission Factors'!$B$8,'Emission Factors'!$C$8,IF(G94='Emission Factors'!$B$9,'Emission Factors'!$C$9,IF(G94='Emission Factors'!$B$10,'Emission Factors'!$C$10,IF(G94='Emission Factors'!$B$11,'Emission Factors'!$C$11,IF(G94='Emission Factors'!$B$12,'Emission Factors'!$C$12,IF(G94='Emission Factors'!$B$13,'Emission Factors'!$C$13,IF(G94='Emission Factors'!$B$14,'Emission Factors'!$C$14,0))))))))))))</f>
        <v>0</v>
      </c>
      <c r="Y94" s="91">
        <f>IF(H94='Emission Factors'!$B$3,AB94,IF(H94='Emission Factors'!$B$4,'Emission Factors'!$C$4,IF(H94='Emission Factors'!$B$5,'Emission Factors'!$C$5,IF(H94='Emission Factors'!$B$6,'Emission Factors'!$C$6,IF(H94='Emission Factors'!$B$7,'Emission Factors'!$C$7,IF(H94='Emission Factors'!$B$8,'Emission Factors'!$C$8,IF(H94='Emission Factors'!$B$9,'Emission Factors'!$C$9,IF(H94='Emission Factors'!$B$10,'Emission Factors'!$C$10,IF(H94='Emission Factors'!$B$11,'Emission Factors'!$C$11,IF(H94='Emission Factors'!$B$12,'Emission Factors'!$C$12,IF(H94='Emission Factors'!$B$13,'Emission Factors'!$C$13,IF(H94='Emission Factors'!$B$14,'Emission Factors'!$C$14,0))))))))))))</f>
        <v>0</v>
      </c>
      <c r="Z94" s="91" t="e">
        <f>IF(AND($E$8&lt;&gt;"",$E$10&lt;&gt;""),$E$8*AP94/T94,IF($D$15="AK",'Grid Emissions'!C66*0.000001,IF($D$15="DC",'Grid Emissions'!C73*0.000001,IF($D$15="HI",'Grid Emissions'!C77*0.000001,IF($D$15="PR",'Grid Emissions'!C105*0.000001,(VLOOKUP($D$15,'Grid Emission Forecast'!$B$4:$AF$52,MATCH(T94,'Grid Emission Forecast'!$B$4:$AF$4,0),FALSE)*0.000001)*(1-($E$21/100)))))))</f>
        <v>#N/A</v>
      </c>
      <c r="AA94" s="91" t="e">
        <f>IF($D$15="AK",'Grid Emissions'!C66*0.000001,IF($D$15="DC",'Grid Emissions'!C73*0.000001,IF($D$15="HI",'Grid Emissions'!C77*0.000001,IF($D$15="PR",'Grid Emissions'!C105*0.000001,(VLOOKUP($D$15,'Grid Emission Forecast'!$B$57:$AF$105,MATCH(T94,'Grid Emission Forecast'!$B$57:$AF$57,0),FALSE)*0.000001)*(1-($E$21/100))))))</f>
        <v>#N/A</v>
      </c>
      <c r="AB94" s="91" t="e">
        <f>IF($E$17=$DJ$7,'Emission Factors'!$C$3,IF($E$17=$DJ$8,Z94,IF($E$17=$DJ$9,AA94,Z94)))</f>
        <v>#N/A</v>
      </c>
      <c r="AC94" s="91">
        <f>IF(I94='Emission Factors'!$B$3,AB94,IF(I94='Emission Factors'!$B$4,'Emission Factors'!$C$4,IF(I94='Emission Factors'!$B$5,'Emission Factors'!$C$5,IF(I94='Emission Factors'!$B$6,'Emission Factors'!$C$6,IF(I94='Emission Factors'!$B$7,'Emission Factors'!$C$7,IF(I94='Emission Factors'!$B$8,'Emission Factors'!$C$8,IF(I94='Emission Factors'!$B$9,'Emission Factors'!$C$9,IF(I94='Emission Factors'!$B$10,'Emission Factors'!$C$10,IF(I94='Emission Factors'!$B$11,'Emission Factors'!$C$11,IF(I94='Emission Factors'!$B$12,'Emission Factors'!$C$12,IF(I94='Emission Factors'!$B$13,'Emission Factors'!$C$13,IF(I94='Emission Factors'!$B$14,'Emission Factors'!$C$14,0))))))))))))</f>
        <v>0</v>
      </c>
      <c r="AD94" s="87" t="str">
        <f t="shared" si="30"/>
        <v/>
      </c>
      <c r="AE94" s="149" t="str">
        <f>IF(OR(J94&lt;&gt;"",K94&lt;&gt;"",L94&lt;&gt;"",M94&lt;&gt;""),((J94*0.00341214)+K94+L94-IF(I94="Electricity",M94*0.00341214,M94)),"")</f>
        <v/>
      </c>
      <c r="AF94" s="147" t="str">
        <f>IF(AND(AE94&lt;&gt;"",AE94&gt;0),AD94/AE94,"")</f>
        <v/>
      </c>
      <c r="AG94" s="151" t="str">
        <f t="shared" si="13"/>
        <v/>
      </c>
      <c r="AH94" s="193" t="str">
        <f>IF(AND(AG94&lt;&gt;"",AG94&gt;0),AD94/AG94,"")</f>
        <v/>
      </c>
      <c r="AI94" s="201" t="str">
        <f t="shared" si="23"/>
        <v/>
      </c>
      <c r="AJ94" s="202">
        <f t="shared" si="31"/>
        <v>0</v>
      </c>
      <c r="AK94" s="203" t="e">
        <f t="shared" si="32"/>
        <v>#VALUE!</v>
      </c>
      <c r="AL94" s="203" t="e">
        <f t="shared" si="33"/>
        <v>#VALUE!</v>
      </c>
      <c r="AM94" s="203" t="e">
        <f t="shared" si="34"/>
        <v>#VALUE!</v>
      </c>
      <c r="AN94" s="203" t="e">
        <f t="shared" si="35"/>
        <v>#VALUE!</v>
      </c>
      <c r="AO94" s="203" t="e">
        <f t="shared" si="36"/>
        <v>#VALUE!</v>
      </c>
      <c r="AP94" s="203" t="e">
        <f t="shared" si="14"/>
        <v>#VALUE!</v>
      </c>
      <c r="AQ94" s="203" t="str">
        <f t="shared" si="38"/>
        <v/>
      </c>
      <c r="AR94" s="204" t="str">
        <f t="shared" si="15"/>
        <v/>
      </c>
      <c r="AW94" s="21"/>
      <c r="AX94" s="21"/>
      <c r="AY94" s="21"/>
      <c r="AZ94" s="21"/>
      <c r="BA94" s="21"/>
      <c r="BB94" s="21"/>
      <c r="BC94" s="21"/>
      <c r="BD94" s="21"/>
      <c r="BE94" s="21"/>
      <c r="BF94" s="21"/>
      <c r="BG94" s="21"/>
      <c r="BH94" s="21"/>
      <c r="BI94" s="21"/>
      <c r="BJ94" s="21"/>
      <c r="BK94" s="21"/>
      <c r="BL94" s="21"/>
      <c r="BM94" s="21"/>
      <c r="BN94" s="21"/>
      <c r="BO94" s="21"/>
      <c r="BP94" s="21"/>
      <c r="BQ94" s="21"/>
      <c r="BR94" s="21"/>
      <c r="BS94" s="21"/>
      <c r="BT94" s="21"/>
      <c r="BU94" s="21"/>
      <c r="BV94" s="21"/>
      <c r="BW94" s="21"/>
      <c r="BX94" s="21"/>
      <c r="BY94" s="21"/>
      <c r="BZ94" s="21"/>
      <c r="CA94" s="21"/>
      <c r="CB94" s="21"/>
      <c r="CC94" s="21"/>
      <c r="CD94" s="21"/>
      <c r="CE94" s="21"/>
      <c r="CF94" s="21"/>
      <c r="CG94" s="21"/>
      <c r="CH94" s="21"/>
      <c r="CI94" s="21"/>
      <c r="CJ94" s="21"/>
      <c r="CK94" s="21"/>
      <c r="CL94" s="21"/>
      <c r="CM94" s="21"/>
      <c r="CN94" s="21"/>
      <c r="CO94" s="21"/>
      <c r="CP94" s="21"/>
      <c r="CQ94" s="21"/>
      <c r="CR94" s="21"/>
      <c r="CS94" s="21"/>
      <c r="CT94" s="21"/>
      <c r="CU94" s="21"/>
      <c r="CV94" s="21"/>
      <c r="CW94" s="21"/>
      <c r="CX94" s="21"/>
      <c r="CY94" s="21"/>
      <c r="CZ94" s="21"/>
      <c r="DA94" s="21"/>
    </row>
    <row r="95" spans="2:105" x14ac:dyDescent="0.3">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P95" s="21"/>
      <c r="AQ95" s="21"/>
      <c r="AR95" s="21"/>
      <c r="AW95" s="21"/>
      <c r="AX95" s="21"/>
      <c r="AY95" s="21"/>
      <c r="AZ95" s="21"/>
      <c r="BA95" s="21"/>
      <c r="BB95" s="21"/>
      <c r="BC95" s="21"/>
      <c r="BD95" s="21"/>
      <c r="BE95" s="21"/>
      <c r="BF95" s="21"/>
      <c r="BG95" s="21"/>
      <c r="BH95" s="21"/>
      <c r="BI95" s="21"/>
      <c r="BJ95" s="21"/>
      <c r="BK95" s="21"/>
      <c r="BL95" s="21"/>
      <c r="BM95" s="21"/>
      <c r="BN95" s="21"/>
      <c r="BO95" s="21"/>
      <c r="BP95" s="21"/>
      <c r="BQ95" s="21"/>
      <c r="BR95" s="21"/>
      <c r="BS95" s="21"/>
      <c r="BT95" s="21"/>
      <c r="BU95" s="21"/>
      <c r="BV95" s="21"/>
      <c r="BW95" s="21"/>
      <c r="BX95" s="21"/>
      <c r="BY95" s="21"/>
      <c r="BZ95" s="21"/>
      <c r="CA95" s="21"/>
      <c r="CB95" s="21"/>
      <c r="CC95" s="21"/>
      <c r="CD95" s="21"/>
      <c r="CE95" s="21"/>
      <c r="CF95" s="21"/>
      <c r="CG95" s="21"/>
      <c r="CH95" s="21"/>
      <c r="CI95" s="21"/>
      <c r="CJ95" s="21"/>
      <c r="CK95" s="21"/>
      <c r="CL95" s="21"/>
      <c r="CM95" s="21"/>
      <c r="CN95" s="21"/>
      <c r="CO95" s="21"/>
      <c r="CP95" s="21"/>
      <c r="CQ95" s="21"/>
      <c r="CR95" s="21"/>
      <c r="CS95" s="21"/>
      <c r="CT95" s="21"/>
      <c r="CU95" s="21"/>
      <c r="CV95" s="21"/>
      <c r="CW95" s="21"/>
      <c r="CX95" s="21"/>
      <c r="CY95" s="21"/>
      <c r="CZ95" s="21"/>
      <c r="DA95" s="21"/>
    </row>
    <row r="96" spans="2:105" x14ac:dyDescent="0.3">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c r="AW96" s="21"/>
      <c r="AX96" s="21"/>
      <c r="AY96" s="21"/>
      <c r="AZ96" s="21"/>
      <c r="BA96" s="21"/>
      <c r="BB96" s="21"/>
      <c r="BC96" s="21"/>
      <c r="BD96" s="21"/>
      <c r="BE96" s="21"/>
      <c r="BF96" s="21"/>
      <c r="BG96" s="21"/>
      <c r="BH96" s="21"/>
      <c r="BI96" s="21"/>
      <c r="BJ96" s="21"/>
      <c r="BK96" s="21"/>
      <c r="BL96" s="21"/>
      <c r="BM96" s="21"/>
      <c r="BN96" s="21"/>
      <c r="BO96" s="21"/>
      <c r="BP96" s="21"/>
      <c r="BQ96" s="21"/>
      <c r="BR96" s="21"/>
      <c r="BS96" s="21"/>
      <c r="BT96" s="21"/>
      <c r="BU96" s="21"/>
      <c r="BV96" s="21"/>
      <c r="BW96" s="21"/>
      <c r="BX96" s="21"/>
      <c r="BY96" s="21"/>
      <c r="BZ96" s="21"/>
      <c r="CA96" s="21"/>
      <c r="CB96" s="21"/>
      <c r="CC96" s="21"/>
      <c r="CD96" s="21"/>
      <c r="CE96" s="21"/>
      <c r="CF96" s="21"/>
      <c r="CG96" s="21"/>
      <c r="CH96" s="21"/>
      <c r="CI96" s="21"/>
      <c r="CJ96" s="21"/>
      <c r="CK96" s="21"/>
      <c r="CL96" s="21"/>
      <c r="CM96" s="21"/>
      <c r="CN96" s="21"/>
      <c r="CO96" s="21"/>
      <c r="CP96" s="21"/>
      <c r="CQ96" s="21"/>
      <c r="CR96" s="21"/>
      <c r="CS96" s="21"/>
      <c r="CT96" s="21"/>
      <c r="CU96" s="21"/>
      <c r="CV96" s="21"/>
      <c r="CW96" s="21"/>
      <c r="CX96" s="21"/>
      <c r="CY96" s="21"/>
      <c r="CZ96" s="21"/>
      <c r="DA96" s="21"/>
    </row>
    <row r="97" spans="2:105" x14ac:dyDescent="0.3">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W97" s="21"/>
      <c r="AX97" s="21"/>
      <c r="AY97" s="21"/>
      <c r="AZ97" s="21"/>
      <c r="BA97" s="21"/>
      <c r="BB97" s="21"/>
      <c r="BC97" s="21"/>
      <c r="BD97" s="21"/>
      <c r="BE97" s="21"/>
      <c r="BF97" s="21"/>
      <c r="BG97" s="21"/>
      <c r="BH97" s="21"/>
      <c r="BI97" s="21"/>
      <c r="BJ97" s="21"/>
      <c r="BK97" s="21"/>
      <c r="BL97" s="21"/>
      <c r="BM97" s="21"/>
      <c r="BN97" s="21"/>
      <c r="BO97" s="21"/>
      <c r="BP97" s="21"/>
      <c r="BQ97" s="21"/>
      <c r="BR97" s="21"/>
      <c r="BS97" s="21"/>
      <c r="BT97" s="21"/>
      <c r="BU97" s="21"/>
      <c r="BV97" s="21"/>
      <c r="BW97" s="21"/>
      <c r="BX97" s="21"/>
      <c r="BY97" s="21"/>
      <c r="BZ97" s="21"/>
      <c r="CA97" s="21"/>
      <c r="CB97" s="21"/>
      <c r="CC97" s="21"/>
      <c r="CD97" s="21"/>
      <c r="CE97" s="21"/>
      <c r="CF97" s="21"/>
      <c r="CG97" s="21"/>
      <c r="CH97" s="21"/>
      <c r="CI97" s="21"/>
      <c r="CJ97" s="21"/>
      <c r="CK97" s="21"/>
      <c r="CL97" s="21"/>
      <c r="CM97" s="21"/>
      <c r="CN97" s="21"/>
      <c r="CO97" s="21"/>
      <c r="CP97" s="21"/>
      <c r="CQ97" s="21"/>
      <c r="CR97" s="21"/>
      <c r="CS97" s="21"/>
      <c r="CT97" s="21"/>
      <c r="CU97" s="21"/>
      <c r="CV97" s="21"/>
      <c r="CW97" s="21"/>
      <c r="CX97" s="21"/>
      <c r="CY97" s="21"/>
      <c r="CZ97" s="21"/>
      <c r="DA97" s="21"/>
    </row>
    <row r="98" spans="2:105" x14ac:dyDescent="0.3">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W98" s="21"/>
      <c r="AX98" s="21"/>
      <c r="AY98" s="21"/>
      <c r="AZ98" s="21"/>
      <c r="BA98" s="21"/>
      <c r="BB98" s="21"/>
      <c r="BC98" s="21"/>
      <c r="BD98" s="21"/>
      <c r="BE98" s="21"/>
      <c r="BF98" s="21"/>
      <c r="BG98" s="21"/>
      <c r="BH98" s="21"/>
      <c r="BI98" s="21"/>
      <c r="BJ98" s="21"/>
      <c r="BK98" s="21"/>
      <c r="BL98" s="21"/>
      <c r="BM98" s="21"/>
      <c r="BN98" s="21"/>
      <c r="BO98" s="21"/>
      <c r="BP98" s="21"/>
      <c r="BQ98" s="21"/>
      <c r="BR98" s="21"/>
      <c r="BS98" s="21"/>
      <c r="BT98" s="21"/>
      <c r="BU98" s="21"/>
      <c r="BV98" s="21"/>
      <c r="BW98" s="21"/>
      <c r="BX98" s="21"/>
      <c r="BY98" s="21"/>
      <c r="BZ98" s="21"/>
      <c r="CA98" s="21"/>
      <c r="CB98" s="21"/>
      <c r="CC98" s="21"/>
      <c r="CD98" s="21"/>
      <c r="CE98" s="21"/>
      <c r="CF98" s="21"/>
      <c r="CG98" s="21"/>
      <c r="CH98" s="21"/>
      <c r="CI98" s="21"/>
      <c r="CJ98" s="21"/>
      <c r="CK98" s="21"/>
      <c r="CL98" s="21"/>
      <c r="CM98" s="21"/>
      <c r="CN98" s="21"/>
      <c r="CO98" s="21"/>
      <c r="CP98" s="21"/>
      <c r="CQ98" s="21"/>
      <c r="CR98" s="21"/>
      <c r="CS98" s="21"/>
      <c r="CT98" s="21"/>
      <c r="CU98" s="21"/>
      <c r="CV98" s="21"/>
      <c r="CW98" s="21"/>
      <c r="CX98" s="21"/>
      <c r="CY98" s="21"/>
      <c r="CZ98" s="21"/>
      <c r="DA98" s="21"/>
    </row>
    <row r="99" spans="2:105" x14ac:dyDescent="0.3">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W99" s="21"/>
      <c r="AX99" s="21"/>
      <c r="AY99" s="21"/>
      <c r="AZ99" s="21"/>
      <c r="BA99" s="21"/>
      <c r="BB99" s="21"/>
      <c r="BC99" s="21"/>
      <c r="BD99" s="21"/>
      <c r="BE99" s="21"/>
      <c r="BF99" s="21"/>
      <c r="BG99" s="21"/>
      <c r="BH99" s="21"/>
      <c r="BI99" s="21"/>
      <c r="BJ99" s="21"/>
      <c r="BK99" s="21"/>
      <c r="BL99" s="21"/>
      <c r="BM99" s="21"/>
      <c r="BN99" s="21"/>
      <c r="BO99" s="21"/>
      <c r="BP99" s="21"/>
      <c r="BQ99" s="21"/>
      <c r="BR99" s="21"/>
      <c r="BS99" s="21"/>
      <c r="BT99" s="21"/>
      <c r="BU99" s="21"/>
      <c r="BV99" s="21"/>
      <c r="BW99" s="21"/>
      <c r="BX99" s="21"/>
      <c r="BY99" s="21"/>
      <c r="BZ99" s="21"/>
      <c r="CA99" s="21"/>
      <c r="CB99" s="21"/>
      <c r="CC99" s="21"/>
      <c r="CD99" s="21"/>
      <c r="CE99" s="21"/>
      <c r="CF99" s="21"/>
      <c r="CG99" s="21"/>
      <c r="CH99" s="21"/>
      <c r="CI99" s="21"/>
      <c r="CJ99" s="21"/>
      <c r="CK99" s="21"/>
      <c r="CL99" s="21"/>
      <c r="CM99" s="21"/>
      <c r="CN99" s="21"/>
      <c r="CO99" s="21"/>
      <c r="CP99" s="21"/>
      <c r="CQ99" s="21"/>
      <c r="CR99" s="21"/>
      <c r="CS99" s="21"/>
      <c r="CT99" s="21"/>
      <c r="CU99" s="21"/>
      <c r="CV99" s="21"/>
      <c r="CW99" s="21"/>
      <c r="CX99" s="21"/>
      <c r="CY99" s="21"/>
      <c r="CZ99" s="21"/>
      <c r="DA99" s="21"/>
    </row>
    <row r="100" spans="2:105" x14ac:dyDescent="0.3">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P100" s="21"/>
      <c r="AQ100" s="21"/>
      <c r="AR100" s="21"/>
      <c r="AW100" s="21"/>
      <c r="AX100" s="21"/>
      <c r="AY100" s="21"/>
      <c r="AZ100" s="21"/>
      <c r="BA100" s="21"/>
      <c r="BB100" s="21"/>
      <c r="BC100" s="21"/>
      <c r="BD100" s="21"/>
      <c r="BE100" s="21"/>
      <c r="BF100" s="21"/>
      <c r="BG100" s="21"/>
      <c r="BH100" s="21"/>
      <c r="BI100" s="21"/>
      <c r="BJ100" s="21"/>
      <c r="BK100" s="21"/>
      <c r="BL100" s="21"/>
      <c r="BM100" s="21"/>
      <c r="BN100" s="21"/>
      <c r="BO100" s="21"/>
      <c r="BP100" s="21"/>
      <c r="BQ100" s="21"/>
      <c r="BR100" s="21"/>
      <c r="BS100" s="21"/>
      <c r="BT100" s="21"/>
      <c r="BU100" s="21"/>
      <c r="BV100" s="21"/>
      <c r="BW100" s="21"/>
      <c r="BX100" s="21"/>
      <c r="BY100" s="21"/>
      <c r="BZ100" s="21"/>
      <c r="CA100" s="21"/>
      <c r="CB100" s="21"/>
      <c r="CC100" s="21"/>
      <c r="CD100" s="21"/>
      <c r="CE100" s="21"/>
      <c r="CF100" s="21"/>
      <c r="CG100" s="21"/>
      <c r="CH100" s="21"/>
      <c r="CI100" s="21"/>
      <c r="CJ100" s="21"/>
      <c r="CK100" s="21"/>
      <c r="CL100" s="21"/>
      <c r="CM100" s="21"/>
      <c r="CN100" s="21"/>
      <c r="CO100" s="21"/>
      <c r="CP100" s="21"/>
      <c r="CQ100" s="21"/>
      <c r="CR100" s="21"/>
      <c r="CS100" s="21"/>
      <c r="CT100" s="21"/>
      <c r="CU100" s="21"/>
      <c r="CV100" s="21"/>
      <c r="CW100" s="21"/>
      <c r="CX100" s="21"/>
      <c r="CY100" s="21"/>
      <c r="CZ100" s="21"/>
      <c r="DA100" s="21"/>
    </row>
    <row r="101" spans="2:105" x14ac:dyDescent="0.3">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P101" s="21"/>
      <c r="AQ101" s="21"/>
      <c r="AR101" s="21"/>
      <c r="AW101" s="21"/>
      <c r="AX101" s="21"/>
      <c r="AY101" s="21"/>
      <c r="AZ101" s="21"/>
      <c r="BA101" s="21"/>
      <c r="BB101" s="21"/>
      <c r="BC101" s="21"/>
      <c r="BD101" s="21"/>
      <c r="BE101" s="21"/>
      <c r="BF101" s="21"/>
      <c r="BG101" s="21"/>
      <c r="BH101" s="21"/>
      <c r="BI101" s="21"/>
      <c r="BJ101" s="21"/>
      <c r="BK101" s="21"/>
      <c r="BL101" s="21"/>
      <c r="BM101" s="21"/>
      <c r="BN101" s="21"/>
      <c r="BO101" s="21"/>
      <c r="BP101" s="21"/>
      <c r="BQ101" s="21"/>
      <c r="BR101" s="21"/>
      <c r="BS101" s="21"/>
      <c r="BT101" s="21"/>
      <c r="BU101" s="21"/>
      <c r="BV101" s="21"/>
      <c r="BW101" s="21"/>
      <c r="BX101" s="21"/>
      <c r="BY101" s="21"/>
      <c r="BZ101" s="21"/>
      <c r="CA101" s="21"/>
      <c r="CB101" s="21"/>
      <c r="CC101" s="21"/>
      <c r="CD101" s="21"/>
      <c r="CE101" s="21"/>
      <c r="CF101" s="21"/>
      <c r="CG101" s="21"/>
      <c r="CH101" s="21"/>
      <c r="CI101" s="21"/>
      <c r="CJ101" s="21"/>
      <c r="CK101" s="21"/>
      <c r="CL101" s="21"/>
      <c r="CM101" s="21"/>
      <c r="CN101" s="21"/>
      <c r="CO101" s="21"/>
      <c r="CP101" s="21"/>
      <c r="CQ101" s="21"/>
      <c r="CR101" s="21"/>
      <c r="CS101" s="21"/>
      <c r="CT101" s="21"/>
      <c r="CU101" s="21"/>
      <c r="CV101" s="21"/>
      <c r="CW101" s="21"/>
      <c r="CX101" s="21"/>
      <c r="CY101" s="21"/>
      <c r="CZ101" s="21"/>
      <c r="DA101" s="21"/>
    </row>
    <row r="102" spans="2:105" x14ac:dyDescent="0.3">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P102" s="21"/>
      <c r="AQ102" s="21"/>
      <c r="AR102" s="21"/>
      <c r="AW102" s="21"/>
      <c r="AX102" s="21"/>
      <c r="AY102" s="21"/>
      <c r="AZ102" s="21"/>
      <c r="BA102" s="21"/>
      <c r="BB102" s="21"/>
      <c r="BC102" s="21"/>
      <c r="BD102" s="21"/>
      <c r="BE102" s="21"/>
      <c r="BF102" s="21"/>
      <c r="BG102" s="21"/>
      <c r="BH102" s="21"/>
      <c r="BI102" s="21"/>
      <c r="BJ102" s="21"/>
      <c r="BK102" s="21"/>
      <c r="BL102" s="21"/>
      <c r="BM102" s="21"/>
      <c r="BN102" s="21"/>
      <c r="BO102" s="21"/>
      <c r="BP102" s="21"/>
      <c r="BQ102" s="21"/>
      <c r="BR102" s="21"/>
      <c r="BS102" s="21"/>
      <c r="BT102" s="21"/>
      <c r="BU102" s="21"/>
      <c r="BV102" s="21"/>
      <c r="BW102" s="21"/>
      <c r="BX102" s="21"/>
      <c r="BY102" s="21"/>
      <c r="BZ102" s="21"/>
      <c r="CA102" s="21"/>
      <c r="CB102" s="21"/>
      <c r="CC102" s="21"/>
      <c r="CD102" s="21"/>
      <c r="CE102" s="21"/>
      <c r="CF102" s="21"/>
      <c r="CG102" s="21"/>
      <c r="CH102" s="21"/>
      <c r="CI102" s="21"/>
      <c r="CJ102" s="21"/>
      <c r="CK102" s="21"/>
      <c r="CL102" s="21"/>
      <c r="CM102" s="21"/>
      <c r="CN102" s="21"/>
      <c r="CO102" s="21"/>
      <c r="CP102" s="21"/>
      <c r="CQ102" s="21"/>
      <c r="CR102" s="21"/>
      <c r="CS102" s="21"/>
      <c r="CT102" s="21"/>
      <c r="CU102" s="21"/>
      <c r="CV102" s="21"/>
      <c r="CW102" s="21"/>
      <c r="CX102" s="21"/>
      <c r="CY102" s="21"/>
      <c r="CZ102" s="21"/>
      <c r="DA102" s="21"/>
    </row>
    <row r="103" spans="2:105" x14ac:dyDescent="0.3">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1"/>
      <c r="AR103" s="21"/>
      <c r="AW103" s="21"/>
      <c r="AX103" s="21"/>
      <c r="AY103" s="21"/>
      <c r="AZ103" s="21"/>
      <c r="BA103" s="21"/>
      <c r="BB103" s="21"/>
      <c r="BC103" s="21"/>
      <c r="BD103" s="21"/>
      <c r="BE103" s="21"/>
      <c r="BF103" s="21"/>
      <c r="BG103" s="21"/>
      <c r="BH103" s="21"/>
      <c r="BI103" s="21"/>
      <c r="BJ103" s="21"/>
      <c r="BK103" s="21"/>
      <c r="BL103" s="21"/>
      <c r="BM103" s="21"/>
      <c r="BN103" s="21"/>
      <c r="BO103" s="21"/>
      <c r="BP103" s="21"/>
      <c r="BQ103" s="21"/>
      <c r="BR103" s="21"/>
      <c r="BS103" s="21"/>
      <c r="BT103" s="21"/>
      <c r="BU103" s="21"/>
      <c r="BV103" s="21"/>
      <c r="BW103" s="21"/>
      <c r="BX103" s="21"/>
      <c r="BY103" s="21"/>
      <c r="BZ103" s="21"/>
      <c r="CA103" s="21"/>
      <c r="CB103" s="21"/>
      <c r="CC103" s="21"/>
      <c r="CD103" s="21"/>
      <c r="CE103" s="21"/>
      <c r="CF103" s="21"/>
      <c r="CG103" s="21"/>
      <c r="CH103" s="21"/>
      <c r="CI103" s="21"/>
      <c r="CJ103" s="21"/>
      <c r="CK103" s="21"/>
      <c r="CL103" s="21"/>
      <c r="CM103" s="21"/>
      <c r="CN103" s="21"/>
      <c r="CO103" s="21"/>
      <c r="CP103" s="21"/>
      <c r="CQ103" s="21"/>
      <c r="CR103" s="21"/>
      <c r="CS103" s="21"/>
      <c r="CT103" s="21"/>
      <c r="CU103" s="21"/>
      <c r="CV103" s="21"/>
      <c r="CW103" s="21"/>
      <c r="CX103" s="21"/>
      <c r="CY103" s="21"/>
      <c r="CZ103" s="21"/>
      <c r="DA103" s="21"/>
    </row>
    <row r="104" spans="2:105" x14ac:dyDescent="0.3">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1"/>
      <c r="AR104" s="21"/>
      <c r="AW104" s="21"/>
      <c r="AX104" s="21"/>
      <c r="AY104" s="21"/>
      <c r="AZ104" s="21"/>
      <c r="BA104" s="21"/>
      <c r="BB104" s="21"/>
      <c r="BC104" s="21"/>
      <c r="BD104" s="21"/>
      <c r="BE104" s="21"/>
      <c r="BF104" s="21"/>
      <c r="BG104" s="21"/>
      <c r="BH104" s="21"/>
      <c r="BI104" s="21"/>
      <c r="BJ104" s="21"/>
      <c r="BK104" s="21"/>
      <c r="BL104" s="21"/>
      <c r="BM104" s="21"/>
      <c r="BN104" s="21"/>
      <c r="BO104" s="21"/>
      <c r="BP104" s="21"/>
      <c r="BQ104" s="21"/>
      <c r="BR104" s="21"/>
      <c r="BS104" s="21"/>
      <c r="BT104" s="21"/>
      <c r="BU104" s="21"/>
      <c r="BV104" s="21"/>
      <c r="BW104" s="21"/>
      <c r="BX104" s="21"/>
      <c r="BY104" s="21"/>
      <c r="BZ104" s="21"/>
      <c r="CA104" s="21"/>
      <c r="CB104" s="21"/>
      <c r="CC104" s="21"/>
      <c r="CD104" s="21"/>
      <c r="CE104" s="21"/>
      <c r="CF104" s="21"/>
      <c r="CG104" s="21"/>
      <c r="CH104" s="21"/>
      <c r="CI104" s="21"/>
      <c r="CJ104" s="21"/>
      <c r="CK104" s="21"/>
      <c r="CL104" s="21"/>
      <c r="CM104" s="21"/>
      <c r="CN104" s="21"/>
      <c r="CO104" s="21"/>
      <c r="CP104" s="21"/>
      <c r="CQ104" s="21"/>
      <c r="CR104" s="21"/>
      <c r="CS104" s="21"/>
      <c r="CT104" s="21"/>
      <c r="CU104" s="21"/>
      <c r="CV104" s="21"/>
      <c r="CW104" s="21"/>
      <c r="CX104" s="21"/>
      <c r="CY104" s="21"/>
      <c r="CZ104" s="21"/>
      <c r="DA104" s="21"/>
    </row>
    <row r="105" spans="2:105" x14ac:dyDescent="0.3">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c r="AW105" s="21"/>
      <c r="AX105" s="21"/>
      <c r="AY105" s="21"/>
      <c r="AZ105" s="21"/>
      <c r="BA105" s="21"/>
      <c r="BB105" s="21"/>
      <c r="BC105" s="21"/>
      <c r="BD105" s="21"/>
      <c r="BE105" s="21"/>
      <c r="BF105" s="21"/>
      <c r="BG105" s="21"/>
      <c r="BH105" s="21"/>
      <c r="BI105" s="21"/>
      <c r="BJ105" s="21"/>
      <c r="BK105" s="21"/>
      <c r="BL105" s="21"/>
      <c r="BM105" s="21"/>
      <c r="BN105" s="21"/>
      <c r="BO105" s="21"/>
      <c r="BP105" s="21"/>
      <c r="BQ105" s="21"/>
      <c r="BR105" s="21"/>
      <c r="BS105" s="21"/>
      <c r="BT105" s="21"/>
      <c r="BU105" s="21"/>
      <c r="BV105" s="21"/>
      <c r="BW105" s="21"/>
      <c r="BX105" s="21"/>
      <c r="BY105" s="21"/>
      <c r="BZ105" s="21"/>
      <c r="CA105" s="21"/>
      <c r="CB105" s="21"/>
      <c r="CC105" s="21"/>
      <c r="CD105" s="21"/>
      <c r="CE105" s="21"/>
      <c r="CF105" s="21"/>
      <c r="CG105" s="21"/>
      <c r="CH105" s="21"/>
      <c r="CI105" s="21"/>
      <c r="CJ105" s="21"/>
      <c r="CK105" s="21"/>
      <c r="CL105" s="21"/>
      <c r="CM105" s="21"/>
      <c r="CN105" s="21"/>
      <c r="CO105" s="21"/>
      <c r="CP105" s="21"/>
      <c r="CQ105" s="21"/>
      <c r="CR105" s="21"/>
      <c r="CS105" s="21"/>
      <c r="CT105" s="21"/>
      <c r="CU105" s="21"/>
      <c r="CV105" s="21"/>
      <c r="CW105" s="21"/>
      <c r="CX105" s="21"/>
      <c r="CY105" s="21"/>
      <c r="CZ105" s="21"/>
      <c r="DA105" s="21"/>
    </row>
    <row r="106" spans="2:105" x14ac:dyDescent="0.3">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W106" s="21"/>
      <c r="AX106" s="21"/>
      <c r="AY106" s="21"/>
      <c r="AZ106" s="21"/>
      <c r="BA106" s="21"/>
      <c r="BB106" s="21"/>
      <c r="BC106" s="21"/>
      <c r="BD106" s="21"/>
      <c r="BE106" s="21"/>
      <c r="BF106" s="21"/>
      <c r="BG106" s="21"/>
      <c r="BH106" s="21"/>
      <c r="BI106" s="21"/>
      <c r="BJ106" s="21"/>
      <c r="BK106" s="21"/>
      <c r="BL106" s="21"/>
      <c r="BM106" s="21"/>
      <c r="BN106" s="21"/>
      <c r="BO106" s="21"/>
      <c r="BP106" s="21"/>
      <c r="BQ106" s="21"/>
      <c r="BR106" s="21"/>
      <c r="BS106" s="21"/>
      <c r="BT106" s="21"/>
      <c r="BU106" s="21"/>
      <c r="BV106" s="21"/>
      <c r="BW106" s="21"/>
      <c r="BX106" s="21"/>
      <c r="BY106" s="21"/>
      <c r="BZ106" s="21"/>
      <c r="CA106" s="21"/>
      <c r="CB106" s="21"/>
      <c r="CC106" s="21"/>
      <c r="CD106" s="21"/>
      <c r="CE106" s="21"/>
      <c r="CF106" s="21"/>
      <c r="CG106" s="21"/>
      <c r="CH106" s="21"/>
      <c r="CI106" s="21"/>
      <c r="CJ106" s="21"/>
      <c r="CK106" s="21"/>
      <c r="CL106" s="21"/>
      <c r="CM106" s="21"/>
      <c r="CN106" s="21"/>
      <c r="CO106" s="21"/>
      <c r="CP106" s="21"/>
      <c r="CQ106" s="21"/>
      <c r="CR106" s="21"/>
      <c r="CS106" s="21"/>
      <c r="CT106" s="21"/>
      <c r="CU106" s="21"/>
      <c r="CV106" s="21"/>
      <c r="CW106" s="21"/>
      <c r="CX106" s="21"/>
      <c r="CY106" s="21"/>
      <c r="CZ106" s="21"/>
      <c r="DA106" s="21"/>
    </row>
    <row r="107" spans="2:105" x14ac:dyDescent="0.3">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1"/>
      <c r="AR107" s="21"/>
      <c r="AW107" s="21"/>
      <c r="AX107" s="21"/>
      <c r="AY107" s="21"/>
      <c r="AZ107" s="21"/>
      <c r="BA107" s="21"/>
      <c r="BB107" s="21"/>
      <c r="BC107" s="21"/>
      <c r="BD107" s="21"/>
      <c r="BE107" s="21"/>
      <c r="BF107" s="21"/>
      <c r="BG107" s="21"/>
      <c r="BH107" s="21"/>
      <c r="BI107" s="21"/>
      <c r="BJ107" s="21"/>
      <c r="BK107" s="21"/>
      <c r="BL107" s="21"/>
      <c r="BM107" s="21"/>
      <c r="BN107" s="21"/>
      <c r="BO107" s="21"/>
      <c r="BP107" s="21"/>
      <c r="BQ107" s="21"/>
      <c r="BR107" s="21"/>
      <c r="BS107" s="21"/>
      <c r="BT107" s="21"/>
      <c r="BU107" s="21"/>
      <c r="BV107" s="21"/>
      <c r="BW107" s="21"/>
      <c r="BX107" s="21"/>
      <c r="BY107" s="21"/>
      <c r="BZ107" s="21"/>
      <c r="CA107" s="21"/>
      <c r="CB107" s="21"/>
      <c r="CC107" s="21"/>
      <c r="CD107" s="21"/>
      <c r="CE107" s="21"/>
      <c r="CF107" s="21"/>
      <c r="CG107" s="21"/>
      <c r="CH107" s="21"/>
      <c r="CI107" s="21"/>
      <c r="CJ107" s="21"/>
      <c r="CK107" s="21"/>
      <c r="CL107" s="21"/>
      <c r="CM107" s="21"/>
      <c r="CN107" s="21"/>
      <c r="CO107" s="21"/>
      <c r="CP107" s="21"/>
      <c r="CQ107" s="21"/>
      <c r="CR107" s="21"/>
      <c r="CS107" s="21"/>
      <c r="CT107" s="21"/>
      <c r="CU107" s="21"/>
      <c r="CV107" s="21"/>
      <c r="CW107" s="21"/>
      <c r="CX107" s="21"/>
      <c r="CY107" s="21"/>
      <c r="CZ107" s="21"/>
      <c r="DA107" s="21"/>
    </row>
    <row r="108" spans="2:105" x14ac:dyDescent="0.3">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W108" s="21"/>
      <c r="AX108" s="21"/>
      <c r="AY108" s="21"/>
      <c r="AZ108" s="21"/>
      <c r="BA108" s="21"/>
      <c r="BB108" s="21"/>
      <c r="BC108" s="21"/>
      <c r="BD108" s="21"/>
      <c r="BE108" s="21"/>
      <c r="BF108" s="21"/>
      <c r="BG108" s="21"/>
      <c r="BH108" s="21"/>
      <c r="BI108" s="21"/>
      <c r="BJ108" s="21"/>
      <c r="BK108" s="21"/>
      <c r="BL108" s="21"/>
      <c r="BM108" s="21"/>
      <c r="BN108" s="21"/>
      <c r="BO108" s="21"/>
      <c r="BP108" s="21"/>
      <c r="BQ108" s="21"/>
      <c r="BR108" s="21"/>
      <c r="BS108" s="21"/>
      <c r="BT108" s="21"/>
      <c r="BU108" s="21"/>
      <c r="BV108" s="21"/>
      <c r="BW108" s="21"/>
      <c r="BX108" s="21"/>
      <c r="BY108" s="21"/>
      <c r="BZ108" s="21"/>
      <c r="CA108" s="21"/>
      <c r="CB108" s="21"/>
      <c r="CC108" s="21"/>
      <c r="CD108" s="21"/>
      <c r="CE108" s="21"/>
      <c r="CF108" s="21"/>
      <c r="CG108" s="21"/>
      <c r="CH108" s="21"/>
      <c r="CI108" s="21"/>
      <c r="CJ108" s="21"/>
      <c r="CK108" s="21"/>
      <c r="CL108" s="21"/>
      <c r="CM108" s="21"/>
      <c r="CN108" s="21"/>
      <c r="CO108" s="21"/>
      <c r="CP108" s="21"/>
      <c r="CQ108" s="21"/>
      <c r="CR108" s="21"/>
      <c r="CS108" s="21"/>
      <c r="CT108" s="21"/>
      <c r="CU108" s="21"/>
      <c r="CV108" s="21"/>
      <c r="CW108" s="21"/>
      <c r="CX108" s="21"/>
      <c r="CY108" s="21"/>
      <c r="CZ108" s="21"/>
      <c r="DA108" s="21"/>
    </row>
    <row r="109" spans="2:105" x14ac:dyDescent="0.3">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1"/>
      <c r="AR109" s="21"/>
      <c r="AW109" s="21"/>
      <c r="AX109" s="21"/>
      <c r="AY109" s="21"/>
      <c r="AZ109" s="21"/>
      <c r="BA109" s="21"/>
      <c r="BB109" s="21"/>
      <c r="BC109" s="21"/>
      <c r="BD109" s="21"/>
      <c r="BE109" s="21"/>
      <c r="BF109" s="21"/>
      <c r="BG109" s="21"/>
      <c r="BH109" s="21"/>
      <c r="BI109" s="21"/>
      <c r="BJ109" s="21"/>
      <c r="BK109" s="21"/>
      <c r="BL109" s="21"/>
      <c r="BM109" s="21"/>
      <c r="BN109" s="21"/>
      <c r="BO109" s="21"/>
      <c r="BP109" s="21"/>
      <c r="BQ109" s="21"/>
      <c r="BR109" s="21"/>
      <c r="BS109" s="21"/>
      <c r="BT109" s="21"/>
      <c r="BU109" s="21"/>
      <c r="BV109" s="21"/>
      <c r="BW109" s="21"/>
      <c r="BX109" s="21"/>
      <c r="BY109" s="21"/>
      <c r="BZ109" s="21"/>
      <c r="CA109" s="21"/>
      <c r="CB109" s="21"/>
      <c r="CC109" s="21"/>
      <c r="CD109" s="21"/>
      <c r="CE109" s="21"/>
      <c r="CF109" s="21"/>
      <c r="CG109" s="21"/>
      <c r="CH109" s="21"/>
      <c r="CI109" s="21"/>
      <c r="CJ109" s="21"/>
      <c r="CK109" s="21"/>
      <c r="CL109" s="21"/>
      <c r="CM109" s="21"/>
      <c r="CN109" s="21"/>
      <c r="CO109" s="21"/>
      <c r="CP109" s="21"/>
      <c r="CQ109" s="21"/>
      <c r="CR109" s="21"/>
      <c r="CS109" s="21"/>
      <c r="CT109" s="21"/>
      <c r="CU109" s="21"/>
      <c r="CV109" s="21"/>
      <c r="CW109" s="21"/>
      <c r="CX109" s="21"/>
      <c r="CY109" s="21"/>
      <c r="CZ109" s="21"/>
      <c r="DA109" s="21"/>
    </row>
    <row r="110" spans="2:105" x14ac:dyDescent="0.3">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P110" s="21"/>
      <c r="AQ110" s="21"/>
      <c r="AR110" s="21"/>
      <c r="AW110" s="21"/>
      <c r="AX110" s="21"/>
      <c r="AY110" s="21"/>
      <c r="AZ110" s="21"/>
      <c r="BA110" s="21"/>
      <c r="BB110" s="21"/>
      <c r="BC110" s="21"/>
      <c r="BD110" s="21"/>
      <c r="BE110" s="21"/>
      <c r="BF110" s="21"/>
      <c r="BG110" s="21"/>
      <c r="BH110" s="21"/>
      <c r="BI110" s="21"/>
      <c r="BJ110" s="21"/>
      <c r="BK110" s="21"/>
      <c r="BL110" s="21"/>
      <c r="BM110" s="21"/>
      <c r="BN110" s="21"/>
      <c r="BO110" s="21"/>
      <c r="BP110" s="21"/>
      <c r="BQ110" s="21"/>
      <c r="BR110" s="21"/>
      <c r="BS110" s="21"/>
      <c r="BT110" s="21"/>
      <c r="BU110" s="21"/>
      <c r="BV110" s="21"/>
      <c r="BW110" s="21"/>
      <c r="BX110" s="21"/>
      <c r="BY110" s="21"/>
      <c r="BZ110" s="21"/>
      <c r="CA110" s="21"/>
      <c r="CB110" s="21"/>
      <c r="CC110" s="21"/>
      <c r="CD110" s="21"/>
      <c r="CE110" s="21"/>
      <c r="CF110" s="21"/>
      <c r="CG110" s="21"/>
      <c r="CH110" s="21"/>
      <c r="CI110" s="21"/>
      <c r="CJ110" s="21"/>
      <c r="CK110" s="21"/>
      <c r="CL110" s="21"/>
      <c r="CM110" s="21"/>
      <c r="CN110" s="21"/>
      <c r="CO110" s="21"/>
      <c r="CP110" s="21"/>
      <c r="CQ110" s="21"/>
      <c r="CR110" s="21"/>
      <c r="CS110" s="21"/>
      <c r="CT110" s="21"/>
      <c r="CU110" s="21"/>
      <c r="CV110" s="21"/>
      <c r="CW110" s="21"/>
      <c r="CX110" s="21"/>
      <c r="CY110" s="21"/>
      <c r="CZ110" s="21"/>
      <c r="DA110" s="21"/>
    </row>
    <row r="111" spans="2:105" x14ac:dyDescent="0.3">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c r="AP111" s="21"/>
      <c r="AQ111" s="21"/>
      <c r="AR111" s="21"/>
      <c r="AW111" s="21"/>
      <c r="AX111" s="21"/>
      <c r="AY111" s="21"/>
      <c r="AZ111" s="21"/>
      <c r="BA111" s="21"/>
      <c r="BB111" s="21"/>
      <c r="BC111" s="21"/>
      <c r="BD111" s="21"/>
      <c r="BE111" s="21"/>
      <c r="BF111" s="21"/>
      <c r="BG111" s="21"/>
      <c r="BH111" s="21"/>
      <c r="BI111" s="21"/>
      <c r="BJ111" s="21"/>
      <c r="BK111" s="21"/>
      <c r="BL111" s="21"/>
      <c r="BM111" s="21"/>
      <c r="BN111" s="21"/>
      <c r="BO111" s="21"/>
      <c r="BP111" s="21"/>
      <c r="BQ111" s="21"/>
      <c r="BR111" s="21"/>
      <c r="BS111" s="21"/>
      <c r="BT111" s="21"/>
      <c r="BU111" s="21"/>
      <c r="BV111" s="21"/>
      <c r="BW111" s="21"/>
      <c r="BX111" s="21"/>
      <c r="BY111" s="21"/>
      <c r="BZ111" s="21"/>
      <c r="CA111" s="21"/>
      <c r="CB111" s="21"/>
      <c r="CC111" s="21"/>
      <c r="CD111" s="21"/>
      <c r="CE111" s="21"/>
      <c r="CF111" s="21"/>
      <c r="CG111" s="21"/>
      <c r="CH111" s="21"/>
      <c r="CI111" s="21"/>
      <c r="CJ111" s="21"/>
      <c r="CK111" s="21"/>
      <c r="CL111" s="21"/>
      <c r="CM111" s="21"/>
      <c r="CN111" s="21"/>
      <c r="CO111" s="21"/>
      <c r="CP111" s="21"/>
      <c r="CQ111" s="21"/>
      <c r="CR111" s="21"/>
      <c r="CS111" s="21"/>
      <c r="CT111" s="21"/>
      <c r="CU111" s="21"/>
      <c r="CV111" s="21"/>
      <c r="CW111" s="21"/>
      <c r="CX111" s="21"/>
      <c r="CY111" s="21"/>
      <c r="CZ111" s="21"/>
      <c r="DA111" s="21"/>
    </row>
    <row r="112" spans="2:105" x14ac:dyDescent="0.3">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1"/>
      <c r="AR112" s="21"/>
      <c r="AW112" s="21"/>
      <c r="AX112" s="21"/>
      <c r="AY112" s="21"/>
      <c r="AZ112" s="21"/>
      <c r="BA112" s="21"/>
      <c r="BB112" s="21"/>
      <c r="BC112" s="21"/>
      <c r="BD112" s="21"/>
      <c r="BE112" s="21"/>
      <c r="BF112" s="21"/>
      <c r="BG112" s="21"/>
      <c r="BH112" s="21"/>
      <c r="BI112" s="21"/>
      <c r="BJ112" s="21"/>
      <c r="BK112" s="21"/>
      <c r="BL112" s="21"/>
      <c r="BM112" s="21"/>
      <c r="BN112" s="21"/>
      <c r="BO112" s="21"/>
      <c r="BP112" s="21"/>
      <c r="BQ112" s="21"/>
      <c r="BR112" s="21"/>
      <c r="BS112" s="21"/>
      <c r="BT112" s="21"/>
      <c r="BU112" s="21"/>
      <c r="BV112" s="21"/>
      <c r="BW112" s="21"/>
      <c r="BX112" s="21"/>
      <c r="BY112" s="21"/>
      <c r="BZ112" s="21"/>
      <c r="CA112" s="21"/>
      <c r="CB112" s="21"/>
      <c r="CC112" s="21"/>
      <c r="CD112" s="21"/>
      <c r="CE112" s="21"/>
      <c r="CF112" s="21"/>
      <c r="CG112" s="21"/>
      <c r="CH112" s="21"/>
      <c r="CI112" s="21"/>
      <c r="CJ112" s="21"/>
      <c r="CK112" s="21"/>
      <c r="CL112" s="21"/>
      <c r="CM112" s="21"/>
      <c r="CN112" s="21"/>
      <c r="CO112" s="21"/>
      <c r="CP112" s="21"/>
      <c r="CQ112" s="21"/>
      <c r="CR112" s="21"/>
      <c r="CS112" s="21"/>
      <c r="CT112" s="21"/>
      <c r="CU112" s="21"/>
      <c r="CV112" s="21"/>
      <c r="CW112" s="21"/>
      <c r="CX112" s="21"/>
      <c r="CY112" s="21"/>
      <c r="CZ112" s="21"/>
      <c r="DA112" s="21"/>
    </row>
    <row r="113" spans="2:105" x14ac:dyDescent="0.3">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P113" s="21"/>
      <c r="AQ113" s="21"/>
      <c r="AR113" s="21"/>
      <c r="AW113" s="21"/>
      <c r="AX113" s="21"/>
      <c r="AY113" s="21"/>
      <c r="AZ113" s="21"/>
      <c r="BA113" s="21"/>
      <c r="BB113" s="21"/>
      <c r="BC113" s="21"/>
      <c r="BD113" s="21"/>
      <c r="BE113" s="21"/>
      <c r="BF113" s="21"/>
      <c r="BG113" s="21"/>
      <c r="BH113" s="21"/>
      <c r="BI113" s="21"/>
      <c r="BJ113" s="21"/>
      <c r="BK113" s="21"/>
      <c r="BL113" s="21"/>
      <c r="BM113" s="21"/>
      <c r="BN113" s="21"/>
      <c r="BO113" s="21"/>
      <c r="BP113" s="21"/>
      <c r="BQ113" s="21"/>
      <c r="BR113" s="21"/>
      <c r="BS113" s="21"/>
      <c r="BT113" s="21"/>
      <c r="BU113" s="21"/>
      <c r="BV113" s="21"/>
      <c r="BW113" s="21"/>
      <c r="BX113" s="21"/>
      <c r="BY113" s="21"/>
      <c r="BZ113" s="21"/>
      <c r="CA113" s="21"/>
      <c r="CB113" s="21"/>
      <c r="CC113" s="21"/>
      <c r="CD113" s="21"/>
      <c r="CE113" s="21"/>
      <c r="CF113" s="21"/>
      <c r="CG113" s="21"/>
      <c r="CH113" s="21"/>
      <c r="CI113" s="21"/>
      <c r="CJ113" s="21"/>
      <c r="CK113" s="21"/>
      <c r="CL113" s="21"/>
      <c r="CM113" s="21"/>
      <c r="CN113" s="21"/>
      <c r="CO113" s="21"/>
      <c r="CP113" s="21"/>
      <c r="CQ113" s="21"/>
      <c r="CR113" s="21"/>
      <c r="CS113" s="21"/>
      <c r="CT113" s="21"/>
      <c r="CU113" s="21"/>
      <c r="CV113" s="21"/>
      <c r="CW113" s="21"/>
      <c r="CX113" s="21"/>
      <c r="CY113" s="21"/>
      <c r="CZ113" s="21"/>
      <c r="DA113" s="21"/>
    </row>
    <row r="114" spans="2:105" x14ac:dyDescent="0.3">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P114" s="21"/>
      <c r="AQ114" s="21"/>
      <c r="AR114" s="21"/>
      <c r="AW114" s="21"/>
      <c r="AX114" s="21"/>
      <c r="AY114" s="21"/>
      <c r="AZ114" s="21"/>
      <c r="BA114" s="21"/>
      <c r="BB114" s="21"/>
      <c r="BC114" s="21"/>
      <c r="BD114" s="21"/>
      <c r="BE114" s="21"/>
      <c r="BF114" s="21"/>
      <c r="BG114" s="21"/>
      <c r="BH114" s="21"/>
      <c r="BI114" s="21"/>
      <c r="BJ114" s="21"/>
      <c r="BK114" s="21"/>
      <c r="BL114" s="21"/>
      <c r="BM114" s="21"/>
      <c r="BN114" s="21"/>
      <c r="BO114" s="21"/>
      <c r="BP114" s="21"/>
      <c r="BQ114" s="21"/>
      <c r="BR114" s="21"/>
      <c r="BS114" s="21"/>
      <c r="BT114" s="21"/>
      <c r="BU114" s="21"/>
      <c r="BV114" s="21"/>
      <c r="BW114" s="21"/>
      <c r="BX114" s="21"/>
      <c r="BY114" s="21"/>
      <c r="BZ114" s="21"/>
      <c r="CA114" s="21"/>
      <c r="CB114" s="21"/>
      <c r="CC114" s="21"/>
      <c r="CD114" s="21"/>
      <c r="CE114" s="21"/>
      <c r="CF114" s="21"/>
      <c r="CG114" s="21"/>
      <c r="CH114" s="21"/>
      <c r="CI114" s="21"/>
      <c r="CJ114" s="21"/>
      <c r="CK114" s="21"/>
      <c r="CL114" s="21"/>
      <c r="CM114" s="21"/>
      <c r="CN114" s="21"/>
      <c r="CO114" s="21"/>
      <c r="CP114" s="21"/>
      <c r="CQ114" s="21"/>
      <c r="CR114" s="21"/>
      <c r="CS114" s="21"/>
      <c r="CT114" s="21"/>
      <c r="CU114" s="21"/>
      <c r="CV114" s="21"/>
      <c r="CW114" s="21"/>
      <c r="CX114" s="21"/>
      <c r="CY114" s="21"/>
      <c r="CZ114" s="21"/>
      <c r="DA114" s="21"/>
    </row>
    <row r="115" spans="2:105" x14ac:dyDescent="0.3">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P115" s="21"/>
      <c r="AQ115" s="21"/>
      <c r="AR115" s="21"/>
      <c r="AW115" s="21"/>
      <c r="AX115" s="21"/>
      <c r="AY115" s="21"/>
      <c r="AZ115" s="21"/>
      <c r="BA115" s="21"/>
      <c r="BB115" s="21"/>
      <c r="BC115" s="21"/>
      <c r="BD115" s="21"/>
      <c r="BE115" s="21"/>
      <c r="BF115" s="21"/>
      <c r="BG115" s="21"/>
      <c r="BH115" s="21"/>
      <c r="BI115" s="21"/>
      <c r="BJ115" s="21"/>
      <c r="BK115" s="21"/>
      <c r="BL115" s="21"/>
      <c r="BM115" s="21"/>
      <c r="BN115" s="21"/>
      <c r="BO115" s="21"/>
      <c r="BP115" s="21"/>
      <c r="BQ115" s="21"/>
      <c r="BR115" s="21"/>
      <c r="BS115" s="21"/>
      <c r="BT115" s="21"/>
      <c r="BU115" s="21"/>
      <c r="BV115" s="21"/>
      <c r="BW115" s="21"/>
      <c r="BX115" s="21"/>
      <c r="BY115" s="21"/>
      <c r="BZ115" s="21"/>
      <c r="CA115" s="21"/>
      <c r="CB115" s="21"/>
      <c r="CC115" s="21"/>
      <c r="CD115" s="21"/>
      <c r="CE115" s="21"/>
      <c r="CF115" s="21"/>
      <c r="CG115" s="21"/>
      <c r="CH115" s="21"/>
      <c r="CI115" s="21"/>
      <c r="CJ115" s="21"/>
      <c r="CK115" s="21"/>
      <c r="CL115" s="21"/>
      <c r="CM115" s="21"/>
      <c r="CN115" s="21"/>
      <c r="CO115" s="21"/>
      <c r="CP115" s="21"/>
      <c r="CQ115" s="21"/>
      <c r="CR115" s="21"/>
      <c r="CS115" s="21"/>
      <c r="CT115" s="21"/>
      <c r="CU115" s="21"/>
      <c r="CV115" s="21"/>
      <c r="CW115" s="21"/>
      <c r="CX115" s="21"/>
      <c r="CY115" s="21"/>
      <c r="CZ115" s="21"/>
      <c r="DA115" s="21"/>
    </row>
    <row r="116" spans="2:105" x14ac:dyDescent="0.3">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P116" s="21"/>
      <c r="AQ116" s="21"/>
      <c r="AR116" s="21"/>
      <c r="AW116" s="21"/>
      <c r="AX116" s="21"/>
      <c r="AY116" s="21"/>
      <c r="AZ116" s="21"/>
      <c r="BA116" s="21"/>
      <c r="BB116" s="21"/>
      <c r="BC116" s="21"/>
      <c r="BD116" s="21"/>
      <c r="BE116" s="21"/>
      <c r="BF116" s="21"/>
      <c r="BG116" s="21"/>
      <c r="BH116" s="21"/>
      <c r="BI116" s="21"/>
      <c r="BJ116" s="21"/>
      <c r="BK116" s="21"/>
      <c r="BL116" s="21"/>
      <c r="BM116" s="21"/>
      <c r="BN116" s="21"/>
      <c r="BO116" s="21"/>
      <c r="BP116" s="21"/>
      <c r="BQ116" s="21"/>
      <c r="BR116" s="21"/>
      <c r="BS116" s="21"/>
      <c r="BT116" s="21"/>
      <c r="BU116" s="21"/>
      <c r="BV116" s="21"/>
      <c r="BW116" s="21"/>
      <c r="BX116" s="21"/>
      <c r="BY116" s="21"/>
      <c r="BZ116" s="21"/>
      <c r="CA116" s="21"/>
      <c r="CB116" s="21"/>
      <c r="CC116" s="21"/>
      <c r="CD116" s="21"/>
      <c r="CE116" s="21"/>
      <c r="CF116" s="21"/>
      <c r="CG116" s="21"/>
      <c r="CH116" s="21"/>
      <c r="CI116" s="21"/>
      <c r="CJ116" s="21"/>
      <c r="CK116" s="21"/>
      <c r="CL116" s="21"/>
      <c r="CM116" s="21"/>
      <c r="CN116" s="21"/>
      <c r="CO116" s="21"/>
      <c r="CP116" s="21"/>
      <c r="CQ116" s="21"/>
      <c r="CR116" s="21"/>
      <c r="CS116" s="21"/>
      <c r="CT116" s="21"/>
      <c r="CU116" s="21"/>
      <c r="CV116" s="21"/>
      <c r="CW116" s="21"/>
      <c r="CX116" s="21"/>
      <c r="CY116" s="21"/>
      <c r="CZ116" s="21"/>
      <c r="DA116" s="21"/>
    </row>
    <row r="117" spans="2:105" x14ac:dyDescent="0.3">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c r="AW117" s="21"/>
      <c r="AX117" s="21"/>
      <c r="AY117" s="21"/>
      <c r="AZ117" s="21"/>
      <c r="BA117" s="21"/>
      <c r="BB117" s="21"/>
      <c r="BC117" s="21"/>
      <c r="BD117" s="21"/>
      <c r="BE117" s="21"/>
      <c r="BF117" s="21"/>
      <c r="BG117" s="21"/>
      <c r="BH117" s="21"/>
      <c r="BI117" s="21"/>
      <c r="BJ117" s="21"/>
      <c r="BK117" s="21"/>
      <c r="BL117" s="21"/>
      <c r="BM117" s="21"/>
      <c r="BN117" s="21"/>
      <c r="BO117" s="21"/>
      <c r="BP117" s="21"/>
      <c r="BQ117" s="21"/>
      <c r="BR117" s="21"/>
      <c r="BS117" s="21"/>
      <c r="BT117" s="21"/>
      <c r="BU117" s="21"/>
      <c r="BV117" s="21"/>
      <c r="BW117" s="21"/>
      <c r="BX117" s="21"/>
      <c r="BY117" s="21"/>
      <c r="BZ117" s="21"/>
      <c r="CA117" s="21"/>
      <c r="CB117" s="21"/>
      <c r="CC117" s="21"/>
      <c r="CD117" s="21"/>
      <c r="CE117" s="21"/>
      <c r="CF117" s="21"/>
      <c r="CG117" s="21"/>
      <c r="CH117" s="21"/>
      <c r="CI117" s="21"/>
      <c r="CJ117" s="21"/>
      <c r="CK117" s="21"/>
      <c r="CL117" s="21"/>
      <c r="CM117" s="21"/>
      <c r="CN117" s="21"/>
      <c r="CO117" s="21"/>
      <c r="CP117" s="21"/>
      <c r="CQ117" s="21"/>
      <c r="CR117" s="21"/>
      <c r="CS117" s="21"/>
      <c r="CT117" s="21"/>
      <c r="CU117" s="21"/>
      <c r="CV117" s="21"/>
      <c r="CW117" s="21"/>
      <c r="CX117" s="21"/>
      <c r="CY117" s="21"/>
      <c r="CZ117" s="21"/>
      <c r="DA117" s="21"/>
    </row>
    <row r="118" spans="2:105" x14ac:dyDescent="0.3">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1"/>
      <c r="AR118" s="21"/>
      <c r="AW118" s="21"/>
      <c r="AX118" s="21"/>
      <c r="AY118" s="21"/>
      <c r="AZ118" s="21"/>
      <c r="BA118" s="21"/>
      <c r="BB118" s="21"/>
      <c r="BC118" s="21"/>
      <c r="BD118" s="21"/>
      <c r="BE118" s="21"/>
      <c r="BF118" s="21"/>
      <c r="BG118" s="21"/>
      <c r="BH118" s="21"/>
      <c r="BI118" s="21"/>
      <c r="BJ118" s="21"/>
      <c r="BK118" s="21"/>
      <c r="BL118" s="21"/>
      <c r="BM118" s="21"/>
      <c r="BN118" s="21"/>
      <c r="BO118" s="21"/>
      <c r="BP118" s="21"/>
      <c r="BQ118" s="21"/>
      <c r="BR118" s="21"/>
      <c r="BS118" s="21"/>
      <c r="BT118" s="21"/>
      <c r="BU118" s="21"/>
      <c r="BV118" s="21"/>
      <c r="BW118" s="21"/>
      <c r="BX118" s="21"/>
      <c r="BY118" s="21"/>
      <c r="BZ118" s="21"/>
      <c r="CA118" s="21"/>
      <c r="CB118" s="21"/>
      <c r="CC118" s="21"/>
      <c r="CD118" s="21"/>
      <c r="CE118" s="21"/>
      <c r="CF118" s="21"/>
      <c r="CG118" s="21"/>
      <c r="CH118" s="21"/>
      <c r="CI118" s="21"/>
      <c r="CJ118" s="21"/>
      <c r="CK118" s="21"/>
      <c r="CL118" s="21"/>
      <c r="CM118" s="21"/>
      <c r="CN118" s="21"/>
      <c r="CO118" s="21"/>
      <c r="CP118" s="21"/>
      <c r="CQ118" s="21"/>
      <c r="CR118" s="21"/>
      <c r="CS118" s="21"/>
      <c r="CT118" s="21"/>
      <c r="CU118" s="21"/>
      <c r="CV118" s="21"/>
      <c r="CW118" s="21"/>
      <c r="CX118" s="21"/>
      <c r="CY118" s="21"/>
      <c r="CZ118" s="21"/>
      <c r="DA118" s="21"/>
    </row>
    <row r="119" spans="2:105" x14ac:dyDescent="0.3">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c r="AW119" s="21"/>
      <c r="AX119" s="21"/>
      <c r="AY119" s="21"/>
      <c r="AZ119" s="21"/>
      <c r="BA119" s="21"/>
      <c r="BB119" s="21"/>
      <c r="BC119" s="21"/>
      <c r="BD119" s="21"/>
      <c r="BE119" s="21"/>
      <c r="BF119" s="21"/>
      <c r="BG119" s="21"/>
      <c r="BH119" s="21"/>
      <c r="BI119" s="21"/>
      <c r="BJ119" s="21"/>
      <c r="BK119" s="21"/>
      <c r="BL119" s="21"/>
      <c r="BM119" s="21"/>
      <c r="BN119" s="21"/>
      <c r="BO119" s="21"/>
      <c r="BP119" s="21"/>
      <c r="BQ119" s="21"/>
      <c r="BR119" s="21"/>
      <c r="BS119" s="21"/>
      <c r="BT119" s="21"/>
      <c r="BU119" s="21"/>
      <c r="BV119" s="21"/>
      <c r="BW119" s="21"/>
      <c r="BX119" s="21"/>
      <c r="BY119" s="21"/>
      <c r="BZ119" s="21"/>
      <c r="CA119" s="21"/>
      <c r="CB119" s="21"/>
      <c r="CC119" s="21"/>
      <c r="CD119" s="21"/>
      <c r="CE119" s="21"/>
      <c r="CF119" s="21"/>
      <c r="CG119" s="21"/>
      <c r="CH119" s="21"/>
      <c r="CI119" s="21"/>
      <c r="CJ119" s="21"/>
      <c r="CK119" s="21"/>
      <c r="CL119" s="21"/>
      <c r="CM119" s="21"/>
      <c r="CN119" s="21"/>
      <c r="CO119" s="21"/>
      <c r="CP119" s="21"/>
      <c r="CQ119" s="21"/>
      <c r="CR119" s="21"/>
      <c r="CS119" s="21"/>
      <c r="CT119" s="21"/>
      <c r="CU119" s="21"/>
      <c r="CV119" s="21"/>
      <c r="CW119" s="21"/>
      <c r="CX119" s="21"/>
      <c r="CY119" s="21"/>
      <c r="CZ119" s="21"/>
      <c r="DA119" s="21"/>
    </row>
    <row r="120" spans="2:105" x14ac:dyDescent="0.3">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c r="AW120" s="21"/>
      <c r="AX120" s="21"/>
      <c r="AY120" s="21"/>
      <c r="AZ120" s="21"/>
      <c r="BA120" s="21"/>
      <c r="BB120" s="21"/>
      <c r="BC120" s="21"/>
      <c r="BD120" s="21"/>
      <c r="BE120" s="21"/>
      <c r="BF120" s="21"/>
      <c r="BG120" s="21"/>
      <c r="BH120" s="21"/>
      <c r="BI120" s="21"/>
      <c r="BJ120" s="21"/>
      <c r="BK120" s="21"/>
      <c r="BL120" s="21"/>
      <c r="BM120" s="21"/>
      <c r="BN120" s="21"/>
      <c r="BO120" s="21"/>
      <c r="BP120" s="21"/>
      <c r="BQ120" s="21"/>
      <c r="BR120" s="21"/>
      <c r="BS120" s="21"/>
      <c r="BT120" s="21"/>
      <c r="BU120" s="21"/>
      <c r="BV120" s="21"/>
      <c r="BW120" s="21"/>
      <c r="BX120" s="21"/>
      <c r="BY120" s="21"/>
      <c r="BZ120" s="21"/>
      <c r="CA120" s="21"/>
      <c r="CB120" s="21"/>
      <c r="CC120" s="21"/>
      <c r="CD120" s="21"/>
      <c r="CE120" s="21"/>
      <c r="CF120" s="21"/>
      <c r="CG120" s="21"/>
      <c r="CH120" s="21"/>
      <c r="CI120" s="21"/>
      <c r="CJ120" s="21"/>
      <c r="CK120" s="21"/>
      <c r="CL120" s="21"/>
      <c r="CM120" s="21"/>
      <c r="CN120" s="21"/>
      <c r="CO120" s="21"/>
      <c r="CP120" s="21"/>
      <c r="CQ120" s="21"/>
      <c r="CR120" s="21"/>
      <c r="CS120" s="21"/>
      <c r="CT120" s="21"/>
      <c r="CU120" s="21"/>
      <c r="CV120" s="21"/>
      <c r="CW120" s="21"/>
      <c r="CX120" s="21"/>
      <c r="CY120" s="21"/>
      <c r="CZ120" s="21"/>
      <c r="DA120" s="21"/>
    </row>
    <row r="121" spans="2:105" x14ac:dyDescent="0.3">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c r="AW121" s="21"/>
      <c r="AX121" s="21"/>
      <c r="AY121" s="21"/>
      <c r="AZ121" s="21"/>
      <c r="BA121" s="21"/>
      <c r="BB121" s="21"/>
      <c r="BC121" s="21"/>
      <c r="BD121" s="21"/>
      <c r="BE121" s="21"/>
      <c r="BF121" s="21"/>
      <c r="BG121" s="21"/>
      <c r="BH121" s="21"/>
      <c r="BI121" s="21"/>
      <c r="BJ121" s="21"/>
      <c r="BK121" s="21"/>
      <c r="BL121" s="21"/>
      <c r="BM121" s="21"/>
      <c r="BN121" s="21"/>
      <c r="BO121" s="21"/>
      <c r="BP121" s="21"/>
      <c r="BQ121" s="21"/>
      <c r="BR121" s="21"/>
      <c r="BS121" s="21"/>
      <c r="BT121" s="21"/>
      <c r="BU121" s="21"/>
      <c r="BV121" s="21"/>
      <c r="BW121" s="21"/>
      <c r="BX121" s="21"/>
      <c r="BY121" s="21"/>
      <c r="BZ121" s="21"/>
      <c r="CA121" s="21"/>
      <c r="CB121" s="21"/>
      <c r="CC121" s="21"/>
      <c r="CD121" s="21"/>
      <c r="CE121" s="21"/>
      <c r="CF121" s="21"/>
      <c r="CG121" s="21"/>
      <c r="CH121" s="21"/>
      <c r="CI121" s="21"/>
      <c r="CJ121" s="21"/>
      <c r="CK121" s="21"/>
      <c r="CL121" s="21"/>
      <c r="CM121" s="21"/>
      <c r="CN121" s="21"/>
      <c r="CO121" s="21"/>
      <c r="CP121" s="21"/>
      <c r="CQ121" s="21"/>
      <c r="CR121" s="21"/>
      <c r="CS121" s="21"/>
      <c r="CT121" s="21"/>
      <c r="CU121" s="21"/>
      <c r="CV121" s="21"/>
      <c r="CW121" s="21"/>
      <c r="CX121" s="21"/>
      <c r="CY121" s="21"/>
      <c r="CZ121" s="21"/>
      <c r="DA121" s="21"/>
    </row>
    <row r="122" spans="2:105" x14ac:dyDescent="0.3">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W122" s="21"/>
      <c r="AX122" s="21"/>
      <c r="AY122" s="21"/>
      <c r="AZ122" s="21"/>
      <c r="BA122" s="21"/>
      <c r="BB122" s="21"/>
      <c r="BC122" s="21"/>
      <c r="BD122" s="21"/>
      <c r="BE122" s="21"/>
      <c r="BF122" s="21"/>
      <c r="BG122" s="21"/>
      <c r="BH122" s="21"/>
      <c r="BI122" s="21"/>
      <c r="BJ122" s="21"/>
      <c r="BK122" s="21"/>
      <c r="BL122" s="21"/>
      <c r="BM122" s="21"/>
      <c r="BN122" s="21"/>
      <c r="BO122" s="21"/>
      <c r="BP122" s="21"/>
      <c r="BQ122" s="21"/>
      <c r="BR122" s="21"/>
      <c r="BS122" s="21"/>
      <c r="BT122" s="21"/>
      <c r="BU122" s="21"/>
      <c r="BV122" s="21"/>
      <c r="BW122" s="21"/>
      <c r="BX122" s="21"/>
      <c r="BY122" s="21"/>
      <c r="BZ122" s="21"/>
      <c r="CA122" s="21"/>
      <c r="CB122" s="21"/>
      <c r="CC122" s="21"/>
      <c r="CD122" s="21"/>
      <c r="CE122" s="21"/>
      <c r="CF122" s="21"/>
      <c r="CG122" s="21"/>
      <c r="CH122" s="21"/>
      <c r="CI122" s="21"/>
      <c r="CJ122" s="21"/>
      <c r="CK122" s="21"/>
      <c r="CL122" s="21"/>
      <c r="CM122" s="21"/>
      <c r="CN122" s="21"/>
      <c r="CO122" s="21"/>
      <c r="CP122" s="21"/>
      <c r="CQ122" s="21"/>
      <c r="CR122" s="21"/>
      <c r="CS122" s="21"/>
      <c r="CT122" s="21"/>
      <c r="CU122" s="21"/>
      <c r="CV122" s="21"/>
      <c r="CW122" s="21"/>
      <c r="CX122" s="21"/>
      <c r="CY122" s="21"/>
      <c r="CZ122" s="21"/>
      <c r="DA122" s="21"/>
    </row>
    <row r="123" spans="2:105" x14ac:dyDescent="0.3">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P123" s="21"/>
      <c r="AQ123" s="21"/>
      <c r="AR123" s="21"/>
      <c r="AW123" s="21"/>
      <c r="AX123" s="21"/>
      <c r="AY123" s="21"/>
      <c r="AZ123" s="21"/>
      <c r="BA123" s="21"/>
      <c r="BB123" s="21"/>
      <c r="BC123" s="21"/>
      <c r="BD123" s="21"/>
      <c r="BE123" s="21"/>
      <c r="BF123" s="21"/>
      <c r="BG123" s="21"/>
      <c r="BH123" s="21"/>
      <c r="BI123" s="21"/>
      <c r="BJ123" s="21"/>
      <c r="BK123" s="21"/>
      <c r="BL123" s="21"/>
      <c r="BM123" s="21"/>
      <c r="BN123" s="21"/>
      <c r="BO123" s="21"/>
      <c r="BP123" s="21"/>
      <c r="BQ123" s="21"/>
      <c r="BR123" s="21"/>
      <c r="BS123" s="21"/>
      <c r="BT123" s="21"/>
      <c r="BU123" s="21"/>
      <c r="BV123" s="21"/>
      <c r="BW123" s="21"/>
      <c r="BX123" s="21"/>
      <c r="BY123" s="21"/>
      <c r="BZ123" s="21"/>
      <c r="CA123" s="21"/>
      <c r="CB123" s="21"/>
      <c r="CC123" s="21"/>
      <c r="CD123" s="21"/>
      <c r="CE123" s="21"/>
      <c r="CF123" s="21"/>
      <c r="CG123" s="21"/>
      <c r="CH123" s="21"/>
      <c r="CI123" s="21"/>
      <c r="CJ123" s="21"/>
      <c r="CK123" s="21"/>
      <c r="CL123" s="21"/>
      <c r="CM123" s="21"/>
      <c r="CN123" s="21"/>
      <c r="CO123" s="21"/>
      <c r="CP123" s="21"/>
      <c r="CQ123" s="21"/>
      <c r="CR123" s="21"/>
      <c r="CS123" s="21"/>
      <c r="CT123" s="21"/>
      <c r="CU123" s="21"/>
      <c r="CV123" s="21"/>
      <c r="CW123" s="21"/>
      <c r="CX123" s="21"/>
      <c r="CY123" s="21"/>
      <c r="CZ123" s="21"/>
      <c r="DA123" s="21"/>
    </row>
    <row r="124" spans="2:105" x14ac:dyDescent="0.3">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P124" s="21"/>
      <c r="AQ124" s="21"/>
      <c r="AR124" s="21"/>
      <c r="AW124" s="21"/>
      <c r="AX124" s="21"/>
      <c r="AY124" s="21"/>
      <c r="AZ124" s="21"/>
      <c r="BA124" s="21"/>
      <c r="BB124" s="21"/>
      <c r="BC124" s="21"/>
      <c r="BD124" s="21"/>
      <c r="BE124" s="21"/>
      <c r="BF124" s="21"/>
      <c r="BG124" s="21"/>
      <c r="BH124" s="21"/>
      <c r="BI124" s="21"/>
      <c r="BJ124" s="21"/>
      <c r="BK124" s="21"/>
      <c r="BL124" s="21"/>
      <c r="BM124" s="21"/>
      <c r="BN124" s="21"/>
      <c r="BO124" s="21"/>
      <c r="BP124" s="21"/>
      <c r="BQ124" s="21"/>
      <c r="BR124" s="21"/>
      <c r="BS124" s="21"/>
      <c r="BT124" s="21"/>
      <c r="BU124" s="21"/>
      <c r="BV124" s="21"/>
      <c r="BW124" s="21"/>
      <c r="BX124" s="21"/>
      <c r="BY124" s="21"/>
      <c r="BZ124" s="21"/>
      <c r="CA124" s="21"/>
      <c r="CB124" s="21"/>
      <c r="CC124" s="21"/>
      <c r="CD124" s="21"/>
      <c r="CE124" s="21"/>
      <c r="CF124" s="21"/>
      <c r="CG124" s="21"/>
      <c r="CH124" s="21"/>
      <c r="CI124" s="21"/>
      <c r="CJ124" s="21"/>
      <c r="CK124" s="21"/>
      <c r="CL124" s="21"/>
      <c r="CM124" s="21"/>
      <c r="CN124" s="21"/>
      <c r="CO124" s="21"/>
      <c r="CP124" s="21"/>
      <c r="CQ124" s="21"/>
      <c r="CR124" s="21"/>
      <c r="CS124" s="21"/>
      <c r="CT124" s="21"/>
      <c r="CU124" s="21"/>
      <c r="CV124" s="21"/>
      <c r="CW124" s="21"/>
      <c r="CX124" s="21"/>
      <c r="CY124" s="21"/>
      <c r="CZ124" s="21"/>
      <c r="DA124" s="21"/>
    </row>
    <row r="125" spans="2:105" x14ac:dyDescent="0.3">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c r="AO125" s="21"/>
      <c r="AP125" s="21"/>
      <c r="AQ125" s="21"/>
      <c r="AR125" s="21"/>
      <c r="AW125" s="21"/>
      <c r="AX125" s="21"/>
      <c r="AY125" s="21"/>
      <c r="AZ125" s="21"/>
      <c r="BA125" s="21"/>
      <c r="BB125" s="21"/>
      <c r="BC125" s="21"/>
      <c r="BD125" s="21"/>
      <c r="BE125" s="21"/>
      <c r="BF125" s="21"/>
      <c r="BG125" s="21"/>
      <c r="BH125" s="21"/>
      <c r="BI125" s="21"/>
      <c r="BJ125" s="21"/>
      <c r="BK125" s="21"/>
      <c r="BL125" s="21"/>
      <c r="BM125" s="21"/>
      <c r="BN125" s="21"/>
      <c r="BO125" s="21"/>
      <c r="BP125" s="21"/>
      <c r="BQ125" s="21"/>
      <c r="BR125" s="21"/>
      <c r="BS125" s="21"/>
      <c r="BT125" s="21"/>
      <c r="BU125" s="21"/>
      <c r="BV125" s="21"/>
      <c r="BW125" s="21"/>
      <c r="BX125" s="21"/>
      <c r="BY125" s="21"/>
      <c r="BZ125" s="21"/>
      <c r="CA125" s="21"/>
      <c r="CB125" s="21"/>
      <c r="CC125" s="21"/>
      <c r="CD125" s="21"/>
      <c r="CE125" s="21"/>
      <c r="CF125" s="21"/>
      <c r="CG125" s="21"/>
      <c r="CH125" s="21"/>
      <c r="CI125" s="21"/>
      <c r="CJ125" s="21"/>
      <c r="CK125" s="21"/>
      <c r="CL125" s="21"/>
      <c r="CM125" s="21"/>
      <c r="CN125" s="21"/>
      <c r="CO125" s="21"/>
      <c r="CP125" s="21"/>
      <c r="CQ125" s="21"/>
      <c r="CR125" s="21"/>
      <c r="CS125" s="21"/>
      <c r="CT125" s="21"/>
      <c r="CU125" s="21"/>
      <c r="CV125" s="21"/>
      <c r="CW125" s="21"/>
      <c r="CX125" s="21"/>
      <c r="CY125" s="21"/>
      <c r="CZ125" s="21"/>
      <c r="DA125" s="21"/>
    </row>
    <row r="126" spans="2:105" x14ac:dyDescent="0.3">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c r="AO126" s="21"/>
      <c r="AP126" s="21"/>
      <c r="AQ126" s="21"/>
      <c r="AR126" s="21"/>
      <c r="AW126" s="21"/>
      <c r="AX126" s="21"/>
      <c r="AY126" s="21"/>
      <c r="AZ126" s="21"/>
      <c r="BA126" s="21"/>
      <c r="BB126" s="21"/>
      <c r="BC126" s="21"/>
      <c r="BD126" s="21"/>
      <c r="BE126" s="21"/>
      <c r="BF126" s="21"/>
      <c r="BG126" s="21"/>
      <c r="BH126" s="21"/>
      <c r="BI126" s="21"/>
      <c r="BJ126" s="21"/>
      <c r="BK126" s="21"/>
      <c r="BL126" s="21"/>
      <c r="BM126" s="21"/>
      <c r="BN126" s="21"/>
      <c r="BO126" s="21"/>
      <c r="BP126" s="21"/>
      <c r="BQ126" s="21"/>
      <c r="BR126" s="21"/>
      <c r="BS126" s="21"/>
      <c r="BT126" s="21"/>
      <c r="BU126" s="21"/>
      <c r="BV126" s="21"/>
      <c r="BW126" s="21"/>
      <c r="BX126" s="21"/>
      <c r="BY126" s="21"/>
      <c r="BZ126" s="21"/>
      <c r="CA126" s="21"/>
      <c r="CB126" s="21"/>
      <c r="CC126" s="21"/>
      <c r="CD126" s="21"/>
      <c r="CE126" s="21"/>
      <c r="CF126" s="21"/>
      <c r="CG126" s="21"/>
      <c r="CH126" s="21"/>
      <c r="CI126" s="21"/>
      <c r="CJ126" s="21"/>
      <c r="CK126" s="21"/>
      <c r="CL126" s="21"/>
      <c r="CM126" s="21"/>
      <c r="CN126" s="21"/>
      <c r="CO126" s="21"/>
      <c r="CP126" s="21"/>
      <c r="CQ126" s="21"/>
      <c r="CR126" s="21"/>
      <c r="CS126" s="21"/>
      <c r="CT126" s="21"/>
      <c r="CU126" s="21"/>
      <c r="CV126" s="21"/>
      <c r="CW126" s="21"/>
      <c r="CX126" s="21"/>
      <c r="CY126" s="21"/>
      <c r="CZ126" s="21"/>
      <c r="DA126" s="21"/>
    </row>
    <row r="127" spans="2:105" x14ac:dyDescent="0.3">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c r="AO127" s="21"/>
      <c r="AP127" s="21"/>
      <c r="AQ127" s="21"/>
      <c r="AR127" s="21"/>
      <c r="AW127" s="21"/>
      <c r="AX127" s="21"/>
      <c r="AY127" s="21"/>
      <c r="AZ127" s="21"/>
      <c r="BA127" s="21"/>
      <c r="BB127" s="21"/>
      <c r="BC127" s="21"/>
      <c r="BD127" s="21"/>
      <c r="BE127" s="21"/>
      <c r="BF127" s="21"/>
      <c r="BG127" s="21"/>
      <c r="BH127" s="21"/>
      <c r="BI127" s="21"/>
      <c r="BJ127" s="21"/>
      <c r="BK127" s="21"/>
      <c r="BL127" s="21"/>
      <c r="BM127" s="21"/>
      <c r="BN127" s="21"/>
      <c r="BO127" s="21"/>
      <c r="BP127" s="21"/>
      <c r="BQ127" s="21"/>
      <c r="BR127" s="21"/>
      <c r="BS127" s="21"/>
      <c r="BT127" s="21"/>
      <c r="BU127" s="21"/>
      <c r="BV127" s="21"/>
      <c r="BW127" s="21"/>
      <c r="BX127" s="21"/>
      <c r="BY127" s="21"/>
      <c r="BZ127" s="21"/>
      <c r="CA127" s="21"/>
      <c r="CB127" s="21"/>
      <c r="CC127" s="21"/>
      <c r="CD127" s="21"/>
      <c r="CE127" s="21"/>
      <c r="CF127" s="21"/>
      <c r="CG127" s="21"/>
      <c r="CH127" s="21"/>
      <c r="CI127" s="21"/>
      <c r="CJ127" s="21"/>
      <c r="CK127" s="21"/>
      <c r="CL127" s="21"/>
      <c r="CM127" s="21"/>
      <c r="CN127" s="21"/>
      <c r="CO127" s="21"/>
      <c r="CP127" s="21"/>
      <c r="CQ127" s="21"/>
      <c r="CR127" s="21"/>
      <c r="CS127" s="21"/>
      <c r="CT127" s="21"/>
      <c r="CU127" s="21"/>
      <c r="CV127" s="21"/>
      <c r="CW127" s="21"/>
      <c r="CX127" s="21"/>
      <c r="CY127" s="21"/>
      <c r="CZ127" s="21"/>
      <c r="DA127" s="21"/>
    </row>
    <row r="128" spans="2:105" x14ac:dyDescent="0.3">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c r="AO128" s="21"/>
      <c r="AP128" s="21"/>
      <c r="AQ128" s="21"/>
      <c r="AR128" s="21"/>
      <c r="AW128" s="21"/>
      <c r="AX128" s="21"/>
      <c r="AY128" s="21"/>
      <c r="AZ128" s="21"/>
      <c r="BA128" s="21"/>
      <c r="BB128" s="21"/>
      <c r="BC128" s="21"/>
      <c r="BD128" s="21"/>
      <c r="BE128" s="21"/>
      <c r="BF128" s="21"/>
      <c r="BG128" s="21"/>
      <c r="BH128" s="21"/>
      <c r="BI128" s="21"/>
      <c r="BJ128" s="21"/>
      <c r="BK128" s="21"/>
      <c r="BL128" s="21"/>
      <c r="BM128" s="21"/>
      <c r="BN128" s="21"/>
      <c r="BO128" s="21"/>
      <c r="BP128" s="21"/>
      <c r="BQ128" s="21"/>
      <c r="BR128" s="21"/>
      <c r="BS128" s="21"/>
      <c r="BT128" s="21"/>
      <c r="BU128" s="21"/>
      <c r="BV128" s="21"/>
      <c r="BW128" s="21"/>
      <c r="BX128" s="21"/>
      <c r="BY128" s="21"/>
      <c r="BZ128" s="21"/>
      <c r="CA128" s="21"/>
      <c r="CB128" s="21"/>
      <c r="CC128" s="21"/>
      <c r="CD128" s="21"/>
      <c r="CE128" s="21"/>
      <c r="CF128" s="21"/>
      <c r="CG128" s="21"/>
      <c r="CH128" s="21"/>
      <c r="CI128" s="21"/>
      <c r="CJ128" s="21"/>
      <c r="CK128" s="21"/>
      <c r="CL128" s="21"/>
      <c r="CM128" s="21"/>
      <c r="CN128" s="21"/>
      <c r="CO128" s="21"/>
      <c r="CP128" s="21"/>
      <c r="CQ128" s="21"/>
      <c r="CR128" s="21"/>
      <c r="CS128" s="21"/>
      <c r="CT128" s="21"/>
      <c r="CU128" s="21"/>
      <c r="CV128" s="21"/>
      <c r="CW128" s="21"/>
      <c r="CX128" s="21"/>
      <c r="CY128" s="21"/>
      <c r="CZ128" s="21"/>
      <c r="DA128" s="21"/>
    </row>
    <row r="129" spans="2:105" x14ac:dyDescent="0.3">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c r="AO129" s="21"/>
      <c r="AP129" s="21"/>
      <c r="AQ129" s="21"/>
      <c r="AR129" s="21"/>
      <c r="AW129" s="21"/>
      <c r="AX129" s="21"/>
      <c r="AY129" s="21"/>
      <c r="AZ129" s="21"/>
      <c r="BA129" s="21"/>
      <c r="BB129" s="21"/>
      <c r="BC129" s="21"/>
      <c r="BD129" s="21"/>
      <c r="BE129" s="21"/>
      <c r="BF129" s="21"/>
      <c r="BG129" s="21"/>
      <c r="BH129" s="21"/>
      <c r="BI129" s="21"/>
      <c r="BJ129" s="21"/>
      <c r="BK129" s="21"/>
      <c r="BL129" s="21"/>
      <c r="BM129" s="21"/>
      <c r="BN129" s="21"/>
      <c r="BO129" s="21"/>
      <c r="BP129" s="21"/>
      <c r="BQ129" s="21"/>
      <c r="BR129" s="21"/>
      <c r="BS129" s="21"/>
      <c r="BT129" s="21"/>
      <c r="BU129" s="21"/>
      <c r="BV129" s="21"/>
      <c r="BW129" s="21"/>
      <c r="BX129" s="21"/>
      <c r="BY129" s="21"/>
      <c r="BZ129" s="21"/>
      <c r="CA129" s="21"/>
      <c r="CB129" s="21"/>
      <c r="CC129" s="21"/>
      <c r="CD129" s="21"/>
      <c r="CE129" s="21"/>
      <c r="CF129" s="21"/>
      <c r="CG129" s="21"/>
      <c r="CH129" s="21"/>
      <c r="CI129" s="21"/>
      <c r="CJ129" s="21"/>
      <c r="CK129" s="21"/>
      <c r="CL129" s="21"/>
      <c r="CM129" s="21"/>
      <c r="CN129" s="21"/>
      <c r="CO129" s="21"/>
      <c r="CP129" s="21"/>
      <c r="CQ129" s="21"/>
      <c r="CR129" s="21"/>
      <c r="CS129" s="21"/>
      <c r="CT129" s="21"/>
      <c r="CU129" s="21"/>
      <c r="CV129" s="21"/>
      <c r="CW129" s="21"/>
      <c r="CX129" s="21"/>
      <c r="CY129" s="21"/>
      <c r="CZ129" s="21"/>
      <c r="DA129" s="21"/>
    </row>
    <row r="130" spans="2:105" x14ac:dyDescent="0.3">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c r="AO130" s="21"/>
      <c r="AP130" s="21"/>
      <c r="AQ130" s="21"/>
      <c r="AR130" s="21"/>
      <c r="AW130" s="21"/>
      <c r="AX130" s="21"/>
      <c r="AY130" s="21"/>
      <c r="AZ130" s="21"/>
      <c r="BA130" s="21"/>
      <c r="BB130" s="21"/>
      <c r="BC130" s="21"/>
      <c r="BD130" s="21"/>
      <c r="BE130" s="21"/>
      <c r="BF130" s="21"/>
      <c r="BG130" s="21"/>
      <c r="BH130" s="21"/>
      <c r="BI130" s="21"/>
      <c r="BJ130" s="21"/>
      <c r="BK130" s="21"/>
      <c r="BL130" s="21"/>
      <c r="BM130" s="21"/>
      <c r="BN130" s="21"/>
      <c r="BO130" s="21"/>
      <c r="BP130" s="21"/>
      <c r="BQ130" s="21"/>
      <c r="BR130" s="21"/>
      <c r="BS130" s="21"/>
      <c r="BT130" s="21"/>
      <c r="BU130" s="21"/>
      <c r="BV130" s="21"/>
      <c r="BW130" s="21"/>
      <c r="BX130" s="21"/>
      <c r="BY130" s="21"/>
      <c r="BZ130" s="21"/>
      <c r="CA130" s="21"/>
      <c r="CB130" s="21"/>
      <c r="CC130" s="21"/>
      <c r="CD130" s="21"/>
      <c r="CE130" s="21"/>
      <c r="CF130" s="21"/>
      <c r="CG130" s="21"/>
      <c r="CH130" s="21"/>
      <c r="CI130" s="21"/>
      <c r="CJ130" s="21"/>
      <c r="CK130" s="21"/>
      <c r="CL130" s="21"/>
      <c r="CM130" s="21"/>
      <c r="CN130" s="21"/>
      <c r="CO130" s="21"/>
      <c r="CP130" s="21"/>
      <c r="CQ130" s="21"/>
      <c r="CR130" s="21"/>
      <c r="CS130" s="21"/>
      <c r="CT130" s="21"/>
      <c r="CU130" s="21"/>
      <c r="CV130" s="21"/>
      <c r="CW130" s="21"/>
      <c r="CX130" s="21"/>
      <c r="CY130" s="21"/>
      <c r="CZ130" s="21"/>
      <c r="DA130" s="21"/>
    </row>
    <row r="131" spans="2:105" x14ac:dyDescent="0.3">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c r="AO131" s="21"/>
      <c r="AP131" s="21"/>
      <c r="AQ131" s="21"/>
      <c r="AR131" s="21"/>
      <c r="AW131" s="21"/>
      <c r="AX131" s="21"/>
      <c r="AY131" s="21"/>
      <c r="AZ131" s="21"/>
      <c r="BA131" s="21"/>
      <c r="BB131" s="21"/>
      <c r="BC131" s="21"/>
      <c r="BD131" s="21"/>
      <c r="BE131" s="21"/>
      <c r="BF131" s="21"/>
      <c r="BG131" s="21"/>
      <c r="BH131" s="21"/>
      <c r="BI131" s="21"/>
      <c r="BJ131" s="21"/>
      <c r="BK131" s="21"/>
      <c r="BL131" s="21"/>
      <c r="BM131" s="21"/>
      <c r="BN131" s="21"/>
      <c r="BO131" s="21"/>
      <c r="BP131" s="21"/>
      <c r="BQ131" s="21"/>
      <c r="BR131" s="21"/>
      <c r="BS131" s="21"/>
      <c r="BT131" s="21"/>
      <c r="BU131" s="21"/>
      <c r="BV131" s="21"/>
      <c r="BW131" s="21"/>
      <c r="BX131" s="21"/>
      <c r="BY131" s="21"/>
      <c r="BZ131" s="21"/>
      <c r="CA131" s="21"/>
      <c r="CB131" s="21"/>
      <c r="CC131" s="21"/>
      <c r="CD131" s="21"/>
      <c r="CE131" s="21"/>
      <c r="CF131" s="21"/>
      <c r="CG131" s="21"/>
      <c r="CH131" s="21"/>
      <c r="CI131" s="21"/>
      <c r="CJ131" s="21"/>
      <c r="CK131" s="21"/>
      <c r="CL131" s="21"/>
      <c r="CM131" s="21"/>
      <c r="CN131" s="21"/>
      <c r="CO131" s="21"/>
      <c r="CP131" s="21"/>
      <c r="CQ131" s="21"/>
      <c r="CR131" s="21"/>
      <c r="CS131" s="21"/>
      <c r="CT131" s="21"/>
      <c r="CU131" s="21"/>
      <c r="CV131" s="21"/>
      <c r="CW131" s="21"/>
      <c r="CX131" s="21"/>
      <c r="CY131" s="21"/>
      <c r="CZ131" s="21"/>
      <c r="DA131" s="21"/>
    </row>
    <row r="132" spans="2:105" x14ac:dyDescent="0.3">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P132" s="21"/>
      <c r="AQ132" s="21"/>
      <c r="AR132" s="21"/>
      <c r="AW132" s="21"/>
      <c r="AX132" s="21"/>
      <c r="AY132" s="21"/>
      <c r="AZ132" s="21"/>
      <c r="BA132" s="21"/>
      <c r="BB132" s="21"/>
      <c r="BC132" s="21"/>
      <c r="BD132" s="21"/>
      <c r="BE132" s="21"/>
      <c r="BF132" s="21"/>
      <c r="BG132" s="21"/>
      <c r="BH132" s="21"/>
      <c r="BI132" s="21"/>
      <c r="BJ132" s="21"/>
      <c r="BK132" s="21"/>
      <c r="BL132" s="21"/>
      <c r="BM132" s="21"/>
      <c r="BN132" s="21"/>
      <c r="BO132" s="21"/>
      <c r="BP132" s="21"/>
      <c r="BQ132" s="21"/>
      <c r="BR132" s="21"/>
      <c r="BS132" s="21"/>
      <c r="BT132" s="21"/>
      <c r="BU132" s="21"/>
      <c r="BV132" s="21"/>
      <c r="BW132" s="21"/>
      <c r="BX132" s="21"/>
      <c r="BY132" s="21"/>
      <c r="BZ132" s="21"/>
      <c r="CA132" s="21"/>
      <c r="CB132" s="21"/>
      <c r="CC132" s="21"/>
      <c r="CD132" s="21"/>
      <c r="CE132" s="21"/>
      <c r="CF132" s="21"/>
      <c r="CG132" s="21"/>
      <c r="CH132" s="21"/>
      <c r="CI132" s="21"/>
      <c r="CJ132" s="21"/>
      <c r="CK132" s="21"/>
      <c r="CL132" s="21"/>
      <c r="CM132" s="21"/>
      <c r="CN132" s="21"/>
      <c r="CO132" s="21"/>
      <c r="CP132" s="21"/>
      <c r="CQ132" s="21"/>
      <c r="CR132" s="21"/>
      <c r="CS132" s="21"/>
      <c r="CT132" s="21"/>
      <c r="CU132" s="21"/>
      <c r="CV132" s="21"/>
      <c r="CW132" s="21"/>
      <c r="CX132" s="21"/>
      <c r="CY132" s="21"/>
      <c r="CZ132" s="21"/>
      <c r="DA132" s="21"/>
    </row>
    <row r="133" spans="2:105" x14ac:dyDescent="0.3">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c r="AO133" s="21"/>
      <c r="AP133" s="21"/>
      <c r="AQ133" s="21"/>
      <c r="AR133" s="21"/>
      <c r="AW133" s="21"/>
      <c r="AX133" s="21"/>
      <c r="AY133" s="21"/>
      <c r="AZ133" s="21"/>
      <c r="BA133" s="21"/>
      <c r="BB133" s="21"/>
      <c r="BC133" s="21"/>
      <c r="BD133" s="21"/>
      <c r="BE133" s="21"/>
      <c r="BF133" s="21"/>
      <c r="BG133" s="21"/>
      <c r="BH133" s="21"/>
      <c r="BI133" s="21"/>
      <c r="BJ133" s="21"/>
      <c r="BK133" s="21"/>
      <c r="BL133" s="21"/>
      <c r="BM133" s="21"/>
      <c r="BN133" s="21"/>
      <c r="BO133" s="21"/>
      <c r="BP133" s="21"/>
      <c r="BQ133" s="21"/>
      <c r="BR133" s="21"/>
      <c r="BS133" s="21"/>
      <c r="BT133" s="21"/>
      <c r="BU133" s="21"/>
      <c r="BV133" s="21"/>
      <c r="BW133" s="21"/>
      <c r="BX133" s="21"/>
      <c r="BY133" s="21"/>
      <c r="BZ133" s="21"/>
      <c r="CA133" s="21"/>
      <c r="CB133" s="21"/>
      <c r="CC133" s="21"/>
      <c r="CD133" s="21"/>
      <c r="CE133" s="21"/>
      <c r="CF133" s="21"/>
      <c r="CG133" s="21"/>
      <c r="CH133" s="21"/>
      <c r="CI133" s="21"/>
      <c r="CJ133" s="21"/>
      <c r="CK133" s="21"/>
      <c r="CL133" s="21"/>
      <c r="CM133" s="21"/>
      <c r="CN133" s="21"/>
      <c r="CO133" s="21"/>
      <c r="CP133" s="21"/>
      <c r="CQ133" s="21"/>
      <c r="CR133" s="21"/>
      <c r="CS133" s="21"/>
      <c r="CT133" s="21"/>
      <c r="CU133" s="21"/>
      <c r="CV133" s="21"/>
      <c r="CW133" s="21"/>
      <c r="CX133" s="21"/>
      <c r="CY133" s="21"/>
      <c r="CZ133" s="21"/>
      <c r="DA133" s="21"/>
    </row>
    <row r="134" spans="2:105" x14ac:dyDescent="0.3">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c r="AO134" s="21"/>
      <c r="AP134" s="21"/>
      <c r="AQ134" s="21"/>
      <c r="AR134" s="21"/>
      <c r="AW134" s="21"/>
      <c r="AX134" s="21"/>
      <c r="AY134" s="21"/>
      <c r="AZ134" s="21"/>
      <c r="BA134" s="21"/>
      <c r="BB134" s="21"/>
      <c r="BC134" s="21"/>
      <c r="BD134" s="21"/>
      <c r="BE134" s="21"/>
      <c r="BF134" s="21"/>
      <c r="BG134" s="21"/>
      <c r="BH134" s="21"/>
      <c r="BI134" s="21"/>
      <c r="BJ134" s="21"/>
      <c r="BK134" s="21"/>
      <c r="BL134" s="21"/>
      <c r="BM134" s="21"/>
      <c r="BN134" s="21"/>
      <c r="BO134" s="21"/>
      <c r="BP134" s="21"/>
      <c r="BQ134" s="21"/>
      <c r="BR134" s="21"/>
      <c r="BS134" s="21"/>
      <c r="BT134" s="21"/>
      <c r="BU134" s="21"/>
      <c r="BV134" s="21"/>
      <c r="BW134" s="21"/>
      <c r="BX134" s="21"/>
      <c r="BY134" s="21"/>
      <c r="BZ134" s="21"/>
      <c r="CA134" s="21"/>
      <c r="CB134" s="21"/>
      <c r="CC134" s="21"/>
      <c r="CD134" s="21"/>
      <c r="CE134" s="21"/>
      <c r="CF134" s="21"/>
      <c r="CG134" s="21"/>
      <c r="CH134" s="21"/>
      <c r="CI134" s="21"/>
      <c r="CJ134" s="21"/>
      <c r="CK134" s="21"/>
      <c r="CL134" s="21"/>
      <c r="CM134" s="21"/>
      <c r="CN134" s="21"/>
      <c r="CO134" s="21"/>
      <c r="CP134" s="21"/>
      <c r="CQ134" s="21"/>
      <c r="CR134" s="21"/>
      <c r="CS134" s="21"/>
      <c r="CT134" s="21"/>
      <c r="CU134" s="21"/>
      <c r="CV134" s="21"/>
      <c r="CW134" s="21"/>
      <c r="CX134" s="21"/>
      <c r="CY134" s="21"/>
      <c r="CZ134" s="21"/>
      <c r="DA134" s="21"/>
    </row>
    <row r="135" spans="2:105" x14ac:dyDescent="0.3">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c r="AO135" s="21"/>
      <c r="AP135" s="21"/>
      <c r="AQ135" s="21"/>
      <c r="AR135" s="21"/>
      <c r="AW135" s="21"/>
      <c r="AX135" s="21"/>
      <c r="AY135" s="21"/>
      <c r="AZ135" s="21"/>
      <c r="BA135" s="21"/>
      <c r="BB135" s="21"/>
      <c r="BC135" s="21"/>
      <c r="BD135" s="21"/>
      <c r="BE135" s="21"/>
      <c r="BF135" s="21"/>
      <c r="BG135" s="21"/>
      <c r="BH135" s="21"/>
      <c r="BI135" s="21"/>
      <c r="BJ135" s="21"/>
      <c r="BK135" s="21"/>
      <c r="BL135" s="21"/>
      <c r="BM135" s="21"/>
      <c r="BN135" s="21"/>
      <c r="BO135" s="21"/>
      <c r="BP135" s="21"/>
      <c r="BQ135" s="21"/>
      <c r="BR135" s="21"/>
      <c r="BS135" s="21"/>
      <c r="BT135" s="21"/>
      <c r="BU135" s="21"/>
      <c r="BV135" s="21"/>
      <c r="BW135" s="21"/>
      <c r="BX135" s="21"/>
      <c r="BY135" s="21"/>
      <c r="BZ135" s="21"/>
      <c r="CA135" s="21"/>
      <c r="CB135" s="21"/>
      <c r="CC135" s="21"/>
      <c r="CD135" s="21"/>
      <c r="CE135" s="21"/>
      <c r="CF135" s="21"/>
      <c r="CG135" s="21"/>
      <c r="CH135" s="21"/>
      <c r="CI135" s="21"/>
      <c r="CJ135" s="21"/>
      <c r="CK135" s="21"/>
      <c r="CL135" s="21"/>
      <c r="CM135" s="21"/>
      <c r="CN135" s="21"/>
      <c r="CO135" s="21"/>
      <c r="CP135" s="21"/>
      <c r="CQ135" s="21"/>
      <c r="CR135" s="21"/>
      <c r="CS135" s="21"/>
      <c r="CT135" s="21"/>
      <c r="CU135" s="21"/>
      <c r="CV135" s="21"/>
      <c r="CW135" s="21"/>
      <c r="CX135" s="21"/>
      <c r="CY135" s="21"/>
      <c r="CZ135" s="21"/>
      <c r="DA135" s="21"/>
    </row>
    <row r="136" spans="2:105" x14ac:dyDescent="0.3">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c r="AW136" s="21"/>
      <c r="AX136" s="21"/>
      <c r="AY136" s="21"/>
      <c r="AZ136" s="21"/>
      <c r="BA136" s="21"/>
      <c r="BB136" s="21"/>
      <c r="BC136" s="21"/>
      <c r="BD136" s="21"/>
      <c r="BE136" s="21"/>
      <c r="BF136" s="21"/>
      <c r="BG136" s="21"/>
      <c r="BH136" s="21"/>
      <c r="BI136" s="21"/>
      <c r="BJ136" s="21"/>
      <c r="BK136" s="21"/>
      <c r="BL136" s="21"/>
      <c r="BM136" s="21"/>
      <c r="BN136" s="21"/>
      <c r="BO136" s="21"/>
      <c r="BP136" s="21"/>
      <c r="BQ136" s="21"/>
      <c r="BR136" s="21"/>
      <c r="BS136" s="21"/>
      <c r="BT136" s="21"/>
      <c r="BU136" s="21"/>
      <c r="BV136" s="21"/>
      <c r="BW136" s="21"/>
      <c r="BX136" s="21"/>
      <c r="BY136" s="21"/>
      <c r="BZ136" s="21"/>
      <c r="CA136" s="21"/>
      <c r="CB136" s="21"/>
      <c r="CC136" s="21"/>
      <c r="CD136" s="21"/>
      <c r="CE136" s="21"/>
      <c r="CF136" s="21"/>
      <c r="CG136" s="21"/>
      <c r="CH136" s="21"/>
      <c r="CI136" s="21"/>
      <c r="CJ136" s="21"/>
      <c r="CK136" s="21"/>
      <c r="CL136" s="21"/>
      <c r="CM136" s="21"/>
      <c r="CN136" s="21"/>
      <c r="CO136" s="21"/>
      <c r="CP136" s="21"/>
      <c r="CQ136" s="21"/>
      <c r="CR136" s="21"/>
      <c r="CS136" s="21"/>
      <c r="CT136" s="21"/>
      <c r="CU136" s="21"/>
      <c r="CV136" s="21"/>
      <c r="CW136" s="21"/>
      <c r="CX136" s="21"/>
      <c r="CY136" s="21"/>
      <c r="CZ136" s="21"/>
      <c r="DA136" s="21"/>
    </row>
    <row r="137" spans="2:105" x14ac:dyDescent="0.3">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c r="AO137" s="21"/>
      <c r="AP137" s="21"/>
      <c r="AQ137" s="21"/>
      <c r="AR137" s="21"/>
      <c r="AW137" s="21"/>
      <c r="AX137" s="21"/>
      <c r="AY137" s="21"/>
      <c r="AZ137" s="21"/>
      <c r="BA137" s="21"/>
      <c r="BB137" s="21"/>
      <c r="BC137" s="21"/>
      <c r="BD137" s="21"/>
      <c r="BE137" s="21"/>
      <c r="BF137" s="21"/>
      <c r="BG137" s="21"/>
      <c r="BH137" s="21"/>
      <c r="BI137" s="21"/>
      <c r="BJ137" s="21"/>
      <c r="BK137" s="21"/>
      <c r="BL137" s="21"/>
      <c r="BM137" s="21"/>
      <c r="BN137" s="21"/>
      <c r="BO137" s="21"/>
      <c r="BP137" s="21"/>
      <c r="BQ137" s="21"/>
      <c r="BR137" s="21"/>
      <c r="BS137" s="21"/>
      <c r="BT137" s="21"/>
      <c r="BU137" s="21"/>
      <c r="BV137" s="21"/>
      <c r="BW137" s="21"/>
      <c r="BX137" s="21"/>
      <c r="BY137" s="21"/>
      <c r="BZ137" s="21"/>
      <c r="CA137" s="21"/>
      <c r="CB137" s="21"/>
      <c r="CC137" s="21"/>
      <c r="CD137" s="21"/>
      <c r="CE137" s="21"/>
      <c r="CF137" s="21"/>
      <c r="CG137" s="21"/>
      <c r="CH137" s="21"/>
      <c r="CI137" s="21"/>
      <c r="CJ137" s="21"/>
      <c r="CK137" s="21"/>
      <c r="CL137" s="21"/>
      <c r="CM137" s="21"/>
      <c r="CN137" s="21"/>
      <c r="CO137" s="21"/>
      <c r="CP137" s="21"/>
      <c r="CQ137" s="21"/>
      <c r="CR137" s="21"/>
      <c r="CS137" s="21"/>
      <c r="CT137" s="21"/>
      <c r="CU137" s="21"/>
      <c r="CV137" s="21"/>
      <c r="CW137" s="21"/>
      <c r="CX137" s="21"/>
      <c r="CY137" s="21"/>
      <c r="CZ137" s="21"/>
      <c r="DA137" s="21"/>
    </row>
    <row r="138" spans="2:105" x14ac:dyDescent="0.3">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c r="AO138" s="21"/>
      <c r="AP138" s="21"/>
      <c r="AQ138" s="21"/>
      <c r="AR138" s="21"/>
      <c r="AW138" s="21"/>
      <c r="AX138" s="21"/>
      <c r="AY138" s="21"/>
      <c r="AZ138" s="21"/>
      <c r="BA138" s="21"/>
      <c r="BB138" s="21"/>
      <c r="BC138" s="21"/>
      <c r="BD138" s="21"/>
      <c r="BE138" s="21"/>
      <c r="BF138" s="21"/>
      <c r="BG138" s="21"/>
      <c r="BH138" s="21"/>
      <c r="BI138" s="21"/>
      <c r="BJ138" s="21"/>
      <c r="BK138" s="21"/>
      <c r="BL138" s="21"/>
      <c r="BM138" s="21"/>
      <c r="BN138" s="21"/>
      <c r="BO138" s="21"/>
      <c r="BP138" s="21"/>
      <c r="BQ138" s="21"/>
      <c r="BR138" s="21"/>
      <c r="BS138" s="21"/>
      <c r="BT138" s="21"/>
      <c r="BU138" s="21"/>
      <c r="BV138" s="21"/>
      <c r="BW138" s="21"/>
      <c r="BX138" s="21"/>
      <c r="BY138" s="21"/>
      <c r="BZ138" s="21"/>
      <c r="CA138" s="21"/>
      <c r="CB138" s="21"/>
      <c r="CC138" s="21"/>
      <c r="CD138" s="21"/>
      <c r="CE138" s="21"/>
      <c r="CF138" s="21"/>
      <c r="CG138" s="21"/>
      <c r="CH138" s="21"/>
      <c r="CI138" s="21"/>
      <c r="CJ138" s="21"/>
      <c r="CK138" s="21"/>
      <c r="CL138" s="21"/>
      <c r="CM138" s="21"/>
      <c r="CN138" s="21"/>
      <c r="CO138" s="21"/>
      <c r="CP138" s="21"/>
      <c r="CQ138" s="21"/>
      <c r="CR138" s="21"/>
      <c r="CS138" s="21"/>
      <c r="CT138" s="21"/>
      <c r="CU138" s="21"/>
      <c r="CV138" s="21"/>
      <c r="CW138" s="21"/>
      <c r="CX138" s="21"/>
      <c r="CY138" s="21"/>
      <c r="CZ138" s="21"/>
      <c r="DA138" s="21"/>
    </row>
    <row r="139" spans="2:105" x14ac:dyDescent="0.3">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1"/>
      <c r="AR139" s="21"/>
      <c r="AW139" s="21"/>
      <c r="AX139" s="21"/>
      <c r="AY139" s="21"/>
      <c r="AZ139" s="21"/>
      <c r="BA139" s="21"/>
      <c r="BB139" s="21"/>
      <c r="BC139" s="21"/>
      <c r="BD139" s="21"/>
      <c r="BE139" s="21"/>
      <c r="BF139" s="21"/>
      <c r="BG139" s="21"/>
      <c r="BH139" s="21"/>
      <c r="BI139" s="21"/>
      <c r="BJ139" s="21"/>
      <c r="BK139" s="21"/>
      <c r="BL139" s="21"/>
      <c r="BM139" s="21"/>
      <c r="BN139" s="21"/>
      <c r="BO139" s="21"/>
      <c r="BP139" s="21"/>
      <c r="BQ139" s="21"/>
      <c r="BR139" s="21"/>
      <c r="BS139" s="21"/>
      <c r="BT139" s="21"/>
      <c r="BU139" s="21"/>
      <c r="BV139" s="21"/>
      <c r="BW139" s="21"/>
      <c r="BX139" s="21"/>
      <c r="BY139" s="21"/>
      <c r="BZ139" s="21"/>
      <c r="CA139" s="21"/>
      <c r="CB139" s="21"/>
      <c r="CC139" s="21"/>
      <c r="CD139" s="21"/>
      <c r="CE139" s="21"/>
      <c r="CF139" s="21"/>
      <c r="CG139" s="21"/>
      <c r="CH139" s="21"/>
      <c r="CI139" s="21"/>
      <c r="CJ139" s="21"/>
      <c r="CK139" s="21"/>
      <c r="CL139" s="21"/>
      <c r="CM139" s="21"/>
      <c r="CN139" s="21"/>
      <c r="CO139" s="21"/>
      <c r="CP139" s="21"/>
      <c r="CQ139" s="21"/>
      <c r="CR139" s="21"/>
      <c r="CS139" s="21"/>
      <c r="CT139" s="21"/>
      <c r="CU139" s="21"/>
      <c r="CV139" s="21"/>
      <c r="CW139" s="21"/>
      <c r="CX139" s="21"/>
      <c r="CY139" s="21"/>
      <c r="CZ139" s="21"/>
      <c r="DA139" s="21"/>
    </row>
    <row r="140" spans="2:105" x14ac:dyDescent="0.3">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c r="AO140" s="21"/>
      <c r="AP140" s="21"/>
      <c r="AQ140" s="21"/>
      <c r="AR140" s="21"/>
      <c r="AW140" s="21"/>
      <c r="AX140" s="21"/>
      <c r="AY140" s="21"/>
      <c r="AZ140" s="21"/>
      <c r="BA140" s="21"/>
      <c r="BB140" s="21"/>
      <c r="BC140" s="21"/>
      <c r="BD140" s="21"/>
      <c r="BE140" s="21"/>
      <c r="BF140" s="21"/>
      <c r="BG140" s="21"/>
      <c r="BH140" s="21"/>
      <c r="BI140" s="21"/>
      <c r="BJ140" s="21"/>
      <c r="BK140" s="21"/>
      <c r="BL140" s="21"/>
      <c r="BM140" s="21"/>
      <c r="BN140" s="21"/>
      <c r="BO140" s="21"/>
      <c r="BP140" s="21"/>
      <c r="BQ140" s="21"/>
      <c r="BR140" s="21"/>
      <c r="BS140" s="21"/>
      <c r="BT140" s="21"/>
      <c r="BU140" s="21"/>
      <c r="BV140" s="21"/>
      <c r="BW140" s="21"/>
      <c r="BX140" s="21"/>
      <c r="BY140" s="21"/>
      <c r="BZ140" s="21"/>
      <c r="CA140" s="21"/>
      <c r="CB140" s="21"/>
      <c r="CC140" s="21"/>
      <c r="CD140" s="21"/>
      <c r="CE140" s="21"/>
      <c r="CF140" s="21"/>
      <c r="CG140" s="21"/>
      <c r="CH140" s="21"/>
      <c r="CI140" s="21"/>
      <c r="CJ140" s="21"/>
      <c r="CK140" s="21"/>
      <c r="CL140" s="21"/>
      <c r="CM140" s="21"/>
      <c r="CN140" s="21"/>
      <c r="CO140" s="21"/>
      <c r="CP140" s="21"/>
      <c r="CQ140" s="21"/>
      <c r="CR140" s="21"/>
      <c r="CS140" s="21"/>
      <c r="CT140" s="21"/>
      <c r="CU140" s="21"/>
      <c r="CV140" s="21"/>
      <c r="CW140" s="21"/>
      <c r="CX140" s="21"/>
      <c r="CY140" s="21"/>
      <c r="CZ140" s="21"/>
      <c r="DA140" s="21"/>
    </row>
    <row r="141" spans="2:105" x14ac:dyDescent="0.3">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c r="AO141" s="21"/>
      <c r="AP141" s="21"/>
      <c r="AQ141" s="21"/>
      <c r="AR141" s="21"/>
      <c r="AW141" s="21"/>
      <c r="AX141" s="21"/>
      <c r="AY141" s="21"/>
      <c r="AZ141" s="21"/>
      <c r="BA141" s="21"/>
      <c r="BB141" s="21"/>
      <c r="BC141" s="21"/>
      <c r="BD141" s="21"/>
      <c r="BE141" s="21"/>
      <c r="BF141" s="21"/>
      <c r="BG141" s="21"/>
      <c r="BH141" s="21"/>
      <c r="BI141" s="21"/>
      <c r="BJ141" s="21"/>
      <c r="BK141" s="21"/>
      <c r="BL141" s="21"/>
      <c r="BM141" s="21"/>
      <c r="BN141" s="21"/>
      <c r="BO141" s="21"/>
      <c r="BP141" s="21"/>
      <c r="BQ141" s="21"/>
      <c r="BR141" s="21"/>
      <c r="BS141" s="21"/>
      <c r="BT141" s="21"/>
      <c r="BU141" s="21"/>
      <c r="BV141" s="21"/>
      <c r="BW141" s="21"/>
      <c r="BX141" s="21"/>
      <c r="BY141" s="21"/>
      <c r="BZ141" s="21"/>
      <c r="CA141" s="21"/>
      <c r="CB141" s="21"/>
      <c r="CC141" s="21"/>
      <c r="CD141" s="21"/>
      <c r="CE141" s="21"/>
      <c r="CF141" s="21"/>
      <c r="CG141" s="21"/>
      <c r="CH141" s="21"/>
      <c r="CI141" s="21"/>
      <c r="CJ141" s="21"/>
      <c r="CK141" s="21"/>
      <c r="CL141" s="21"/>
      <c r="CM141" s="21"/>
      <c r="CN141" s="21"/>
      <c r="CO141" s="21"/>
      <c r="CP141" s="21"/>
      <c r="CQ141" s="21"/>
      <c r="CR141" s="21"/>
      <c r="CS141" s="21"/>
      <c r="CT141" s="21"/>
      <c r="CU141" s="21"/>
      <c r="CV141" s="21"/>
      <c r="CW141" s="21"/>
      <c r="CX141" s="21"/>
      <c r="CY141" s="21"/>
      <c r="CZ141" s="21"/>
      <c r="DA141" s="21"/>
    </row>
    <row r="142" spans="2:105" x14ac:dyDescent="0.3">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c r="AW142" s="21"/>
      <c r="AX142" s="21"/>
      <c r="AY142" s="21"/>
      <c r="AZ142" s="21"/>
      <c r="BA142" s="21"/>
      <c r="BB142" s="21"/>
      <c r="BC142" s="21"/>
      <c r="BD142" s="21"/>
      <c r="BE142" s="21"/>
      <c r="BF142" s="21"/>
      <c r="BG142" s="21"/>
      <c r="BH142" s="21"/>
      <c r="BI142" s="21"/>
      <c r="BJ142" s="21"/>
      <c r="BK142" s="21"/>
      <c r="BL142" s="21"/>
      <c r="BM142" s="21"/>
      <c r="BN142" s="21"/>
      <c r="BO142" s="21"/>
      <c r="BP142" s="21"/>
      <c r="BQ142" s="21"/>
      <c r="BR142" s="21"/>
      <c r="BS142" s="21"/>
      <c r="BT142" s="21"/>
      <c r="BU142" s="21"/>
      <c r="BV142" s="21"/>
      <c r="BW142" s="21"/>
      <c r="BX142" s="21"/>
      <c r="BY142" s="21"/>
      <c r="BZ142" s="21"/>
      <c r="CA142" s="21"/>
      <c r="CB142" s="21"/>
      <c r="CC142" s="21"/>
      <c r="CD142" s="21"/>
      <c r="CE142" s="21"/>
      <c r="CF142" s="21"/>
      <c r="CG142" s="21"/>
      <c r="CH142" s="21"/>
      <c r="CI142" s="21"/>
      <c r="CJ142" s="21"/>
      <c r="CK142" s="21"/>
      <c r="CL142" s="21"/>
      <c r="CM142" s="21"/>
      <c r="CN142" s="21"/>
      <c r="CO142" s="21"/>
      <c r="CP142" s="21"/>
      <c r="CQ142" s="21"/>
      <c r="CR142" s="21"/>
      <c r="CS142" s="21"/>
      <c r="CT142" s="21"/>
      <c r="CU142" s="21"/>
      <c r="CV142" s="21"/>
      <c r="CW142" s="21"/>
      <c r="CX142" s="21"/>
      <c r="CY142" s="21"/>
      <c r="CZ142" s="21"/>
      <c r="DA142" s="21"/>
    </row>
    <row r="143" spans="2:105" x14ac:dyDescent="0.3">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c r="AO143" s="21"/>
      <c r="AP143" s="21"/>
      <c r="AQ143" s="21"/>
      <c r="AR143" s="21"/>
      <c r="AW143" s="21"/>
      <c r="AX143" s="21"/>
      <c r="AY143" s="21"/>
      <c r="AZ143" s="21"/>
      <c r="BA143" s="21"/>
      <c r="BB143" s="21"/>
      <c r="BC143" s="21"/>
      <c r="BD143" s="21"/>
      <c r="BE143" s="21"/>
      <c r="BF143" s="21"/>
      <c r="BG143" s="21"/>
      <c r="BH143" s="21"/>
      <c r="BI143" s="21"/>
      <c r="BJ143" s="21"/>
      <c r="BK143" s="21"/>
      <c r="BL143" s="21"/>
      <c r="BM143" s="21"/>
      <c r="BN143" s="21"/>
      <c r="BO143" s="21"/>
      <c r="BP143" s="21"/>
      <c r="BQ143" s="21"/>
      <c r="BR143" s="21"/>
      <c r="BS143" s="21"/>
      <c r="BT143" s="21"/>
      <c r="BU143" s="21"/>
      <c r="BV143" s="21"/>
      <c r="BW143" s="21"/>
      <c r="BX143" s="21"/>
      <c r="BY143" s="21"/>
      <c r="BZ143" s="21"/>
      <c r="CA143" s="21"/>
      <c r="CB143" s="21"/>
      <c r="CC143" s="21"/>
      <c r="CD143" s="21"/>
      <c r="CE143" s="21"/>
      <c r="CF143" s="21"/>
      <c r="CG143" s="21"/>
      <c r="CH143" s="21"/>
      <c r="CI143" s="21"/>
      <c r="CJ143" s="21"/>
      <c r="CK143" s="21"/>
      <c r="CL143" s="21"/>
      <c r="CM143" s="21"/>
      <c r="CN143" s="21"/>
      <c r="CO143" s="21"/>
      <c r="CP143" s="21"/>
      <c r="CQ143" s="21"/>
      <c r="CR143" s="21"/>
      <c r="CS143" s="21"/>
      <c r="CT143" s="21"/>
      <c r="CU143" s="21"/>
      <c r="CV143" s="21"/>
      <c r="CW143" s="21"/>
      <c r="CX143" s="21"/>
      <c r="CY143" s="21"/>
      <c r="CZ143" s="21"/>
      <c r="DA143" s="21"/>
    </row>
    <row r="144" spans="2:105" x14ac:dyDescent="0.3">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c r="AO144" s="21"/>
      <c r="AP144" s="21"/>
      <c r="AQ144" s="21"/>
      <c r="AR144" s="21"/>
      <c r="AW144" s="21"/>
      <c r="AX144" s="21"/>
      <c r="AY144" s="21"/>
      <c r="AZ144" s="21"/>
      <c r="BA144" s="21"/>
      <c r="BB144" s="21"/>
      <c r="BC144" s="21"/>
      <c r="BD144" s="21"/>
      <c r="BE144" s="21"/>
      <c r="BF144" s="21"/>
      <c r="BG144" s="21"/>
      <c r="BH144" s="21"/>
      <c r="BI144" s="21"/>
      <c r="BJ144" s="21"/>
      <c r="BK144" s="21"/>
      <c r="BL144" s="21"/>
      <c r="BM144" s="21"/>
      <c r="BN144" s="21"/>
      <c r="BO144" s="21"/>
      <c r="BP144" s="21"/>
      <c r="BQ144" s="21"/>
      <c r="BR144" s="21"/>
      <c r="BS144" s="21"/>
      <c r="BT144" s="21"/>
      <c r="BU144" s="21"/>
      <c r="BV144" s="21"/>
      <c r="BW144" s="21"/>
      <c r="BX144" s="21"/>
      <c r="BY144" s="21"/>
      <c r="BZ144" s="21"/>
      <c r="CA144" s="21"/>
      <c r="CB144" s="21"/>
      <c r="CC144" s="21"/>
      <c r="CD144" s="21"/>
      <c r="CE144" s="21"/>
      <c r="CF144" s="21"/>
      <c r="CG144" s="21"/>
      <c r="CH144" s="21"/>
      <c r="CI144" s="21"/>
      <c r="CJ144" s="21"/>
      <c r="CK144" s="21"/>
      <c r="CL144" s="21"/>
      <c r="CM144" s="21"/>
      <c r="CN144" s="21"/>
      <c r="CO144" s="21"/>
      <c r="CP144" s="21"/>
      <c r="CQ144" s="21"/>
      <c r="CR144" s="21"/>
      <c r="CS144" s="21"/>
      <c r="CT144" s="21"/>
      <c r="CU144" s="21"/>
      <c r="CV144" s="21"/>
      <c r="CW144" s="21"/>
      <c r="CX144" s="21"/>
      <c r="CY144" s="21"/>
      <c r="CZ144" s="21"/>
      <c r="DA144" s="21"/>
    </row>
    <row r="145" spans="2:105" x14ac:dyDescent="0.3">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c r="AO145" s="21"/>
      <c r="AP145" s="21"/>
      <c r="AQ145" s="21"/>
      <c r="AR145" s="21"/>
      <c r="AW145" s="21"/>
      <c r="AX145" s="21"/>
      <c r="AY145" s="21"/>
      <c r="AZ145" s="21"/>
      <c r="BA145" s="21"/>
      <c r="BB145" s="21"/>
      <c r="BC145" s="21"/>
      <c r="BD145" s="21"/>
      <c r="BE145" s="21"/>
      <c r="BF145" s="21"/>
      <c r="BG145" s="21"/>
      <c r="BH145" s="21"/>
      <c r="BI145" s="21"/>
      <c r="BJ145" s="21"/>
      <c r="BK145" s="21"/>
      <c r="BL145" s="21"/>
      <c r="BM145" s="21"/>
      <c r="BN145" s="21"/>
      <c r="BO145" s="21"/>
      <c r="BP145" s="21"/>
      <c r="BQ145" s="21"/>
      <c r="BR145" s="21"/>
      <c r="BS145" s="21"/>
      <c r="BT145" s="21"/>
      <c r="BU145" s="21"/>
      <c r="BV145" s="21"/>
      <c r="BW145" s="21"/>
      <c r="BX145" s="21"/>
      <c r="BY145" s="21"/>
      <c r="BZ145" s="21"/>
      <c r="CA145" s="21"/>
      <c r="CB145" s="21"/>
      <c r="CC145" s="21"/>
      <c r="CD145" s="21"/>
      <c r="CE145" s="21"/>
      <c r="CF145" s="21"/>
      <c r="CG145" s="21"/>
      <c r="CH145" s="21"/>
      <c r="CI145" s="21"/>
      <c r="CJ145" s="21"/>
      <c r="CK145" s="21"/>
      <c r="CL145" s="21"/>
      <c r="CM145" s="21"/>
      <c r="CN145" s="21"/>
      <c r="CO145" s="21"/>
      <c r="CP145" s="21"/>
      <c r="CQ145" s="21"/>
      <c r="CR145" s="21"/>
      <c r="CS145" s="21"/>
      <c r="CT145" s="21"/>
      <c r="CU145" s="21"/>
      <c r="CV145" s="21"/>
      <c r="CW145" s="21"/>
      <c r="CX145" s="21"/>
      <c r="CY145" s="21"/>
      <c r="CZ145" s="21"/>
      <c r="DA145" s="21"/>
    </row>
    <row r="146" spans="2:105" x14ac:dyDescent="0.3">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c r="AO146" s="21"/>
      <c r="AP146" s="21"/>
      <c r="AQ146" s="21"/>
      <c r="AR146" s="21"/>
      <c r="AW146" s="21"/>
      <c r="AX146" s="21"/>
      <c r="AY146" s="21"/>
      <c r="AZ146" s="21"/>
      <c r="BA146" s="21"/>
      <c r="BB146" s="21"/>
      <c r="BC146" s="21"/>
      <c r="BD146" s="21"/>
      <c r="BE146" s="21"/>
      <c r="BF146" s="21"/>
      <c r="BG146" s="21"/>
      <c r="BH146" s="21"/>
      <c r="BI146" s="21"/>
      <c r="BJ146" s="21"/>
      <c r="BK146" s="21"/>
      <c r="BL146" s="21"/>
      <c r="BM146" s="21"/>
      <c r="BN146" s="21"/>
      <c r="BO146" s="21"/>
      <c r="BP146" s="21"/>
      <c r="BQ146" s="21"/>
      <c r="BR146" s="21"/>
      <c r="BS146" s="21"/>
      <c r="BT146" s="21"/>
      <c r="BU146" s="21"/>
      <c r="BV146" s="21"/>
      <c r="BW146" s="21"/>
      <c r="BX146" s="21"/>
      <c r="BY146" s="21"/>
      <c r="BZ146" s="21"/>
      <c r="CA146" s="21"/>
      <c r="CB146" s="21"/>
      <c r="CC146" s="21"/>
      <c r="CD146" s="21"/>
      <c r="CE146" s="21"/>
      <c r="CF146" s="21"/>
      <c r="CG146" s="21"/>
      <c r="CH146" s="21"/>
      <c r="CI146" s="21"/>
      <c r="CJ146" s="21"/>
      <c r="CK146" s="21"/>
      <c r="CL146" s="21"/>
      <c r="CM146" s="21"/>
      <c r="CN146" s="21"/>
      <c r="CO146" s="21"/>
      <c r="CP146" s="21"/>
      <c r="CQ146" s="21"/>
      <c r="CR146" s="21"/>
      <c r="CS146" s="21"/>
      <c r="CT146" s="21"/>
      <c r="CU146" s="21"/>
      <c r="CV146" s="21"/>
      <c r="CW146" s="21"/>
      <c r="CX146" s="21"/>
      <c r="CY146" s="21"/>
      <c r="CZ146" s="21"/>
      <c r="DA146" s="21"/>
    </row>
    <row r="147" spans="2:105" x14ac:dyDescent="0.3">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c r="AO147" s="21"/>
      <c r="AP147" s="21"/>
      <c r="AQ147" s="21"/>
      <c r="AR147" s="21"/>
      <c r="AW147" s="21"/>
      <c r="AX147" s="21"/>
      <c r="AY147" s="21"/>
      <c r="AZ147" s="21"/>
      <c r="BA147" s="21"/>
      <c r="BB147" s="21"/>
      <c r="BC147" s="21"/>
      <c r="BD147" s="21"/>
      <c r="BE147" s="21"/>
      <c r="BF147" s="21"/>
      <c r="BG147" s="21"/>
      <c r="BH147" s="21"/>
      <c r="BI147" s="21"/>
      <c r="BJ147" s="21"/>
      <c r="BK147" s="21"/>
      <c r="BL147" s="21"/>
      <c r="BM147" s="21"/>
      <c r="BN147" s="21"/>
      <c r="BO147" s="21"/>
      <c r="BP147" s="21"/>
      <c r="BQ147" s="21"/>
      <c r="BR147" s="21"/>
      <c r="BS147" s="21"/>
      <c r="BT147" s="21"/>
      <c r="BU147" s="21"/>
      <c r="BV147" s="21"/>
      <c r="BW147" s="21"/>
      <c r="BX147" s="21"/>
      <c r="BY147" s="21"/>
      <c r="BZ147" s="21"/>
      <c r="CA147" s="21"/>
      <c r="CB147" s="21"/>
      <c r="CC147" s="21"/>
      <c r="CD147" s="21"/>
      <c r="CE147" s="21"/>
      <c r="CF147" s="21"/>
      <c r="CG147" s="21"/>
      <c r="CH147" s="21"/>
      <c r="CI147" s="21"/>
      <c r="CJ147" s="21"/>
      <c r="CK147" s="21"/>
      <c r="CL147" s="21"/>
      <c r="CM147" s="21"/>
      <c r="CN147" s="21"/>
      <c r="CO147" s="21"/>
      <c r="CP147" s="21"/>
      <c r="CQ147" s="21"/>
      <c r="CR147" s="21"/>
      <c r="CS147" s="21"/>
      <c r="CT147" s="21"/>
      <c r="CU147" s="21"/>
      <c r="CV147" s="21"/>
      <c r="CW147" s="21"/>
      <c r="CX147" s="21"/>
      <c r="CY147" s="21"/>
      <c r="CZ147" s="21"/>
      <c r="DA147" s="21"/>
    </row>
    <row r="148" spans="2:105" x14ac:dyDescent="0.3">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c r="AO148" s="21"/>
      <c r="AP148" s="21"/>
      <c r="AQ148" s="21"/>
      <c r="AR148" s="21"/>
      <c r="AW148" s="21"/>
      <c r="AX148" s="21"/>
      <c r="AY148" s="21"/>
      <c r="AZ148" s="21"/>
      <c r="BA148" s="21"/>
      <c r="BB148" s="21"/>
      <c r="BC148" s="21"/>
      <c r="BD148" s="21"/>
      <c r="BE148" s="21"/>
      <c r="BF148" s="21"/>
      <c r="BG148" s="21"/>
      <c r="BH148" s="21"/>
      <c r="BI148" s="21"/>
      <c r="BJ148" s="21"/>
      <c r="BK148" s="21"/>
      <c r="BL148" s="21"/>
      <c r="BM148" s="21"/>
      <c r="BN148" s="21"/>
      <c r="BO148" s="21"/>
      <c r="BP148" s="21"/>
      <c r="BQ148" s="21"/>
      <c r="BR148" s="21"/>
      <c r="BS148" s="21"/>
      <c r="BT148" s="21"/>
      <c r="BU148" s="21"/>
      <c r="BV148" s="21"/>
      <c r="BW148" s="21"/>
      <c r="BX148" s="21"/>
      <c r="BY148" s="21"/>
      <c r="BZ148" s="21"/>
      <c r="CA148" s="21"/>
      <c r="CB148" s="21"/>
      <c r="CC148" s="21"/>
      <c r="CD148" s="21"/>
      <c r="CE148" s="21"/>
      <c r="CF148" s="21"/>
      <c r="CG148" s="21"/>
      <c r="CH148" s="21"/>
      <c r="CI148" s="21"/>
      <c r="CJ148" s="21"/>
      <c r="CK148" s="21"/>
      <c r="CL148" s="21"/>
      <c r="CM148" s="21"/>
      <c r="CN148" s="21"/>
      <c r="CO148" s="21"/>
      <c r="CP148" s="21"/>
      <c r="CQ148" s="21"/>
      <c r="CR148" s="21"/>
      <c r="CS148" s="21"/>
      <c r="CT148" s="21"/>
      <c r="CU148" s="21"/>
      <c r="CV148" s="21"/>
      <c r="CW148" s="21"/>
      <c r="CX148" s="21"/>
      <c r="CY148" s="21"/>
      <c r="CZ148" s="21"/>
      <c r="DA148" s="21"/>
    </row>
    <row r="149" spans="2:105" x14ac:dyDescent="0.3">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c r="AO149" s="21"/>
      <c r="AP149" s="21"/>
      <c r="AQ149" s="21"/>
      <c r="AR149" s="21"/>
      <c r="AW149" s="21"/>
      <c r="AX149" s="21"/>
      <c r="AY149" s="21"/>
      <c r="AZ149" s="21"/>
      <c r="BA149" s="21"/>
      <c r="BB149" s="21"/>
      <c r="BC149" s="21"/>
      <c r="BD149" s="21"/>
      <c r="BE149" s="21"/>
      <c r="BF149" s="21"/>
      <c r="BG149" s="21"/>
      <c r="BH149" s="21"/>
      <c r="BI149" s="21"/>
      <c r="BJ149" s="21"/>
      <c r="BK149" s="21"/>
      <c r="BL149" s="21"/>
      <c r="BM149" s="21"/>
      <c r="BN149" s="21"/>
      <c r="BO149" s="21"/>
      <c r="BP149" s="21"/>
      <c r="BQ149" s="21"/>
      <c r="BR149" s="21"/>
      <c r="BS149" s="21"/>
      <c r="BT149" s="21"/>
      <c r="BU149" s="21"/>
      <c r="BV149" s="21"/>
      <c r="BW149" s="21"/>
      <c r="BX149" s="21"/>
      <c r="BY149" s="21"/>
      <c r="BZ149" s="21"/>
      <c r="CA149" s="21"/>
      <c r="CB149" s="21"/>
      <c r="CC149" s="21"/>
      <c r="CD149" s="21"/>
      <c r="CE149" s="21"/>
      <c r="CF149" s="21"/>
      <c r="CG149" s="21"/>
      <c r="CH149" s="21"/>
      <c r="CI149" s="21"/>
      <c r="CJ149" s="21"/>
      <c r="CK149" s="21"/>
      <c r="CL149" s="21"/>
      <c r="CM149" s="21"/>
      <c r="CN149" s="21"/>
      <c r="CO149" s="21"/>
      <c r="CP149" s="21"/>
      <c r="CQ149" s="21"/>
      <c r="CR149" s="21"/>
      <c r="CS149" s="21"/>
      <c r="CT149" s="21"/>
      <c r="CU149" s="21"/>
      <c r="CV149" s="21"/>
      <c r="CW149" s="21"/>
      <c r="CX149" s="21"/>
      <c r="CY149" s="21"/>
      <c r="CZ149" s="21"/>
      <c r="DA149" s="21"/>
    </row>
    <row r="150" spans="2:105" x14ac:dyDescent="0.3">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c r="AO150" s="21"/>
      <c r="AP150" s="21"/>
      <c r="AQ150" s="21"/>
      <c r="AR150" s="21"/>
      <c r="AW150" s="21"/>
      <c r="AX150" s="21"/>
      <c r="AY150" s="21"/>
      <c r="AZ150" s="21"/>
      <c r="BA150" s="21"/>
      <c r="BB150" s="21"/>
      <c r="BC150" s="21"/>
      <c r="BD150" s="21"/>
      <c r="BE150" s="21"/>
      <c r="BF150" s="21"/>
      <c r="BG150" s="21"/>
      <c r="BH150" s="21"/>
      <c r="BI150" s="21"/>
      <c r="BJ150" s="21"/>
      <c r="BK150" s="21"/>
      <c r="BL150" s="21"/>
      <c r="BM150" s="21"/>
      <c r="BN150" s="21"/>
      <c r="BO150" s="21"/>
      <c r="BP150" s="21"/>
      <c r="BQ150" s="21"/>
      <c r="BR150" s="21"/>
      <c r="BS150" s="21"/>
      <c r="BT150" s="21"/>
      <c r="BU150" s="21"/>
      <c r="BV150" s="21"/>
      <c r="BW150" s="21"/>
      <c r="BX150" s="21"/>
      <c r="BY150" s="21"/>
      <c r="BZ150" s="21"/>
      <c r="CA150" s="21"/>
      <c r="CB150" s="21"/>
      <c r="CC150" s="21"/>
      <c r="CD150" s="21"/>
      <c r="CE150" s="21"/>
      <c r="CF150" s="21"/>
      <c r="CG150" s="21"/>
      <c r="CH150" s="21"/>
      <c r="CI150" s="21"/>
      <c r="CJ150" s="21"/>
      <c r="CK150" s="21"/>
      <c r="CL150" s="21"/>
      <c r="CM150" s="21"/>
      <c r="CN150" s="21"/>
      <c r="CO150" s="21"/>
      <c r="CP150" s="21"/>
      <c r="CQ150" s="21"/>
      <c r="CR150" s="21"/>
      <c r="CS150" s="21"/>
      <c r="CT150" s="21"/>
      <c r="CU150" s="21"/>
      <c r="CV150" s="21"/>
      <c r="CW150" s="21"/>
      <c r="CX150" s="21"/>
      <c r="CY150" s="21"/>
      <c r="CZ150" s="21"/>
      <c r="DA150" s="21"/>
    </row>
    <row r="151" spans="2:105" x14ac:dyDescent="0.3">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c r="AO151" s="21"/>
      <c r="AP151" s="21"/>
      <c r="AQ151" s="21"/>
      <c r="AR151" s="21"/>
      <c r="AW151" s="21"/>
      <c r="AX151" s="21"/>
      <c r="AY151" s="21"/>
      <c r="AZ151" s="21"/>
      <c r="BA151" s="21"/>
      <c r="BB151" s="21"/>
      <c r="BC151" s="21"/>
      <c r="BD151" s="21"/>
      <c r="BE151" s="21"/>
      <c r="BF151" s="21"/>
      <c r="BG151" s="21"/>
      <c r="BH151" s="21"/>
      <c r="BI151" s="21"/>
      <c r="BJ151" s="21"/>
      <c r="BK151" s="21"/>
      <c r="BL151" s="21"/>
      <c r="BM151" s="21"/>
      <c r="BN151" s="21"/>
      <c r="BO151" s="21"/>
      <c r="BP151" s="21"/>
      <c r="BQ151" s="21"/>
      <c r="BR151" s="21"/>
      <c r="BS151" s="21"/>
      <c r="BT151" s="21"/>
      <c r="BU151" s="21"/>
      <c r="BV151" s="21"/>
      <c r="BW151" s="21"/>
      <c r="BX151" s="21"/>
      <c r="BY151" s="21"/>
      <c r="BZ151" s="21"/>
      <c r="CA151" s="21"/>
      <c r="CB151" s="21"/>
      <c r="CC151" s="21"/>
      <c r="CD151" s="21"/>
      <c r="CE151" s="21"/>
      <c r="CF151" s="21"/>
      <c r="CG151" s="21"/>
      <c r="CH151" s="21"/>
      <c r="CI151" s="21"/>
      <c r="CJ151" s="21"/>
      <c r="CK151" s="21"/>
      <c r="CL151" s="21"/>
      <c r="CM151" s="21"/>
      <c r="CN151" s="21"/>
      <c r="CO151" s="21"/>
      <c r="CP151" s="21"/>
      <c r="CQ151" s="21"/>
      <c r="CR151" s="21"/>
      <c r="CS151" s="21"/>
      <c r="CT151" s="21"/>
      <c r="CU151" s="21"/>
      <c r="CV151" s="21"/>
      <c r="CW151" s="21"/>
      <c r="CX151" s="21"/>
      <c r="CY151" s="21"/>
      <c r="CZ151" s="21"/>
      <c r="DA151" s="21"/>
    </row>
    <row r="152" spans="2:105" x14ac:dyDescent="0.3">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c r="AO152" s="21"/>
      <c r="AP152" s="21"/>
      <c r="AQ152" s="21"/>
      <c r="AR152" s="21"/>
      <c r="AW152" s="21"/>
      <c r="AX152" s="21"/>
      <c r="AY152" s="21"/>
      <c r="AZ152" s="21"/>
      <c r="BA152" s="21"/>
      <c r="BB152" s="21"/>
      <c r="BC152" s="21"/>
      <c r="BD152" s="21"/>
      <c r="BE152" s="21"/>
      <c r="BF152" s="21"/>
      <c r="BG152" s="21"/>
      <c r="BH152" s="21"/>
      <c r="BI152" s="21"/>
      <c r="BJ152" s="21"/>
      <c r="BK152" s="21"/>
      <c r="BL152" s="21"/>
      <c r="BM152" s="21"/>
      <c r="BN152" s="21"/>
      <c r="BO152" s="21"/>
      <c r="BP152" s="21"/>
      <c r="BQ152" s="21"/>
      <c r="BR152" s="21"/>
      <c r="BS152" s="21"/>
      <c r="BT152" s="21"/>
      <c r="BU152" s="21"/>
      <c r="BV152" s="21"/>
      <c r="BW152" s="21"/>
      <c r="BX152" s="21"/>
      <c r="BY152" s="21"/>
      <c r="BZ152" s="21"/>
      <c r="CA152" s="21"/>
      <c r="CB152" s="21"/>
      <c r="CC152" s="21"/>
      <c r="CD152" s="21"/>
      <c r="CE152" s="21"/>
      <c r="CF152" s="21"/>
      <c r="CG152" s="21"/>
      <c r="CH152" s="21"/>
      <c r="CI152" s="21"/>
      <c r="CJ152" s="21"/>
      <c r="CK152" s="21"/>
      <c r="CL152" s="21"/>
      <c r="CM152" s="21"/>
      <c r="CN152" s="21"/>
      <c r="CO152" s="21"/>
      <c r="CP152" s="21"/>
      <c r="CQ152" s="21"/>
      <c r="CR152" s="21"/>
      <c r="CS152" s="21"/>
      <c r="CT152" s="21"/>
      <c r="CU152" s="21"/>
      <c r="CV152" s="21"/>
      <c r="CW152" s="21"/>
      <c r="CX152" s="21"/>
      <c r="CY152" s="21"/>
      <c r="CZ152" s="21"/>
      <c r="DA152" s="21"/>
    </row>
    <row r="153" spans="2:105" x14ac:dyDescent="0.3">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c r="AO153" s="21"/>
      <c r="AP153" s="21"/>
      <c r="AQ153" s="21"/>
      <c r="AR153" s="21"/>
      <c r="AW153" s="21"/>
      <c r="AX153" s="21"/>
      <c r="AY153" s="21"/>
      <c r="AZ153" s="21"/>
      <c r="BA153" s="21"/>
      <c r="BB153" s="21"/>
      <c r="BC153" s="21"/>
      <c r="BD153" s="21"/>
      <c r="BE153" s="21"/>
      <c r="BF153" s="21"/>
      <c r="BG153" s="21"/>
      <c r="BH153" s="21"/>
      <c r="BI153" s="21"/>
      <c r="BJ153" s="21"/>
      <c r="BK153" s="21"/>
      <c r="BL153" s="21"/>
      <c r="BM153" s="21"/>
      <c r="BN153" s="21"/>
      <c r="BO153" s="21"/>
      <c r="BP153" s="21"/>
      <c r="BQ153" s="21"/>
      <c r="BR153" s="21"/>
      <c r="BS153" s="21"/>
      <c r="BT153" s="21"/>
      <c r="BU153" s="21"/>
      <c r="BV153" s="21"/>
      <c r="BW153" s="21"/>
      <c r="BX153" s="21"/>
      <c r="BY153" s="21"/>
      <c r="BZ153" s="21"/>
      <c r="CA153" s="21"/>
      <c r="CB153" s="21"/>
      <c r="CC153" s="21"/>
      <c r="CD153" s="21"/>
      <c r="CE153" s="21"/>
      <c r="CF153" s="21"/>
      <c r="CG153" s="21"/>
      <c r="CH153" s="21"/>
      <c r="CI153" s="21"/>
      <c r="CJ153" s="21"/>
      <c r="CK153" s="21"/>
      <c r="CL153" s="21"/>
      <c r="CM153" s="21"/>
      <c r="CN153" s="21"/>
      <c r="CO153" s="21"/>
      <c r="CP153" s="21"/>
      <c r="CQ153" s="21"/>
      <c r="CR153" s="21"/>
      <c r="CS153" s="21"/>
      <c r="CT153" s="21"/>
      <c r="CU153" s="21"/>
      <c r="CV153" s="21"/>
      <c r="CW153" s="21"/>
      <c r="CX153" s="21"/>
      <c r="CY153" s="21"/>
      <c r="CZ153" s="21"/>
      <c r="DA153" s="21"/>
    </row>
    <row r="154" spans="2:105" x14ac:dyDescent="0.3">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c r="AO154" s="21"/>
      <c r="AP154" s="21"/>
      <c r="AQ154" s="21"/>
      <c r="AR154" s="21"/>
      <c r="AW154" s="21"/>
      <c r="AX154" s="21"/>
      <c r="AY154" s="21"/>
      <c r="AZ154" s="21"/>
      <c r="BA154" s="21"/>
      <c r="BB154" s="21"/>
      <c r="BC154" s="21"/>
      <c r="BD154" s="21"/>
      <c r="BE154" s="21"/>
      <c r="BF154" s="21"/>
      <c r="BG154" s="21"/>
      <c r="BH154" s="21"/>
      <c r="BI154" s="21"/>
      <c r="BJ154" s="21"/>
      <c r="BK154" s="21"/>
      <c r="BL154" s="21"/>
      <c r="BM154" s="21"/>
      <c r="BN154" s="21"/>
      <c r="BO154" s="21"/>
      <c r="BP154" s="21"/>
      <c r="BQ154" s="21"/>
      <c r="BR154" s="21"/>
      <c r="BS154" s="21"/>
      <c r="BT154" s="21"/>
      <c r="BU154" s="21"/>
      <c r="BV154" s="21"/>
      <c r="BW154" s="21"/>
      <c r="BX154" s="21"/>
      <c r="BY154" s="21"/>
      <c r="BZ154" s="21"/>
      <c r="CA154" s="21"/>
      <c r="CB154" s="21"/>
      <c r="CC154" s="21"/>
      <c r="CD154" s="21"/>
      <c r="CE154" s="21"/>
      <c r="CF154" s="21"/>
      <c r="CG154" s="21"/>
      <c r="CH154" s="21"/>
      <c r="CI154" s="21"/>
      <c r="CJ154" s="21"/>
      <c r="CK154" s="21"/>
      <c r="CL154" s="21"/>
      <c r="CM154" s="21"/>
      <c r="CN154" s="21"/>
      <c r="CO154" s="21"/>
      <c r="CP154" s="21"/>
      <c r="CQ154" s="21"/>
      <c r="CR154" s="21"/>
      <c r="CS154" s="21"/>
      <c r="CT154" s="21"/>
      <c r="CU154" s="21"/>
      <c r="CV154" s="21"/>
      <c r="CW154" s="21"/>
      <c r="CX154" s="21"/>
      <c r="CY154" s="21"/>
      <c r="CZ154" s="21"/>
      <c r="DA154" s="21"/>
    </row>
    <row r="155" spans="2:105" x14ac:dyDescent="0.3">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c r="AO155" s="21"/>
      <c r="AP155" s="21"/>
      <c r="AQ155" s="21"/>
      <c r="AR155" s="21"/>
      <c r="AW155" s="21"/>
      <c r="AX155" s="21"/>
      <c r="AY155" s="21"/>
      <c r="AZ155" s="21"/>
      <c r="BA155" s="21"/>
      <c r="BB155" s="21"/>
      <c r="BC155" s="21"/>
      <c r="BD155" s="21"/>
      <c r="BE155" s="21"/>
      <c r="BF155" s="21"/>
      <c r="BG155" s="21"/>
      <c r="BH155" s="21"/>
      <c r="BI155" s="21"/>
      <c r="BJ155" s="21"/>
      <c r="BK155" s="21"/>
      <c r="BL155" s="21"/>
      <c r="BM155" s="21"/>
      <c r="BN155" s="21"/>
      <c r="BO155" s="21"/>
      <c r="BP155" s="21"/>
      <c r="BQ155" s="21"/>
      <c r="BR155" s="21"/>
      <c r="BS155" s="21"/>
      <c r="BT155" s="21"/>
      <c r="BU155" s="21"/>
      <c r="BV155" s="21"/>
      <c r="BW155" s="21"/>
      <c r="BX155" s="21"/>
      <c r="BY155" s="21"/>
      <c r="BZ155" s="21"/>
      <c r="CA155" s="21"/>
      <c r="CB155" s="21"/>
      <c r="CC155" s="21"/>
      <c r="CD155" s="21"/>
      <c r="CE155" s="21"/>
      <c r="CF155" s="21"/>
      <c r="CG155" s="21"/>
      <c r="CH155" s="21"/>
      <c r="CI155" s="21"/>
      <c r="CJ155" s="21"/>
      <c r="CK155" s="21"/>
      <c r="CL155" s="21"/>
      <c r="CM155" s="21"/>
      <c r="CN155" s="21"/>
      <c r="CO155" s="21"/>
      <c r="CP155" s="21"/>
      <c r="CQ155" s="21"/>
      <c r="CR155" s="21"/>
      <c r="CS155" s="21"/>
      <c r="CT155" s="21"/>
      <c r="CU155" s="21"/>
      <c r="CV155" s="21"/>
      <c r="CW155" s="21"/>
      <c r="CX155" s="21"/>
      <c r="CY155" s="21"/>
      <c r="CZ155" s="21"/>
      <c r="DA155" s="21"/>
    </row>
    <row r="156" spans="2:105" x14ac:dyDescent="0.3">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c r="AO156" s="21"/>
      <c r="AP156" s="21"/>
      <c r="AQ156" s="21"/>
      <c r="AR156" s="21"/>
      <c r="AW156" s="21"/>
      <c r="AX156" s="21"/>
      <c r="AY156" s="21"/>
      <c r="AZ156" s="21"/>
      <c r="BA156" s="21"/>
      <c r="BB156" s="21"/>
      <c r="BC156" s="21"/>
      <c r="BD156" s="21"/>
      <c r="BE156" s="21"/>
      <c r="BF156" s="21"/>
      <c r="BG156" s="21"/>
      <c r="BH156" s="21"/>
      <c r="BI156" s="21"/>
      <c r="BJ156" s="21"/>
      <c r="BK156" s="21"/>
      <c r="BL156" s="21"/>
      <c r="BM156" s="21"/>
      <c r="BN156" s="21"/>
      <c r="BO156" s="21"/>
      <c r="BP156" s="21"/>
      <c r="BQ156" s="21"/>
      <c r="BR156" s="21"/>
      <c r="BS156" s="21"/>
      <c r="BT156" s="21"/>
      <c r="BU156" s="21"/>
      <c r="BV156" s="21"/>
      <c r="BW156" s="21"/>
      <c r="BX156" s="21"/>
      <c r="BY156" s="21"/>
      <c r="BZ156" s="21"/>
      <c r="CA156" s="21"/>
      <c r="CB156" s="21"/>
      <c r="CC156" s="21"/>
      <c r="CD156" s="21"/>
      <c r="CE156" s="21"/>
      <c r="CF156" s="21"/>
      <c r="CG156" s="21"/>
      <c r="CH156" s="21"/>
      <c r="CI156" s="21"/>
      <c r="CJ156" s="21"/>
      <c r="CK156" s="21"/>
      <c r="CL156" s="21"/>
      <c r="CM156" s="21"/>
      <c r="CN156" s="21"/>
      <c r="CO156" s="21"/>
      <c r="CP156" s="21"/>
      <c r="CQ156" s="21"/>
      <c r="CR156" s="21"/>
      <c r="CS156" s="21"/>
      <c r="CT156" s="21"/>
      <c r="CU156" s="21"/>
      <c r="CV156" s="21"/>
      <c r="CW156" s="21"/>
      <c r="CX156" s="21"/>
      <c r="CY156" s="21"/>
      <c r="CZ156" s="21"/>
      <c r="DA156" s="21"/>
    </row>
    <row r="157" spans="2:105" x14ac:dyDescent="0.3">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c r="AO157" s="21"/>
      <c r="AP157" s="21"/>
      <c r="AQ157" s="21"/>
      <c r="AR157" s="21"/>
      <c r="AW157" s="21"/>
      <c r="AX157" s="21"/>
      <c r="AY157" s="21"/>
      <c r="AZ157" s="21"/>
      <c r="BA157" s="21"/>
      <c r="BB157" s="21"/>
      <c r="BC157" s="21"/>
      <c r="BD157" s="21"/>
      <c r="BE157" s="21"/>
      <c r="BF157" s="21"/>
      <c r="BG157" s="21"/>
      <c r="BH157" s="21"/>
      <c r="BI157" s="21"/>
      <c r="BJ157" s="21"/>
      <c r="BK157" s="21"/>
      <c r="BL157" s="21"/>
      <c r="BM157" s="21"/>
      <c r="BN157" s="21"/>
      <c r="BO157" s="21"/>
      <c r="BP157" s="21"/>
      <c r="BQ157" s="21"/>
      <c r="BR157" s="21"/>
      <c r="BS157" s="21"/>
      <c r="BT157" s="21"/>
      <c r="BU157" s="21"/>
      <c r="BV157" s="21"/>
      <c r="BW157" s="21"/>
      <c r="BX157" s="21"/>
      <c r="BY157" s="21"/>
      <c r="BZ157" s="21"/>
      <c r="CA157" s="21"/>
      <c r="CB157" s="21"/>
      <c r="CC157" s="21"/>
      <c r="CD157" s="21"/>
      <c r="CE157" s="21"/>
      <c r="CF157" s="21"/>
      <c r="CG157" s="21"/>
      <c r="CH157" s="21"/>
      <c r="CI157" s="21"/>
      <c r="CJ157" s="21"/>
      <c r="CK157" s="21"/>
      <c r="CL157" s="21"/>
      <c r="CM157" s="21"/>
      <c r="CN157" s="21"/>
      <c r="CO157" s="21"/>
      <c r="CP157" s="21"/>
      <c r="CQ157" s="21"/>
      <c r="CR157" s="21"/>
      <c r="CS157" s="21"/>
      <c r="CT157" s="21"/>
      <c r="CU157" s="21"/>
      <c r="CV157" s="21"/>
      <c r="CW157" s="21"/>
      <c r="CX157" s="21"/>
      <c r="CY157" s="21"/>
      <c r="CZ157" s="21"/>
      <c r="DA157" s="21"/>
    </row>
    <row r="158" spans="2:105" x14ac:dyDescent="0.3">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c r="AO158" s="21"/>
      <c r="AP158" s="21"/>
      <c r="AQ158" s="21"/>
      <c r="AR158" s="21"/>
      <c r="AW158" s="21"/>
      <c r="AX158" s="21"/>
      <c r="AY158" s="21"/>
      <c r="AZ158" s="21"/>
      <c r="BA158" s="21"/>
      <c r="BB158" s="21"/>
      <c r="BC158" s="21"/>
      <c r="BD158" s="21"/>
      <c r="BE158" s="21"/>
      <c r="BF158" s="21"/>
      <c r="BG158" s="21"/>
      <c r="BH158" s="21"/>
      <c r="BI158" s="21"/>
      <c r="BJ158" s="21"/>
      <c r="BK158" s="21"/>
      <c r="BL158" s="21"/>
      <c r="BM158" s="21"/>
      <c r="BN158" s="21"/>
      <c r="BO158" s="21"/>
      <c r="BP158" s="21"/>
      <c r="BQ158" s="21"/>
      <c r="BR158" s="21"/>
      <c r="BS158" s="21"/>
      <c r="BT158" s="21"/>
      <c r="BU158" s="21"/>
      <c r="BV158" s="21"/>
      <c r="BW158" s="21"/>
      <c r="BX158" s="21"/>
      <c r="BY158" s="21"/>
      <c r="BZ158" s="21"/>
      <c r="CA158" s="21"/>
      <c r="CB158" s="21"/>
      <c r="CC158" s="21"/>
      <c r="CD158" s="21"/>
      <c r="CE158" s="21"/>
      <c r="CF158" s="21"/>
      <c r="CG158" s="21"/>
      <c r="CH158" s="21"/>
      <c r="CI158" s="21"/>
      <c r="CJ158" s="21"/>
      <c r="CK158" s="21"/>
      <c r="CL158" s="21"/>
      <c r="CM158" s="21"/>
      <c r="CN158" s="21"/>
      <c r="CO158" s="21"/>
      <c r="CP158" s="21"/>
      <c r="CQ158" s="21"/>
      <c r="CR158" s="21"/>
      <c r="CS158" s="21"/>
      <c r="CT158" s="21"/>
      <c r="CU158" s="21"/>
      <c r="CV158" s="21"/>
      <c r="CW158" s="21"/>
      <c r="CX158" s="21"/>
      <c r="CY158" s="21"/>
      <c r="CZ158" s="21"/>
      <c r="DA158" s="21"/>
    </row>
    <row r="159" spans="2:105" x14ac:dyDescent="0.3">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c r="AO159" s="21"/>
      <c r="AP159" s="21"/>
      <c r="AQ159" s="21"/>
      <c r="AR159" s="21"/>
      <c r="AW159" s="21"/>
      <c r="AX159" s="21"/>
      <c r="AY159" s="21"/>
      <c r="AZ159" s="21"/>
      <c r="BA159" s="21"/>
      <c r="BB159" s="21"/>
      <c r="BC159" s="21"/>
      <c r="BD159" s="21"/>
      <c r="BE159" s="21"/>
      <c r="BF159" s="21"/>
      <c r="BG159" s="21"/>
      <c r="BH159" s="21"/>
      <c r="BI159" s="21"/>
      <c r="BJ159" s="21"/>
      <c r="BK159" s="21"/>
      <c r="BL159" s="21"/>
      <c r="BM159" s="21"/>
      <c r="BN159" s="21"/>
      <c r="BO159" s="21"/>
      <c r="BP159" s="21"/>
      <c r="BQ159" s="21"/>
      <c r="BR159" s="21"/>
      <c r="BS159" s="21"/>
      <c r="BT159" s="21"/>
      <c r="BU159" s="21"/>
      <c r="BV159" s="21"/>
      <c r="BW159" s="21"/>
      <c r="BX159" s="21"/>
      <c r="BY159" s="21"/>
      <c r="BZ159" s="21"/>
      <c r="CA159" s="21"/>
      <c r="CB159" s="21"/>
      <c r="CC159" s="21"/>
      <c r="CD159" s="21"/>
      <c r="CE159" s="21"/>
      <c r="CF159" s="21"/>
      <c r="CG159" s="21"/>
      <c r="CH159" s="21"/>
      <c r="CI159" s="21"/>
      <c r="CJ159" s="21"/>
      <c r="CK159" s="21"/>
      <c r="CL159" s="21"/>
      <c r="CM159" s="21"/>
      <c r="CN159" s="21"/>
      <c r="CO159" s="21"/>
      <c r="CP159" s="21"/>
      <c r="CQ159" s="21"/>
      <c r="CR159" s="21"/>
      <c r="CS159" s="21"/>
      <c r="CT159" s="21"/>
      <c r="CU159" s="21"/>
      <c r="CV159" s="21"/>
      <c r="CW159" s="21"/>
      <c r="CX159" s="21"/>
      <c r="CY159" s="21"/>
      <c r="CZ159" s="21"/>
      <c r="DA159" s="21"/>
    </row>
    <row r="160" spans="2:105" x14ac:dyDescent="0.3">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c r="AO160" s="21"/>
      <c r="AP160" s="21"/>
      <c r="AQ160" s="21"/>
      <c r="AR160" s="21"/>
      <c r="AW160" s="21"/>
      <c r="AX160" s="21"/>
      <c r="AY160" s="21"/>
      <c r="AZ160" s="21"/>
      <c r="BA160" s="21"/>
      <c r="BB160" s="21"/>
      <c r="BC160" s="21"/>
      <c r="BD160" s="21"/>
      <c r="BE160" s="21"/>
      <c r="BF160" s="21"/>
      <c r="BG160" s="21"/>
      <c r="BH160" s="21"/>
      <c r="BI160" s="21"/>
      <c r="BJ160" s="21"/>
      <c r="BK160" s="21"/>
      <c r="BL160" s="21"/>
      <c r="BM160" s="21"/>
      <c r="BN160" s="21"/>
      <c r="BO160" s="21"/>
      <c r="BP160" s="21"/>
      <c r="BQ160" s="21"/>
      <c r="BR160" s="21"/>
      <c r="BS160" s="21"/>
      <c r="BT160" s="21"/>
      <c r="BU160" s="21"/>
      <c r="BV160" s="21"/>
      <c r="BW160" s="21"/>
      <c r="BX160" s="21"/>
      <c r="BY160" s="21"/>
      <c r="BZ160" s="21"/>
      <c r="CA160" s="21"/>
      <c r="CB160" s="21"/>
      <c r="CC160" s="21"/>
      <c r="CD160" s="21"/>
      <c r="CE160" s="21"/>
      <c r="CF160" s="21"/>
      <c r="CG160" s="21"/>
      <c r="CH160" s="21"/>
      <c r="CI160" s="21"/>
      <c r="CJ160" s="21"/>
      <c r="CK160" s="21"/>
      <c r="CL160" s="21"/>
      <c r="CM160" s="21"/>
      <c r="CN160" s="21"/>
      <c r="CO160" s="21"/>
      <c r="CP160" s="21"/>
      <c r="CQ160" s="21"/>
      <c r="CR160" s="21"/>
      <c r="CS160" s="21"/>
      <c r="CT160" s="21"/>
      <c r="CU160" s="21"/>
      <c r="CV160" s="21"/>
      <c r="CW160" s="21"/>
      <c r="CX160" s="21"/>
      <c r="CY160" s="21"/>
      <c r="CZ160" s="21"/>
      <c r="DA160" s="21"/>
    </row>
    <row r="161" spans="2:105" x14ac:dyDescent="0.3">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c r="AO161" s="21"/>
      <c r="AP161" s="21"/>
      <c r="AQ161" s="21"/>
      <c r="AR161" s="21"/>
      <c r="AW161" s="21"/>
      <c r="AX161" s="21"/>
      <c r="AY161" s="21"/>
      <c r="AZ161" s="21"/>
      <c r="BA161" s="21"/>
      <c r="BB161" s="21"/>
      <c r="BC161" s="21"/>
      <c r="BD161" s="21"/>
      <c r="BE161" s="21"/>
      <c r="BF161" s="21"/>
      <c r="BG161" s="21"/>
      <c r="BH161" s="21"/>
      <c r="BI161" s="21"/>
      <c r="BJ161" s="21"/>
      <c r="BK161" s="21"/>
      <c r="BL161" s="21"/>
      <c r="BM161" s="21"/>
      <c r="BN161" s="21"/>
      <c r="BO161" s="21"/>
      <c r="BP161" s="21"/>
      <c r="BQ161" s="21"/>
      <c r="BR161" s="21"/>
      <c r="BS161" s="21"/>
      <c r="BT161" s="21"/>
      <c r="BU161" s="21"/>
      <c r="BV161" s="21"/>
      <c r="BW161" s="21"/>
      <c r="BX161" s="21"/>
      <c r="BY161" s="21"/>
      <c r="BZ161" s="21"/>
      <c r="CA161" s="21"/>
      <c r="CB161" s="21"/>
      <c r="CC161" s="21"/>
      <c r="CD161" s="21"/>
      <c r="CE161" s="21"/>
      <c r="CF161" s="21"/>
      <c r="CG161" s="21"/>
      <c r="CH161" s="21"/>
      <c r="CI161" s="21"/>
      <c r="CJ161" s="21"/>
      <c r="CK161" s="21"/>
      <c r="CL161" s="21"/>
      <c r="CM161" s="21"/>
      <c r="CN161" s="21"/>
      <c r="CO161" s="21"/>
      <c r="CP161" s="21"/>
      <c r="CQ161" s="21"/>
      <c r="CR161" s="21"/>
      <c r="CS161" s="21"/>
      <c r="CT161" s="21"/>
      <c r="CU161" s="21"/>
      <c r="CV161" s="21"/>
      <c r="CW161" s="21"/>
      <c r="CX161" s="21"/>
      <c r="CY161" s="21"/>
      <c r="CZ161" s="21"/>
      <c r="DA161" s="21"/>
    </row>
    <row r="162" spans="2:105" x14ac:dyDescent="0.3">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c r="AO162" s="21"/>
      <c r="AP162" s="21"/>
      <c r="AQ162" s="21"/>
      <c r="AR162" s="21"/>
      <c r="AW162" s="21"/>
      <c r="AX162" s="21"/>
      <c r="AY162" s="21"/>
      <c r="AZ162" s="21"/>
      <c r="BA162" s="21"/>
      <c r="BB162" s="21"/>
      <c r="BC162" s="21"/>
      <c r="BD162" s="21"/>
      <c r="BE162" s="21"/>
      <c r="BF162" s="21"/>
      <c r="BG162" s="21"/>
      <c r="BH162" s="21"/>
      <c r="BI162" s="21"/>
      <c r="BJ162" s="21"/>
      <c r="BK162" s="21"/>
      <c r="BL162" s="21"/>
      <c r="BM162" s="21"/>
      <c r="BN162" s="21"/>
      <c r="BO162" s="21"/>
      <c r="BP162" s="21"/>
      <c r="BQ162" s="21"/>
      <c r="BR162" s="21"/>
      <c r="BS162" s="21"/>
      <c r="BT162" s="21"/>
      <c r="BU162" s="21"/>
      <c r="BV162" s="21"/>
      <c r="BW162" s="21"/>
      <c r="BX162" s="21"/>
      <c r="BY162" s="21"/>
      <c r="BZ162" s="21"/>
      <c r="CA162" s="21"/>
      <c r="CB162" s="21"/>
      <c r="CC162" s="21"/>
      <c r="CD162" s="21"/>
      <c r="CE162" s="21"/>
      <c r="CF162" s="21"/>
      <c r="CG162" s="21"/>
      <c r="CH162" s="21"/>
      <c r="CI162" s="21"/>
      <c r="CJ162" s="21"/>
      <c r="CK162" s="21"/>
      <c r="CL162" s="21"/>
      <c r="CM162" s="21"/>
      <c r="CN162" s="21"/>
      <c r="CO162" s="21"/>
      <c r="CP162" s="21"/>
      <c r="CQ162" s="21"/>
      <c r="CR162" s="21"/>
      <c r="CS162" s="21"/>
      <c r="CT162" s="21"/>
      <c r="CU162" s="21"/>
      <c r="CV162" s="21"/>
      <c r="CW162" s="21"/>
      <c r="CX162" s="21"/>
      <c r="CY162" s="21"/>
      <c r="CZ162" s="21"/>
      <c r="DA162" s="21"/>
    </row>
    <row r="163" spans="2:105" x14ac:dyDescent="0.3">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c r="AO163" s="21"/>
      <c r="AP163" s="21"/>
      <c r="AQ163" s="21"/>
      <c r="AR163" s="21"/>
      <c r="AW163" s="21"/>
      <c r="AX163" s="21"/>
      <c r="AY163" s="21"/>
      <c r="AZ163" s="21"/>
      <c r="BA163" s="21"/>
      <c r="BB163" s="21"/>
      <c r="BC163" s="21"/>
      <c r="BD163" s="21"/>
      <c r="BE163" s="21"/>
      <c r="BF163" s="21"/>
      <c r="BG163" s="21"/>
      <c r="BH163" s="21"/>
      <c r="BI163" s="21"/>
      <c r="BJ163" s="21"/>
      <c r="BK163" s="21"/>
      <c r="BL163" s="21"/>
      <c r="BM163" s="21"/>
      <c r="BN163" s="21"/>
      <c r="BO163" s="21"/>
      <c r="BP163" s="21"/>
      <c r="BQ163" s="21"/>
      <c r="BR163" s="21"/>
      <c r="BS163" s="21"/>
      <c r="BT163" s="21"/>
      <c r="BU163" s="21"/>
      <c r="BV163" s="21"/>
      <c r="BW163" s="21"/>
      <c r="BX163" s="21"/>
      <c r="BY163" s="21"/>
      <c r="BZ163" s="21"/>
      <c r="CA163" s="21"/>
      <c r="CB163" s="21"/>
      <c r="CC163" s="21"/>
      <c r="CD163" s="21"/>
      <c r="CE163" s="21"/>
      <c r="CF163" s="21"/>
      <c r="CG163" s="21"/>
      <c r="CH163" s="21"/>
      <c r="CI163" s="21"/>
      <c r="CJ163" s="21"/>
      <c r="CK163" s="21"/>
      <c r="CL163" s="21"/>
      <c r="CM163" s="21"/>
      <c r="CN163" s="21"/>
      <c r="CO163" s="21"/>
      <c r="CP163" s="21"/>
      <c r="CQ163" s="21"/>
      <c r="CR163" s="21"/>
      <c r="CS163" s="21"/>
      <c r="CT163" s="21"/>
      <c r="CU163" s="21"/>
      <c r="CV163" s="21"/>
      <c r="CW163" s="21"/>
      <c r="CX163" s="21"/>
      <c r="CY163" s="21"/>
      <c r="CZ163" s="21"/>
      <c r="DA163" s="21"/>
    </row>
    <row r="164" spans="2:105" x14ac:dyDescent="0.3">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c r="AO164" s="21"/>
      <c r="AP164" s="21"/>
      <c r="AQ164" s="21"/>
      <c r="AR164" s="21"/>
      <c r="AW164" s="21"/>
      <c r="AX164" s="21"/>
      <c r="AY164" s="21"/>
      <c r="AZ164" s="21"/>
      <c r="BA164" s="21"/>
      <c r="BB164" s="21"/>
      <c r="BC164" s="21"/>
      <c r="BD164" s="21"/>
      <c r="BE164" s="21"/>
      <c r="BF164" s="21"/>
      <c r="BG164" s="21"/>
      <c r="BH164" s="21"/>
      <c r="BI164" s="21"/>
      <c r="BJ164" s="21"/>
      <c r="BK164" s="21"/>
      <c r="BL164" s="21"/>
      <c r="BM164" s="21"/>
      <c r="BN164" s="21"/>
      <c r="BO164" s="21"/>
      <c r="BP164" s="21"/>
      <c r="BQ164" s="21"/>
      <c r="BR164" s="21"/>
      <c r="BS164" s="21"/>
      <c r="BT164" s="21"/>
      <c r="BU164" s="21"/>
      <c r="BV164" s="21"/>
      <c r="BW164" s="21"/>
      <c r="BX164" s="21"/>
      <c r="BY164" s="21"/>
      <c r="BZ164" s="21"/>
      <c r="CA164" s="21"/>
      <c r="CB164" s="21"/>
      <c r="CC164" s="21"/>
      <c r="CD164" s="21"/>
      <c r="CE164" s="21"/>
      <c r="CF164" s="21"/>
      <c r="CG164" s="21"/>
      <c r="CH164" s="21"/>
      <c r="CI164" s="21"/>
      <c r="CJ164" s="21"/>
      <c r="CK164" s="21"/>
      <c r="CL164" s="21"/>
      <c r="CM164" s="21"/>
      <c r="CN164" s="21"/>
      <c r="CO164" s="21"/>
      <c r="CP164" s="21"/>
      <c r="CQ164" s="21"/>
      <c r="CR164" s="21"/>
      <c r="CS164" s="21"/>
      <c r="CT164" s="21"/>
      <c r="CU164" s="21"/>
      <c r="CV164" s="21"/>
      <c r="CW164" s="21"/>
      <c r="CX164" s="21"/>
      <c r="CY164" s="21"/>
      <c r="CZ164" s="21"/>
      <c r="DA164" s="21"/>
    </row>
    <row r="165" spans="2:105" x14ac:dyDescent="0.3">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c r="AO165" s="21"/>
      <c r="AP165" s="21"/>
      <c r="AQ165" s="21"/>
      <c r="AR165" s="21"/>
      <c r="AW165" s="21"/>
      <c r="AX165" s="21"/>
      <c r="AY165" s="21"/>
      <c r="AZ165" s="21"/>
      <c r="BA165" s="21"/>
      <c r="BB165" s="21"/>
      <c r="BC165" s="21"/>
      <c r="BD165" s="21"/>
      <c r="BE165" s="21"/>
      <c r="BF165" s="21"/>
      <c r="BG165" s="21"/>
      <c r="BH165" s="21"/>
      <c r="BI165" s="21"/>
      <c r="BJ165" s="21"/>
      <c r="BK165" s="21"/>
      <c r="BL165" s="21"/>
      <c r="BM165" s="21"/>
      <c r="BN165" s="21"/>
      <c r="BO165" s="21"/>
      <c r="BP165" s="21"/>
      <c r="BQ165" s="21"/>
      <c r="BR165" s="21"/>
      <c r="BS165" s="21"/>
      <c r="BT165" s="21"/>
      <c r="BU165" s="21"/>
      <c r="BV165" s="21"/>
      <c r="BW165" s="21"/>
      <c r="BX165" s="21"/>
      <c r="BY165" s="21"/>
      <c r="BZ165" s="21"/>
      <c r="CA165" s="21"/>
      <c r="CB165" s="21"/>
      <c r="CC165" s="21"/>
      <c r="CD165" s="21"/>
      <c r="CE165" s="21"/>
      <c r="CF165" s="21"/>
      <c r="CG165" s="21"/>
      <c r="CH165" s="21"/>
      <c r="CI165" s="21"/>
      <c r="CJ165" s="21"/>
      <c r="CK165" s="21"/>
      <c r="CL165" s="21"/>
      <c r="CM165" s="21"/>
      <c r="CN165" s="21"/>
      <c r="CO165" s="21"/>
      <c r="CP165" s="21"/>
      <c r="CQ165" s="21"/>
      <c r="CR165" s="21"/>
      <c r="CS165" s="21"/>
      <c r="CT165" s="21"/>
      <c r="CU165" s="21"/>
      <c r="CV165" s="21"/>
      <c r="CW165" s="21"/>
      <c r="CX165" s="21"/>
      <c r="CY165" s="21"/>
      <c r="CZ165" s="21"/>
      <c r="DA165" s="21"/>
    </row>
    <row r="166" spans="2:105" x14ac:dyDescent="0.3">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c r="AO166" s="21"/>
      <c r="AP166" s="21"/>
      <c r="AQ166" s="21"/>
      <c r="AR166" s="21"/>
      <c r="AW166" s="21"/>
      <c r="AX166" s="21"/>
      <c r="AY166" s="21"/>
      <c r="AZ166" s="21"/>
      <c r="BA166" s="21"/>
      <c r="BB166" s="21"/>
      <c r="BC166" s="21"/>
      <c r="BD166" s="21"/>
      <c r="BE166" s="21"/>
      <c r="BF166" s="21"/>
      <c r="BG166" s="21"/>
      <c r="BH166" s="21"/>
      <c r="BI166" s="21"/>
      <c r="BJ166" s="21"/>
      <c r="BK166" s="21"/>
      <c r="BL166" s="21"/>
      <c r="BM166" s="21"/>
      <c r="BN166" s="21"/>
      <c r="BO166" s="21"/>
      <c r="BP166" s="21"/>
      <c r="BQ166" s="21"/>
      <c r="BR166" s="21"/>
      <c r="BS166" s="21"/>
      <c r="BT166" s="21"/>
      <c r="BU166" s="21"/>
      <c r="BV166" s="21"/>
      <c r="BW166" s="21"/>
      <c r="BX166" s="21"/>
      <c r="BY166" s="21"/>
      <c r="BZ166" s="21"/>
      <c r="CA166" s="21"/>
      <c r="CB166" s="21"/>
      <c r="CC166" s="21"/>
      <c r="CD166" s="21"/>
      <c r="CE166" s="21"/>
      <c r="CF166" s="21"/>
      <c r="CG166" s="21"/>
      <c r="CH166" s="21"/>
      <c r="CI166" s="21"/>
      <c r="CJ166" s="21"/>
      <c r="CK166" s="21"/>
      <c r="CL166" s="21"/>
      <c r="CM166" s="21"/>
      <c r="CN166" s="21"/>
      <c r="CO166" s="21"/>
      <c r="CP166" s="21"/>
      <c r="CQ166" s="21"/>
      <c r="CR166" s="21"/>
      <c r="CS166" s="21"/>
      <c r="CT166" s="21"/>
      <c r="CU166" s="21"/>
      <c r="CV166" s="21"/>
      <c r="CW166" s="21"/>
      <c r="CX166" s="21"/>
      <c r="CY166" s="21"/>
      <c r="CZ166" s="21"/>
      <c r="DA166" s="21"/>
    </row>
    <row r="167" spans="2:105" x14ac:dyDescent="0.3">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c r="AO167" s="21"/>
      <c r="AP167" s="21"/>
      <c r="AQ167" s="21"/>
      <c r="AR167" s="21"/>
      <c r="AW167" s="21"/>
      <c r="AX167" s="21"/>
      <c r="AY167" s="21"/>
      <c r="AZ167" s="21"/>
      <c r="BA167" s="21"/>
      <c r="BB167" s="21"/>
      <c r="BC167" s="21"/>
      <c r="BD167" s="21"/>
      <c r="BE167" s="21"/>
      <c r="BF167" s="21"/>
      <c r="BG167" s="21"/>
      <c r="BH167" s="21"/>
      <c r="BI167" s="21"/>
      <c r="BJ167" s="21"/>
      <c r="BK167" s="21"/>
      <c r="BL167" s="21"/>
      <c r="BM167" s="21"/>
      <c r="BN167" s="21"/>
      <c r="BO167" s="21"/>
      <c r="BP167" s="21"/>
      <c r="BQ167" s="21"/>
      <c r="BR167" s="21"/>
      <c r="BS167" s="21"/>
      <c r="BT167" s="21"/>
      <c r="BU167" s="21"/>
      <c r="BV167" s="21"/>
      <c r="BW167" s="21"/>
      <c r="BX167" s="21"/>
      <c r="BY167" s="21"/>
      <c r="BZ167" s="21"/>
      <c r="CA167" s="21"/>
      <c r="CB167" s="21"/>
      <c r="CC167" s="21"/>
      <c r="CD167" s="21"/>
      <c r="CE167" s="21"/>
      <c r="CF167" s="21"/>
      <c r="CG167" s="21"/>
      <c r="CH167" s="21"/>
      <c r="CI167" s="21"/>
      <c r="CJ167" s="21"/>
      <c r="CK167" s="21"/>
      <c r="CL167" s="21"/>
      <c r="CM167" s="21"/>
      <c r="CN167" s="21"/>
      <c r="CO167" s="21"/>
      <c r="CP167" s="21"/>
      <c r="CQ167" s="21"/>
      <c r="CR167" s="21"/>
      <c r="CS167" s="21"/>
      <c r="CT167" s="21"/>
      <c r="CU167" s="21"/>
      <c r="CV167" s="21"/>
      <c r="CW167" s="21"/>
      <c r="CX167" s="21"/>
      <c r="CY167" s="21"/>
      <c r="CZ167" s="21"/>
      <c r="DA167" s="21"/>
    </row>
    <row r="168" spans="2:105" x14ac:dyDescent="0.3">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c r="AO168" s="21"/>
      <c r="AP168" s="21"/>
      <c r="AQ168" s="21"/>
      <c r="AR168" s="21"/>
      <c r="AW168" s="21"/>
      <c r="AX168" s="21"/>
      <c r="AY168" s="21"/>
      <c r="AZ168" s="21"/>
      <c r="BA168" s="21"/>
      <c r="BB168" s="21"/>
      <c r="BC168" s="21"/>
      <c r="BD168" s="21"/>
      <c r="BE168" s="21"/>
      <c r="BF168" s="21"/>
      <c r="BG168" s="21"/>
      <c r="BH168" s="21"/>
      <c r="BI168" s="21"/>
      <c r="BJ168" s="21"/>
      <c r="BK168" s="21"/>
      <c r="BL168" s="21"/>
      <c r="BM168" s="21"/>
      <c r="BN168" s="21"/>
      <c r="BO168" s="21"/>
      <c r="BP168" s="21"/>
      <c r="BQ168" s="21"/>
      <c r="BR168" s="21"/>
      <c r="BS168" s="21"/>
      <c r="BT168" s="21"/>
      <c r="BU168" s="21"/>
      <c r="BV168" s="21"/>
      <c r="BW168" s="21"/>
      <c r="BX168" s="21"/>
      <c r="BY168" s="21"/>
      <c r="BZ168" s="21"/>
      <c r="CA168" s="21"/>
      <c r="CB168" s="21"/>
      <c r="CC168" s="21"/>
      <c r="CD168" s="21"/>
      <c r="CE168" s="21"/>
      <c r="CF168" s="21"/>
      <c r="CG168" s="21"/>
      <c r="CH168" s="21"/>
      <c r="CI168" s="21"/>
      <c r="CJ168" s="21"/>
      <c r="CK168" s="21"/>
      <c r="CL168" s="21"/>
      <c r="CM168" s="21"/>
      <c r="CN168" s="21"/>
      <c r="CO168" s="21"/>
      <c r="CP168" s="21"/>
      <c r="CQ168" s="21"/>
      <c r="CR168" s="21"/>
      <c r="CS168" s="21"/>
      <c r="CT168" s="21"/>
      <c r="CU168" s="21"/>
      <c r="CV168" s="21"/>
      <c r="CW168" s="21"/>
      <c r="CX168" s="21"/>
      <c r="CY168" s="21"/>
      <c r="CZ168" s="21"/>
      <c r="DA168" s="21"/>
    </row>
    <row r="169" spans="2:105" x14ac:dyDescent="0.3">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c r="AO169" s="21"/>
      <c r="AP169" s="21"/>
      <c r="AQ169" s="21"/>
      <c r="AR169" s="21"/>
      <c r="AW169" s="21"/>
      <c r="AX169" s="21"/>
      <c r="AY169" s="21"/>
      <c r="AZ169" s="21"/>
      <c r="BA169" s="21"/>
      <c r="BB169" s="21"/>
      <c r="BC169" s="21"/>
      <c r="BD169" s="21"/>
      <c r="BE169" s="21"/>
      <c r="BF169" s="21"/>
      <c r="BG169" s="21"/>
      <c r="BH169" s="21"/>
      <c r="BI169" s="21"/>
      <c r="BJ169" s="21"/>
      <c r="BK169" s="21"/>
      <c r="BL169" s="21"/>
      <c r="BM169" s="21"/>
      <c r="BN169" s="21"/>
      <c r="BO169" s="21"/>
      <c r="BP169" s="21"/>
      <c r="BQ169" s="21"/>
      <c r="BR169" s="21"/>
      <c r="BS169" s="21"/>
      <c r="BT169" s="21"/>
      <c r="BU169" s="21"/>
      <c r="BV169" s="21"/>
      <c r="BW169" s="21"/>
      <c r="BX169" s="21"/>
      <c r="BY169" s="21"/>
      <c r="BZ169" s="21"/>
      <c r="CA169" s="21"/>
      <c r="CB169" s="21"/>
      <c r="CC169" s="21"/>
      <c r="CD169" s="21"/>
      <c r="CE169" s="21"/>
      <c r="CF169" s="21"/>
      <c r="CG169" s="21"/>
      <c r="CH169" s="21"/>
      <c r="CI169" s="21"/>
      <c r="CJ169" s="21"/>
      <c r="CK169" s="21"/>
      <c r="CL169" s="21"/>
      <c r="CM169" s="21"/>
      <c r="CN169" s="21"/>
      <c r="CO169" s="21"/>
      <c r="CP169" s="21"/>
      <c r="CQ169" s="21"/>
      <c r="CR169" s="21"/>
      <c r="CS169" s="21"/>
      <c r="CT169" s="21"/>
      <c r="CU169" s="21"/>
      <c r="CV169" s="21"/>
      <c r="CW169" s="21"/>
      <c r="CX169" s="21"/>
      <c r="CY169" s="21"/>
      <c r="CZ169" s="21"/>
      <c r="DA169" s="21"/>
    </row>
    <row r="170" spans="2:105" x14ac:dyDescent="0.3">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c r="AO170" s="21"/>
      <c r="AP170" s="21"/>
      <c r="AQ170" s="21"/>
      <c r="AR170" s="21"/>
      <c r="AW170" s="21"/>
      <c r="AX170" s="21"/>
      <c r="AY170" s="21"/>
      <c r="AZ170" s="21"/>
      <c r="BA170" s="21"/>
      <c r="BB170" s="21"/>
      <c r="BC170" s="21"/>
      <c r="BD170" s="21"/>
      <c r="BE170" s="21"/>
      <c r="BF170" s="21"/>
      <c r="BG170" s="21"/>
      <c r="BH170" s="21"/>
      <c r="BI170" s="21"/>
      <c r="BJ170" s="21"/>
      <c r="BK170" s="21"/>
      <c r="BL170" s="21"/>
      <c r="BM170" s="21"/>
      <c r="BN170" s="21"/>
      <c r="BO170" s="21"/>
      <c r="BP170" s="21"/>
      <c r="BQ170" s="21"/>
      <c r="BR170" s="21"/>
      <c r="BS170" s="21"/>
      <c r="BT170" s="21"/>
      <c r="BU170" s="21"/>
      <c r="BV170" s="21"/>
      <c r="BW170" s="21"/>
      <c r="BX170" s="21"/>
      <c r="BY170" s="21"/>
      <c r="BZ170" s="21"/>
      <c r="CA170" s="21"/>
      <c r="CB170" s="21"/>
      <c r="CC170" s="21"/>
      <c r="CD170" s="21"/>
      <c r="CE170" s="21"/>
      <c r="CF170" s="21"/>
      <c r="CG170" s="21"/>
      <c r="CH170" s="21"/>
      <c r="CI170" s="21"/>
      <c r="CJ170" s="21"/>
      <c r="CK170" s="21"/>
      <c r="CL170" s="21"/>
      <c r="CM170" s="21"/>
      <c r="CN170" s="21"/>
      <c r="CO170" s="21"/>
      <c r="CP170" s="21"/>
      <c r="CQ170" s="21"/>
      <c r="CR170" s="21"/>
      <c r="CS170" s="21"/>
      <c r="CT170" s="21"/>
      <c r="CU170" s="21"/>
      <c r="CV170" s="21"/>
      <c r="CW170" s="21"/>
      <c r="CX170" s="21"/>
      <c r="CY170" s="21"/>
      <c r="CZ170" s="21"/>
      <c r="DA170" s="21"/>
    </row>
    <row r="171" spans="2:105" x14ac:dyDescent="0.3">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c r="AO171" s="21"/>
      <c r="AP171" s="21"/>
      <c r="AQ171" s="21"/>
      <c r="AR171" s="21"/>
      <c r="AW171" s="21"/>
      <c r="AX171" s="21"/>
      <c r="AY171" s="21"/>
      <c r="AZ171" s="21"/>
      <c r="BA171" s="21"/>
      <c r="BB171" s="21"/>
      <c r="BC171" s="21"/>
      <c r="BD171" s="21"/>
      <c r="BE171" s="21"/>
      <c r="BF171" s="21"/>
      <c r="BG171" s="21"/>
      <c r="BH171" s="21"/>
      <c r="BI171" s="21"/>
      <c r="BJ171" s="21"/>
      <c r="BK171" s="21"/>
      <c r="BL171" s="21"/>
      <c r="BM171" s="21"/>
      <c r="BN171" s="21"/>
      <c r="BO171" s="21"/>
      <c r="BP171" s="21"/>
      <c r="BQ171" s="21"/>
      <c r="BR171" s="21"/>
      <c r="BS171" s="21"/>
      <c r="BT171" s="21"/>
      <c r="BU171" s="21"/>
      <c r="BV171" s="21"/>
      <c r="BW171" s="21"/>
      <c r="BX171" s="21"/>
      <c r="BY171" s="21"/>
      <c r="BZ171" s="21"/>
      <c r="CA171" s="21"/>
      <c r="CB171" s="21"/>
      <c r="CC171" s="21"/>
      <c r="CD171" s="21"/>
      <c r="CE171" s="21"/>
      <c r="CF171" s="21"/>
      <c r="CG171" s="21"/>
      <c r="CH171" s="21"/>
      <c r="CI171" s="21"/>
      <c r="CJ171" s="21"/>
      <c r="CK171" s="21"/>
      <c r="CL171" s="21"/>
      <c r="CM171" s="21"/>
      <c r="CN171" s="21"/>
      <c r="CO171" s="21"/>
      <c r="CP171" s="21"/>
      <c r="CQ171" s="21"/>
      <c r="CR171" s="21"/>
      <c r="CS171" s="21"/>
      <c r="CT171" s="21"/>
      <c r="CU171" s="21"/>
      <c r="CV171" s="21"/>
      <c r="CW171" s="21"/>
      <c r="CX171" s="21"/>
      <c r="CY171" s="21"/>
      <c r="CZ171" s="21"/>
      <c r="DA171" s="21"/>
    </row>
    <row r="172" spans="2:105" x14ac:dyDescent="0.3">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c r="AO172" s="21"/>
      <c r="AP172" s="21"/>
      <c r="AQ172" s="21"/>
      <c r="AR172" s="21"/>
      <c r="AW172" s="21"/>
      <c r="AX172" s="21"/>
      <c r="AY172" s="21"/>
      <c r="AZ172" s="21"/>
      <c r="BA172" s="21"/>
      <c r="BB172" s="21"/>
      <c r="BC172" s="21"/>
      <c r="BD172" s="21"/>
      <c r="BE172" s="21"/>
      <c r="BF172" s="21"/>
      <c r="BG172" s="21"/>
      <c r="BH172" s="21"/>
      <c r="BI172" s="21"/>
      <c r="BJ172" s="21"/>
      <c r="BK172" s="21"/>
      <c r="BL172" s="21"/>
      <c r="BM172" s="21"/>
      <c r="BN172" s="21"/>
      <c r="BO172" s="21"/>
      <c r="BP172" s="21"/>
      <c r="BQ172" s="21"/>
      <c r="BR172" s="21"/>
      <c r="BS172" s="21"/>
      <c r="BT172" s="21"/>
      <c r="BU172" s="21"/>
      <c r="BV172" s="21"/>
      <c r="BW172" s="21"/>
      <c r="BX172" s="21"/>
      <c r="BY172" s="21"/>
      <c r="BZ172" s="21"/>
      <c r="CA172" s="21"/>
      <c r="CB172" s="21"/>
      <c r="CC172" s="21"/>
      <c r="CD172" s="21"/>
      <c r="CE172" s="21"/>
      <c r="CF172" s="21"/>
      <c r="CG172" s="21"/>
      <c r="CH172" s="21"/>
      <c r="CI172" s="21"/>
      <c r="CJ172" s="21"/>
      <c r="CK172" s="21"/>
      <c r="CL172" s="21"/>
      <c r="CM172" s="21"/>
      <c r="CN172" s="21"/>
      <c r="CO172" s="21"/>
      <c r="CP172" s="21"/>
      <c r="CQ172" s="21"/>
      <c r="CR172" s="21"/>
      <c r="CS172" s="21"/>
      <c r="CT172" s="21"/>
      <c r="CU172" s="21"/>
      <c r="CV172" s="21"/>
      <c r="CW172" s="21"/>
      <c r="CX172" s="21"/>
      <c r="CY172" s="21"/>
      <c r="CZ172" s="21"/>
      <c r="DA172" s="21"/>
    </row>
    <row r="173" spans="2:105" x14ac:dyDescent="0.3">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c r="AO173" s="21"/>
      <c r="AP173" s="21"/>
      <c r="AQ173" s="21"/>
      <c r="AR173" s="21"/>
      <c r="AW173" s="21"/>
      <c r="AX173" s="21"/>
      <c r="AY173" s="21"/>
      <c r="AZ173" s="21"/>
      <c r="BA173" s="21"/>
      <c r="BB173" s="21"/>
      <c r="BC173" s="21"/>
      <c r="BD173" s="21"/>
      <c r="BE173" s="21"/>
      <c r="BF173" s="21"/>
      <c r="BG173" s="21"/>
      <c r="BH173" s="21"/>
      <c r="BI173" s="21"/>
      <c r="BJ173" s="21"/>
      <c r="BK173" s="21"/>
      <c r="BL173" s="21"/>
      <c r="BM173" s="21"/>
      <c r="BN173" s="21"/>
      <c r="BO173" s="21"/>
      <c r="BP173" s="21"/>
      <c r="BQ173" s="21"/>
      <c r="BR173" s="21"/>
      <c r="BS173" s="21"/>
      <c r="BT173" s="21"/>
      <c r="BU173" s="21"/>
      <c r="BV173" s="21"/>
      <c r="BW173" s="21"/>
      <c r="BX173" s="21"/>
      <c r="BY173" s="21"/>
      <c r="BZ173" s="21"/>
      <c r="CA173" s="21"/>
      <c r="CB173" s="21"/>
      <c r="CC173" s="21"/>
      <c r="CD173" s="21"/>
      <c r="CE173" s="21"/>
      <c r="CF173" s="21"/>
      <c r="CG173" s="21"/>
      <c r="CH173" s="21"/>
      <c r="CI173" s="21"/>
      <c r="CJ173" s="21"/>
      <c r="CK173" s="21"/>
      <c r="CL173" s="21"/>
      <c r="CM173" s="21"/>
      <c r="CN173" s="21"/>
      <c r="CO173" s="21"/>
      <c r="CP173" s="21"/>
      <c r="CQ173" s="21"/>
      <c r="CR173" s="21"/>
      <c r="CS173" s="21"/>
      <c r="CT173" s="21"/>
      <c r="CU173" s="21"/>
      <c r="CV173" s="21"/>
      <c r="CW173" s="21"/>
      <c r="CX173" s="21"/>
      <c r="CY173" s="21"/>
      <c r="CZ173" s="21"/>
      <c r="DA173" s="21"/>
    </row>
    <row r="174" spans="2:105" x14ac:dyDescent="0.3">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c r="AO174" s="21"/>
      <c r="AP174" s="21"/>
      <c r="AQ174" s="21"/>
      <c r="AR174" s="21"/>
      <c r="AW174" s="21"/>
      <c r="AX174" s="21"/>
      <c r="AY174" s="21"/>
      <c r="AZ174" s="21"/>
      <c r="BA174" s="21"/>
      <c r="BB174" s="21"/>
      <c r="BC174" s="21"/>
      <c r="BD174" s="21"/>
      <c r="BE174" s="21"/>
      <c r="BF174" s="21"/>
      <c r="BG174" s="21"/>
      <c r="BH174" s="21"/>
      <c r="BI174" s="21"/>
      <c r="BJ174" s="21"/>
      <c r="BK174" s="21"/>
      <c r="BL174" s="21"/>
      <c r="BM174" s="21"/>
      <c r="BN174" s="21"/>
      <c r="BO174" s="21"/>
      <c r="BP174" s="21"/>
      <c r="BQ174" s="21"/>
      <c r="BR174" s="21"/>
      <c r="BS174" s="21"/>
      <c r="BT174" s="21"/>
      <c r="BU174" s="21"/>
      <c r="BV174" s="21"/>
      <c r="BW174" s="21"/>
      <c r="BX174" s="21"/>
      <c r="BY174" s="21"/>
      <c r="BZ174" s="21"/>
      <c r="CA174" s="21"/>
      <c r="CB174" s="21"/>
      <c r="CC174" s="21"/>
      <c r="CD174" s="21"/>
      <c r="CE174" s="21"/>
      <c r="CF174" s="21"/>
      <c r="CG174" s="21"/>
      <c r="CH174" s="21"/>
      <c r="CI174" s="21"/>
      <c r="CJ174" s="21"/>
      <c r="CK174" s="21"/>
      <c r="CL174" s="21"/>
      <c r="CM174" s="21"/>
      <c r="CN174" s="21"/>
      <c r="CO174" s="21"/>
      <c r="CP174" s="21"/>
      <c r="CQ174" s="21"/>
      <c r="CR174" s="21"/>
      <c r="CS174" s="21"/>
      <c r="CT174" s="21"/>
      <c r="CU174" s="21"/>
      <c r="CV174" s="21"/>
      <c r="CW174" s="21"/>
      <c r="CX174" s="21"/>
      <c r="CY174" s="21"/>
      <c r="CZ174" s="21"/>
      <c r="DA174" s="21"/>
    </row>
    <row r="175" spans="2:105" x14ac:dyDescent="0.3">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c r="AO175" s="21"/>
      <c r="AP175" s="21"/>
      <c r="AQ175" s="21"/>
      <c r="AR175" s="21"/>
      <c r="AW175" s="21"/>
      <c r="AX175" s="21"/>
      <c r="AY175" s="21"/>
      <c r="AZ175" s="21"/>
      <c r="BA175" s="21"/>
      <c r="BB175" s="21"/>
      <c r="BC175" s="21"/>
      <c r="BD175" s="21"/>
      <c r="BE175" s="21"/>
      <c r="BF175" s="21"/>
      <c r="BG175" s="21"/>
      <c r="BH175" s="21"/>
      <c r="BI175" s="21"/>
      <c r="BJ175" s="21"/>
      <c r="BK175" s="21"/>
      <c r="BL175" s="21"/>
      <c r="BM175" s="21"/>
      <c r="BN175" s="21"/>
      <c r="BO175" s="21"/>
      <c r="BP175" s="21"/>
      <c r="BQ175" s="21"/>
      <c r="BR175" s="21"/>
      <c r="BS175" s="21"/>
      <c r="BT175" s="21"/>
      <c r="BU175" s="21"/>
      <c r="BV175" s="21"/>
      <c r="BW175" s="21"/>
      <c r="BX175" s="21"/>
      <c r="BY175" s="21"/>
      <c r="BZ175" s="21"/>
      <c r="CA175" s="21"/>
      <c r="CB175" s="21"/>
      <c r="CC175" s="21"/>
      <c r="CD175" s="21"/>
      <c r="CE175" s="21"/>
      <c r="CF175" s="21"/>
      <c r="CG175" s="21"/>
      <c r="CH175" s="21"/>
      <c r="CI175" s="21"/>
      <c r="CJ175" s="21"/>
      <c r="CK175" s="21"/>
      <c r="CL175" s="21"/>
      <c r="CM175" s="21"/>
      <c r="CN175" s="21"/>
      <c r="CO175" s="21"/>
      <c r="CP175" s="21"/>
      <c r="CQ175" s="21"/>
      <c r="CR175" s="21"/>
      <c r="CS175" s="21"/>
      <c r="CT175" s="21"/>
      <c r="CU175" s="21"/>
      <c r="CV175" s="21"/>
      <c r="CW175" s="21"/>
      <c r="CX175" s="21"/>
      <c r="CY175" s="21"/>
      <c r="CZ175" s="21"/>
      <c r="DA175" s="21"/>
    </row>
    <row r="176" spans="2:105" x14ac:dyDescent="0.3">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c r="AO176" s="21"/>
      <c r="AP176" s="21"/>
      <c r="AQ176" s="21"/>
      <c r="AR176" s="21"/>
      <c r="AW176" s="21"/>
      <c r="AX176" s="21"/>
      <c r="AY176" s="21"/>
      <c r="AZ176" s="21"/>
      <c r="BA176" s="21"/>
      <c r="BB176" s="21"/>
      <c r="BC176" s="21"/>
      <c r="BD176" s="21"/>
      <c r="BE176" s="21"/>
      <c r="BF176" s="21"/>
      <c r="BG176" s="21"/>
      <c r="BH176" s="21"/>
      <c r="BI176" s="21"/>
      <c r="BJ176" s="21"/>
      <c r="BK176" s="21"/>
      <c r="BL176" s="21"/>
      <c r="BM176" s="21"/>
      <c r="BN176" s="21"/>
      <c r="BO176" s="21"/>
      <c r="BP176" s="21"/>
      <c r="BQ176" s="21"/>
      <c r="BR176" s="21"/>
      <c r="BS176" s="21"/>
      <c r="BT176" s="21"/>
      <c r="BU176" s="21"/>
      <c r="BV176" s="21"/>
      <c r="BW176" s="21"/>
      <c r="BX176" s="21"/>
      <c r="BY176" s="21"/>
      <c r="BZ176" s="21"/>
      <c r="CA176" s="21"/>
      <c r="CB176" s="21"/>
      <c r="CC176" s="21"/>
      <c r="CD176" s="21"/>
      <c r="CE176" s="21"/>
      <c r="CF176" s="21"/>
      <c r="CG176" s="21"/>
      <c r="CH176" s="21"/>
      <c r="CI176" s="21"/>
      <c r="CJ176" s="21"/>
      <c r="CK176" s="21"/>
      <c r="CL176" s="21"/>
      <c r="CM176" s="21"/>
      <c r="CN176" s="21"/>
      <c r="CO176" s="21"/>
      <c r="CP176" s="21"/>
      <c r="CQ176" s="21"/>
      <c r="CR176" s="21"/>
      <c r="CS176" s="21"/>
      <c r="CT176" s="21"/>
      <c r="CU176" s="21"/>
      <c r="CV176" s="21"/>
      <c r="CW176" s="21"/>
      <c r="CX176" s="21"/>
      <c r="CY176" s="21"/>
      <c r="CZ176" s="21"/>
      <c r="DA176" s="21"/>
    </row>
    <row r="177" spans="2:105" x14ac:dyDescent="0.3">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c r="AO177" s="21"/>
      <c r="AP177" s="21"/>
      <c r="AQ177" s="21"/>
      <c r="AR177" s="21"/>
      <c r="AW177" s="21"/>
      <c r="AX177" s="21"/>
      <c r="AY177" s="21"/>
      <c r="AZ177" s="21"/>
      <c r="BA177" s="21"/>
      <c r="BB177" s="21"/>
      <c r="BC177" s="21"/>
      <c r="BD177" s="21"/>
      <c r="BE177" s="21"/>
      <c r="BF177" s="21"/>
      <c r="BG177" s="21"/>
      <c r="BH177" s="21"/>
      <c r="BI177" s="21"/>
      <c r="BJ177" s="21"/>
      <c r="BK177" s="21"/>
      <c r="BL177" s="21"/>
      <c r="BM177" s="21"/>
      <c r="BN177" s="21"/>
      <c r="BO177" s="21"/>
      <c r="BP177" s="21"/>
      <c r="BQ177" s="21"/>
      <c r="BR177" s="21"/>
      <c r="BS177" s="21"/>
      <c r="BT177" s="21"/>
      <c r="BU177" s="21"/>
      <c r="BV177" s="21"/>
      <c r="BW177" s="21"/>
      <c r="BX177" s="21"/>
      <c r="BY177" s="21"/>
      <c r="BZ177" s="21"/>
      <c r="CA177" s="21"/>
      <c r="CB177" s="21"/>
      <c r="CC177" s="21"/>
      <c r="CD177" s="21"/>
      <c r="CE177" s="21"/>
      <c r="CF177" s="21"/>
      <c r="CG177" s="21"/>
      <c r="CH177" s="21"/>
      <c r="CI177" s="21"/>
      <c r="CJ177" s="21"/>
      <c r="CK177" s="21"/>
      <c r="CL177" s="21"/>
      <c r="CM177" s="21"/>
      <c r="CN177" s="21"/>
      <c r="CO177" s="21"/>
      <c r="CP177" s="21"/>
      <c r="CQ177" s="21"/>
      <c r="CR177" s="21"/>
      <c r="CS177" s="21"/>
      <c r="CT177" s="21"/>
      <c r="CU177" s="21"/>
      <c r="CV177" s="21"/>
      <c r="CW177" s="21"/>
      <c r="CX177" s="21"/>
      <c r="CY177" s="21"/>
      <c r="CZ177" s="21"/>
      <c r="DA177" s="21"/>
    </row>
    <row r="178" spans="2:105" x14ac:dyDescent="0.3">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c r="AO178" s="21"/>
      <c r="AP178" s="21"/>
      <c r="AQ178" s="21"/>
      <c r="AR178" s="21"/>
      <c r="AW178" s="21"/>
      <c r="AX178" s="21"/>
      <c r="AY178" s="21"/>
      <c r="AZ178" s="21"/>
      <c r="BA178" s="21"/>
      <c r="BB178" s="21"/>
      <c r="BC178" s="21"/>
      <c r="BD178" s="21"/>
      <c r="BE178" s="21"/>
      <c r="BF178" s="21"/>
      <c r="BG178" s="21"/>
      <c r="BH178" s="21"/>
      <c r="BI178" s="21"/>
      <c r="BJ178" s="21"/>
      <c r="BK178" s="21"/>
      <c r="BL178" s="21"/>
      <c r="BM178" s="21"/>
      <c r="BN178" s="21"/>
      <c r="BO178" s="21"/>
      <c r="BP178" s="21"/>
      <c r="BQ178" s="21"/>
      <c r="BR178" s="21"/>
      <c r="BS178" s="21"/>
      <c r="BT178" s="21"/>
      <c r="BU178" s="21"/>
      <c r="BV178" s="21"/>
      <c r="BW178" s="21"/>
      <c r="BX178" s="21"/>
      <c r="BY178" s="21"/>
      <c r="BZ178" s="21"/>
      <c r="CA178" s="21"/>
      <c r="CB178" s="21"/>
      <c r="CC178" s="21"/>
      <c r="CD178" s="21"/>
      <c r="CE178" s="21"/>
      <c r="CF178" s="21"/>
      <c r="CG178" s="21"/>
      <c r="CH178" s="21"/>
      <c r="CI178" s="21"/>
      <c r="CJ178" s="21"/>
      <c r="CK178" s="21"/>
      <c r="CL178" s="21"/>
      <c r="CM178" s="21"/>
      <c r="CN178" s="21"/>
      <c r="CO178" s="21"/>
      <c r="CP178" s="21"/>
      <c r="CQ178" s="21"/>
      <c r="CR178" s="21"/>
      <c r="CS178" s="21"/>
      <c r="CT178" s="21"/>
      <c r="CU178" s="21"/>
      <c r="CV178" s="21"/>
      <c r="CW178" s="21"/>
      <c r="CX178" s="21"/>
      <c r="CY178" s="21"/>
      <c r="CZ178" s="21"/>
      <c r="DA178" s="21"/>
    </row>
    <row r="179" spans="2:105" x14ac:dyDescent="0.3">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c r="AO179" s="21"/>
      <c r="AP179" s="21"/>
      <c r="AQ179" s="21"/>
      <c r="AR179" s="21"/>
      <c r="AW179" s="21"/>
      <c r="AX179" s="21"/>
      <c r="AY179" s="21"/>
      <c r="AZ179" s="21"/>
      <c r="BA179" s="21"/>
      <c r="BB179" s="21"/>
      <c r="BC179" s="21"/>
      <c r="BD179" s="21"/>
      <c r="BE179" s="21"/>
      <c r="BF179" s="21"/>
      <c r="BG179" s="21"/>
      <c r="BH179" s="21"/>
      <c r="BI179" s="21"/>
      <c r="BJ179" s="21"/>
      <c r="BK179" s="21"/>
      <c r="BL179" s="21"/>
      <c r="BM179" s="21"/>
      <c r="BN179" s="21"/>
      <c r="BO179" s="21"/>
      <c r="BP179" s="21"/>
      <c r="BQ179" s="21"/>
      <c r="BR179" s="21"/>
      <c r="BS179" s="21"/>
      <c r="BT179" s="21"/>
      <c r="BU179" s="21"/>
      <c r="BV179" s="21"/>
      <c r="BW179" s="21"/>
      <c r="BX179" s="21"/>
      <c r="BY179" s="21"/>
      <c r="BZ179" s="21"/>
      <c r="CA179" s="21"/>
      <c r="CB179" s="21"/>
      <c r="CC179" s="21"/>
      <c r="CD179" s="21"/>
      <c r="CE179" s="21"/>
      <c r="CF179" s="21"/>
      <c r="CG179" s="21"/>
      <c r="CH179" s="21"/>
      <c r="CI179" s="21"/>
      <c r="CJ179" s="21"/>
      <c r="CK179" s="21"/>
      <c r="CL179" s="21"/>
      <c r="CM179" s="21"/>
      <c r="CN179" s="21"/>
      <c r="CO179" s="21"/>
      <c r="CP179" s="21"/>
      <c r="CQ179" s="21"/>
      <c r="CR179" s="21"/>
      <c r="CS179" s="21"/>
      <c r="CT179" s="21"/>
      <c r="CU179" s="21"/>
      <c r="CV179" s="21"/>
      <c r="CW179" s="21"/>
      <c r="CX179" s="21"/>
      <c r="CY179" s="21"/>
      <c r="CZ179" s="21"/>
      <c r="DA179" s="21"/>
    </row>
    <row r="180" spans="2:105" x14ac:dyDescent="0.3">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c r="AO180" s="21"/>
      <c r="AP180" s="21"/>
      <c r="AQ180" s="21"/>
      <c r="AR180" s="21"/>
      <c r="AW180" s="21"/>
      <c r="AX180" s="21"/>
      <c r="AY180" s="21"/>
      <c r="AZ180" s="21"/>
      <c r="BA180" s="21"/>
      <c r="BB180" s="21"/>
      <c r="BC180" s="21"/>
      <c r="BD180" s="21"/>
      <c r="BE180" s="21"/>
      <c r="BF180" s="21"/>
      <c r="BG180" s="21"/>
      <c r="BH180" s="21"/>
      <c r="BI180" s="21"/>
      <c r="BJ180" s="21"/>
      <c r="BK180" s="21"/>
      <c r="BL180" s="21"/>
      <c r="BM180" s="21"/>
      <c r="BN180" s="21"/>
      <c r="BO180" s="21"/>
      <c r="BP180" s="21"/>
      <c r="BQ180" s="21"/>
      <c r="BR180" s="21"/>
      <c r="BS180" s="21"/>
      <c r="BT180" s="21"/>
      <c r="BU180" s="21"/>
      <c r="BV180" s="21"/>
      <c r="BW180" s="21"/>
      <c r="BX180" s="21"/>
      <c r="BY180" s="21"/>
      <c r="BZ180" s="21"/>
      <c r="CA180" s="21"/>
      <c r="CB180" s="21"/>
      <c r="CC180" s="21"/>
      <c r="CD180" s="21"/>
      <c r="CE180" s="21"/>
      <c r="CF180" s="21"/>
      <c r="CG180" s="21"/>
      <c r="CH180" s="21"/>
      <c r="CI180" s="21"/>
      <c r="CJ180" s="21"/>
      <c r="CK180" s="21"/>
      <c r="CL180" s="21"/>
      <c r="CM180" s="21"/>
      <c r="CN180" s="21"/>
      <c r="CO180" s="21"/>
      <c r="CP180" s="21"/>
      <c r="CQ180" s="21"/>
      <c r="CR180" s="21"/>
      <c r="CS180" s="21"/>
      <c r="CT180" s="21"/>
      <c r="CU180" s="21"/>
      <c r="CV180" s="21"/>
      <c r="CW180" s="21"/>
      <c r="CX180" s="21"/>
      <c r="CY180" s="21"/>
      <c r="CZ180" s="21"/>
      <c r="DA180" s="21"/>
    </row>
    <row r="181" spans="2:105" x14ac:dyDescent="0.3">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c r="AO181" s="21"/>
      <c r="AP181" s="21"/>
      <c r="AQ181" s="21"/>
      <c r="AR181" s="21"/>
      <c r="AW181" s="21"/>
      <c r="AX181" s="21"/>
      <c r="AY181" s="21"/>
      <c r="AZ181" s="21"/>
      <c r="BA181" s="21"/>
      <c r="BB181" s="21"/>
      <c r="BC181" s="21"/>
      <c r="BD181" s="21"/>
      <c r="BE181" s="21"/>
      <c r="BF181" s="21"/>
      <c r="BG181" s="21"/>
      <c r="BH181" s="21"/>
      <c r="BI181" s="21"/>
      <c r="BJ181" s="21"/>
      <c r="BK181" s="21"/>
      <c r="BL181" s="21"/>
      <c r="BM181" s="21"/>
      <c r="BN181" s="21"/>
      <c r="BO181" s="21"/>
      <c r="BP181" s="21"/>
      <c r="BQ181" s="21"/>
      <c r="BR181" s="21"/>
      <c r="BS181" s="21"/>
      <c r="BT181" s="21"/>
      <c r="BU181" s="21"/>
      <c r="BV181" s="21"/>
      <c r="BW181" s="21"/>
      <c r="BX181" s="21"/>
      <c r="BY181" s="21"/>
      <c r="BZ181" s="21"/>
      <c r="CA181" s="21"/>
      <c r="CB181" s="21"/>
      <c r="CC181" s="21"/>
      <c r="CD181" s="21"/>
      <c r="CE181" s="21"/>
      <c r="CF181" s="21"/>
      <c r="CG181" s="21"/>
      <c r="CH181" s="21"/>
      <c r="CI181" s="21"/>
      <c r="CJ181" s="21"/>
      <c r="CK181" s="21"/>
      <c r="CL181" s="21"/>
      <c r="CM181" s="21"/>
      <c r="CN181" s="21"/>
      <c r="CO181" s="21"/>
      <c r="CP181" s="21"/>
      <c r="CQ181" s="21"/>
      <c r="CR181" s="21"/>
      <c r="CS181" s="21"/>
      <c r="CT181" s="21"/>
      <c r="CU181" s="21"/>
      <c r="CV181" s="21"/>
      <c r="CW181" s="21"/>
      <c r="CX181" s="21"/>
      <c r="CY181" s="21"/>
      <c r="CZ181" s="21"/>
      <c r="DA181" s="21"/>
    </row>
    <row r="182" spans="2:105" x14ac:dyDescent="0.3">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c r="AO182" s="21"/>
      <c r="AP182" s="21"/>
      <c r="AQ182" s="21"/>
      <c r="AR182" s="21"/>
      <c r="AW182" s="21"/>
      <c r="AX182" s="21"/>
      <c r="AY182" s="21"/>
      <c r="AZ182" s="21"/>
      <c r="BA182" s="21"/>
      <c r="BB182" s="21"/>
      <c r="BC182" s="21"/>
      <c r="BD182" s="21"/>
      <c r="BE182" s="21"/>
      <c r="BF182" s="21"/>
      <c r="BG182" s="21"/>
      <c r="BH182" s="21"/>
      <c r="BI182" s="21"/>
      <c r="BJ182" s="21"/>
      <c r="BK182" s="21"/>
      <c r="BL182" s="21"/>
      <c r="BM182" s="21"/>
      <c r="BN182" s="21"/>
      <c r="BO182" s="21"/>
      <c r="BP182" s="21"/>
      <c r="BQ182" s="21"/>
      <c r="BR182" s="21"/>
      <c r="BS182" s="21"/>
      <c r="BT182" s="21"/>
      <c r="BU182" s="21"/>
      <c r="BV182" s="21"/>
      <c r="BW182" s="21"/>
      <c r="BX182" s="21"/>
      <c r="BY182" s="21"/>
      <c r="BZ182" s="21"/>
      <c r="CA182" s="21"/>
      <c r="CB182" s="21"/>
      <c r="CC182" s="21"/>
      <c r="CD182" s="21"/>
      <c r="CE182" s="21"/>
      <c r="CF182" s="21"/>
      <c r="CG182" s="21"/>
      <c r="CH182" s="21"/>
      <c r="CI182" s="21"/>
      <c r="CJ182" s="21"/>
      <c r="CK182" s="21"/>
      <c r="CL182" s="21"/>
      <c r="CM182" s="21"/>
      <c r="CN182" s="21"/>
      <c r="CO182" s="21"/>
      <c r="CP182" s="21"/>
      <c r="CQ182" s="21"/>
      <c r="CR182" s="21"/>
      <c r="CS182" s="21"/>
      <c r="CT182" s="21"/>
      <c r="CU182" s="21"/>
      <c r="CV182" s="21"/>
      <c r="CW182" s="21"/>
      <c r="CX182" s="21"/>
      <c r="CY182" s="21"/>
      <c r="CZ182" s="21"/>
      <c r="DA182" s="21"/>
    </row>
    <row r="183" spans="2:105" x14ac:dyDescent="0.3">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c r="AO183" s="21"/>
      <c r="AP183" s="21"/>
      <c r="AQ183" s="21"/>
      <c r="AR183" s="21"/>
      <c r="AW183" s="21"/>
      <c r="AX183" s="21"/>
      <c r="AY183" s="21"/>
      <c r="AZ183" s="21"/>
      <c r="BA183" s="21"/>
      <c r="BB183" s="21"/>
      <c r="BC183" s="21"/>
      <c r="BD183" s="21"/>
      <c r="BE183" s="21"/>
      <c r="BF183" s="21"/>
      <c r="BG183" s="21"/>
      <c r="BH183" s="21"/>
      <c r="BI183" s="21"/>
      <c r="BJ183" s="21"/>
      <c r="BK183" s="21"/>
      <c r="BL183" s="21"/>
      <c r="BM183" s="21"/>
      <c r="BN183" s="21"/>
      <c r="BO183" s="21"/>
      <c r="BP183" s="21"/>
      <c r="BQ183" s="21"/>
      <c r="BR183" s="21"/>
      <c r="BS183" s="21"/>
      <c r="BT183" s="21"/>
      <c r="BU183" s="21"/>
      <c r="BV183" s="21"/>
      <c r="BW183" s="21"/>
      <c r="BX183" s="21"/>
      <c r="BY183" s="21"/>
      <c r="BZ183" s="21"/>
      <c r="CA183" s="21"/>
      <c r="CB183" s="21"/>
      <c r="CC183" s="21"/>
      <c r="CD183" s="21"/>
      <c r="CE183" s="21"/>
      <c r="CF183" s="21"/>
      <c r="CG183" s="21"/>
      <c r="CH183" s="21"/>
      <c r="CI183" s="21"/>
      <c r="CJ183" s="21"/>
      <c r="CK183" s="21"/>
      <c r="CL183" s="21"/>
      <c r="CM183" s="21"/>
      <c r="CN183" s="21"/>
      <c r="CO183" s="21"/>
      <c r="CP183" s="21"/>
      <c r="CQ183" s="21"/>
      <c r="CR183" s="21"/>
      <c r="CS183" s="21"/>
      <c r="CT183" s="21"/>
      <c r="CU183" s="21"/>
      <c r="CV183" s="21"/>
      <c r="CW183" s="21"/>
      <c r="CX183" s="21"/>
      <c r="CY183" s="21"/>
      <c r="CZ183" s="21"/>
      <c r="DA183" s="21"/>
    </row>
    <row r="184" spans="2:105" x14ac:dyDescent="0.3">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c r="AO184" s="21"/>
      <c r="AP184" s="21"/>
      <c r="AQ184" s="21"/>
      <c r="AR184" s="21"/>
      <c r="AW184" s="21"/>
      <c r="AX184" s="21"/>
      <c r="AY184" s="21"/>
      <c r="AZ184" s="21"/>
      <c r="BA184" s="21"/>
      <c r="BB184" s="21"/>
      <c r="BC184" s="21"/>
      <c r="BD184" s="21"/>
      <c r="BE184" s="21"/>
      <c r="BF184" s="21"/>
      <c r="BG184" s="21"/>
      <c r="BH184" s="21"/>
      <c r="BI184" s="21"/>
      <c r="BJ184" s="21"/>
      <c r="BK184" s="21"/>
      <c r="BL184" s="21"/>
      <c r="BM184" s="21"/>
      <c r="BN184" s="21"/>
      <c r="BO184" s="21"/>
      <c r="BP184" s="21"/>
      <c r="BQ184" s="21"/>
      <c r="BR184" s="21"/>
      <c r="BS184" s="21"/>
      <c r="BT184" s="21"/>
      <c r="BU184" s="21"/>
      <c r="BV184" s="21"/>
      <c r="BW184" s="21"/>
      <c r="BX184" s="21"/>
      <c r="BY184" s="21"/>
      <c r="BZ184" s="21"/>
      <c r="CA184" s="21"/>
      <c r="CB184" s="21"/>
      <c r="CC184" s="21"/>
      <c r="CD184" s="21"/>
      <c r="CE184" s="21"/>
      <c r="CF184" s="21"/>
      <c r="CG184" s="21"/>
      <c r="CH184" s="21"/>
      <c r="CI184" s="21"/>
      <c r="CJ184" s="21"/>
      <c r="CK184" s="21"/>
      <c r="CL184" s="21"/>
      <c r="CM184" s="21"/>
      <c r="CN184" s="21"/>
      <c r="CO184" s="21"/>
      <c r="CP184" s="21"/>
      <c r="CQ184" s="21"/>
      <c r="CR184" s="21"/>
      <c r="CS184" s="21"/>
      <c r="CT184" s="21"/>
      <c r="CU184" s="21"/>
      <c r="CV184" s="21"/>
      <c r="CW184" s="21"/>
      <c r="CX184" s="21"/>
      <c r="CY184" s="21"/>
      <c r="CZ184" s="21"/>
      <c r="DA184" s="21"/>
    </row>
    <row r="185" spans="2:105" x14ac:dyDescent="0.3">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c r="AO185" s="21"/>
      <c r="AP185" s="21"/>
      <c r="AQ185" s="21"/>
      <c r="AR185" s="21"/>
      <c r="AW185" s="21"/>
      <c r="AX185" s="21"/>
      <c r="AY185" s="21"/>
      <c r="AZ185" s="21"/>
      <c r="BA185" s="21"/>
      <c r="BB185" s="21"/>
      <c r="BC185" s="21"/>
      <c r="BD185" s="21"/>
      <c r="BE185" s="21"/>
      <c r="BF185" s="21"/>
      <c r="BG185" s="21"/>
      <c r="BH185" s="21"/>
      <c r="BI185" s="21"/>
      <c r="BJ185" s="21"/>
      <c r="BK185" s="21"/>
      <c r="BL185" s="21"/>
      <c r="BM185" s="21"/>
      <c r="BN185" s="21"/>
      <c r="BO185" s="21"/>
      <c r="BP185" s="21"/>
      <c r="BQ185" s="21"/>
      <c r="BR185" s="21"/>
      <c r="BS185" s="21"/>
      <c r="BT185" s="21"/>
      <c r="BU185" s="21"/>
      <c r="BV185" s="21"/>
      <c r="BW185" s="21"/>
      <c r="BX185" s="21"/>
      <c r="BY185" s="21"/>
      <c r="BZ185" s="21"/>
      <c r="CA185" s="21"/>
      <c r="CB185" s="21"/>
      <c r="CC185" s="21"/>
      <c r="CD185" s="21"/>
      <c r="CE185" s="21"/>
      <c r="CF185" s="21"/>
      <c r="CG185" s="21"/>
      <c r="CH185" s="21"/>
      <c r="CI185" s="21"/>
      <c r="CJ185" s="21"/>
      <c r="CK185" s="21"/>
      <c r="CL185" s="21"/>
      <c r="CM185" s="21"/>
      <c r="CN185" s="21"/>
      <c r="CO185" s="21"/>
      <c r="CP185" s="21"/>
      <c r="CQ185" s="21"/>
      <c r="CR185" s="21"/>
      <c r="CS185" s="21"/>
      <c r="CT185" s="21"/>
      <c r="CU185" s="21"/>
      <c r="CV185" s="21"/>
      <c r="CW185" s="21"/>
      <c r="CX185" s="21"/>
      <c r="CY185" s="21"/>
      <c r="CZ185" s="21"/>
      <c r="DA185" s="21"/>
    </row>
    <row r="186" spans="2:105" x14ac:dyDescent="0.3">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c r="AO186" s="21"/>
      <c r="AP186" s="21"/>
      <c r="AQ186" s="21"/>
      <c r="AR186" s="21"/>
      <c r="AW186" s="21"/>
      <c r="AX186" s="21"/>
      <c r="AY186" s="21"/>
      <c r="AZ186" s="21"/>
      <c r="BA186" s="21"/>
      <c r="BB186" s="21"/>
      <c r="BC186" s="21"/>
      <c r="BD186" s="21"/>
      <c r="BE186" s="21"/>
      <c r="BF186" s="21"/>
      <c r="BG186" s="21"/>
      <c r="BH186" s="21"/>
      <c r="BI186" s="21"/>
      <c r="BJ186" s="21"/>
      <c r="BK186" s="21"/>
      <c r="BL186" s="21"/>
      <c r="BM186" s="21"/>
      <c r="BN186" s="21"/>
      <c r="BO186" s="21"/>
      <c r="BP186" s="21"/>
      <c r="BQ186" s="21"/>
      <c r="BR186" s="21"/>
      <c r="BS186" s="21"/>
      <c r="BT186" s="21"/>
      <c r="BU186" s="21"/>
      <c r="BV186" s="21"/>
      <c r="BW186" s="21"/>
      <c r="BX186" s="21"/>
      <c r="BY186" s="21"/>
      <c r="BZ186" s="21"/>
      <c r="CA186" s="21"/>
      <c r="CB186" s="21"/>
      <c r="CC186" s="21"/>
      <c r="CD186" s="21"/>
      <c r="CE186" s="21"/>
      <c r="CF186" s="21"/>
      <c r="CG186" s="21"/>
      <c r="CH186" s="21"/>
      <c r="CI186" s="21"/>
      <c r="CJ186" s="21"/>
      <c r="CK186" s="21"/>
      <c r="CL186" s="21"/>
      <c r="CM186" s="21"/>
      <c r="CN186" s="21"/>
      <c r="CO186" s="21"/>
      <c r="CP186" s="21"/>
      <c r="CQ186" s="21"/>
      <c r="CR186" s="21"/>
      <c r="CS186" s="21"/>
      <c r="CT186" s="21"/>
      <c r="CU186" s="21"/>
      <c r="CV186" s="21"/>
      <c r="CW186" s="21"/>
      <c r="CX186" s="21"/>
      <c r="CY186" s="21"/>
      <c r="CZ186" s="21"/>
      <c r="DA186" s="21"/>
    </row>
    <row r="187" spans="2:105" x14ac:dyDescent="0.3">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c r="AO187" s="21"/>
      <c r="AP187" s="21"/>
      <c r="AQ187" s="21"/>
      <c r="AR187" s="21"/>
      <c r="AW187" s="21"/>
      <c r="AX187" s="21"/>
      <c r="AY187" s="21"/>
      <c r="AZ187" s="21"/>
      <c r="BA187" s="21"/>
      <c r="BB187" s="21"/>
      <c r="BC187" s="21"/>
      <c r="BD187" s="21"/>
      <c r="BE187" s="21"/>
      <c r="BF187" s="21"/>
      <c r="BG187" s="21"/>
      <c r="BH187" s="21"/>
      <c r="BI187" s="21"/>
      <c r="BJ187" s="21"/>
      <c r="BK187" s="21"/>
      <c r="BL187" s="21"/>
      <c r="BM187" s="21"/>
      <c r="BN187" s="21"/>
      <c r="BO187" s="21"/>
      <c r="BP187" s="21"/>
      <c r="BQ187" s="21"/>
      <c r="BR187" s="21"/>
      <c r="BS187" s="21"/>
      <c r="BT187" s="21"/>
      <c r="BU187" s="21"/>
      <c r="BV187" s="21"/>
      <c r="BW187" s="21"/>
      <c r="BX187" s="21"/>
      <c r="BY187" s="21"/>
      <c r="BZ187" s="21"/>
      <c r="CA187" s="21"/>
      <c r="CB187" s="21"/>
      <c r="CC187" s="21"/>
      <c r="CD187" s="21"/>
      <c r="CE187" s="21"/>
      <c r="CF187" s="21"/>
      <c r="CG187" s="21"/>
      <c r="CH187" s="21"/>
      <c r="CI187" s="21"/>
      <c r="CJ187" s="21"/>
      <c r="CK187" s="21"/>
      <c r="CL187" s="21"/>
      <c r="CM187" s="21"/>
      <c r="CN187" s="21"/>
      <c r="CO187" s="21"/>
      <c r="CP187" s="21"/>
      <c r="CQ187" s="21"/>
      <c r="CR187" s="21"/>
      <c r="CS187" s="21"/>
      <c r="CT187" s="21"/>
      <c r="CU187" s="21"/>
      <c r="CV187" s="21"/>
      <c r="CW187" s="21"/>
      <c r="CX187" s="21"/>
      <c r="CY187" s="21"/>
      <c r="CZ187" s="21"/>
      <c r="DA187" s="21"/>
    </row>
    <row r="188" spans="2:105" x14ac:dyDescent="0.3">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c r="AO188" s="21"/>
      <c r="AP188" s="21"/>
      <c r="AQ188" s="21"/>
      <c r="AR188" s="21"/>
      <c r="AW188" s="21"/>
      <c r="AX188" s="21"/>
      <c r="AY188" s="21"/>
      <c r="AZ188" s="21"/>
      <c r="BA188" s="21"/>
      <c r="BB188" s="21"/>
      <c r="BC188" s="21"/>
      <c r="BD188" s="21"/>
      <c r="BE188" s="21"/>
      <c r="BF188" s="21"/>
      <c r="BG188" s="21"/>
      <c r="BH188" s="21"/>
      <c r="BI188" s="21"/>
      <c r="BJ188" s="21"/>
      <c r="BK188" s="21"/>
      <c r="BL188" s="21"/>
      <c r="BM188" s="21"/>
      <c r="BN188" s="21"/>
      <c r="BO188" s="21"/>
      <c r="BP188" s="21"/>
      <c r="BQ188" s="21"/>
      <c r="BR188" s="21"/>
      <c r="BS188" s="21"/>
      <c r="BT188" s="21"/>
      <c r="BU188" s="21"/>
      <c r="BV188" s="21"/>
      <c r="BW188" s="21"/>
      <c r="BX188" s="21"/>
      <c r="BY188" s="21"/>
      <c r="BZ188" s="21"/>
      <c r="CA188" s="21"/>
      <c r="CB188" s="21"/>
      <c r="CC188" s="21"/>
      <c r="CD188" s="21"/>
      <c r="CE188" s="21"/>
      <c r="CF188" s="21"/>
      <c r="CG188" s="21"/>
      <c r="CH188" s="21"/>
      <c r="CI188" s="21"/>
      <c r="CJ188" s="21"/>
      <c r="CK188" s="21"/>
      <c r="CL188" s="21"/>
      <c r="CM188" s="21"/>
      <c r="CN188" s="21"/>
      <c r="CO188" s="21"/>
      <c r="CP188" s="21"/>
      <c r="CQ188" s="21"/>
      <c r="CR188" s="21"/>
      <c r="CS188" s="21"/>
      <c r="CT188" s="21"/>
      <c r="CU188" s="21"/>
      <c r="CV188" s="21"/>
      <c r="CW188" s="21"/>
      <c r="CX188" s="21"/>
      <c r="CY188" s="21"/>
      <c r="CZ188" s="21"/>
      <c r="DA188" s="21"/>
    </row>
    <row r="189" spans="2:105" x14ac:dyDescent="0.3">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c r="AO189" s="21"/>
      <c r="AP189" s="21"/>
      <c r="AQ189" s="21"/>
      <c r="AR189" s="21"/>
      <c r="AW189" s="21"/>
      <c r="AX189" s="21"/>
      <c r="AY189" s="21"/>
      <c r="AZ189" s="21"/>
      <c r="BA189" s="21"/>
      <c r="BB189" s="21"/>
      <c r="BC189" s="21"/>
      <c r="BD189" s="21"/>
      <c r="BE189" s="21"/>
      <c r="BF189" s="21"/>
      <c r="BG189" s="21"/>
      <c r="BH189" s="21"/>
      <c r="BI189" s="21"/>
      <c r="BJ189" s="21"/>
      <c r="BK189" s="21"/>
      <c r="BL189" s="21"/>
      <c r="BM189" s="21"/>
      <c r="BN189" s="21"/>
      <c r="BO189" s="21"/>
      <c r="BP189" s="21"/>
      <c r="BQ189" s="21"/>
      <c r="BR189" s="21"/>
      <c r="BS189" s="21"/>
      <c r="BT189" s="21"/>
      <c r="BU189" s="21"/>
      <c r="BV189" s="21"/>
      <c r="BW189" s="21"/>
      <c r="BX189" s="21"/>
      <c r="BY189" s="21"/>
      <c r="BZ189" s="21"/>
      <c r="CA189" s="21"/>
      <c r="CB189" s="21"/>
      <c r="CC189" s="21"/>
      <c r="CD189" s="21"/>
      <c r="CE189" s="21"/>
      <c r="CF189" s="21"/>
      <c r="CG189" s="21"/>
      <c r="CH189" s="21"/>
      <c r="CI189" s="21"/>
      <c r="CJ189" s="21"/>
      <c r="CK189" s="21"/>
      <c r="CL189" s="21"/>
      <c r="CM189" s="21"/>
      <c r="CN189" s="21"/>
      <c r="CO189" s="21"/>
      <c r="CP189" s="21"/>
      <c r="CQ189" s="21"/>
      <c r="CR189" s="21"/>
      <c r="CS189" s="21"/>
      <c r="CT189" s="21"/>
      <c r="CU189" s="21"/>
      <c r="CV189" s="21"/>
      <c r="CW189" s="21"/>
      <c r="CX189" s="21"/>
      <c r="CY189" s="21"/>
      <c r="CZ189" s="21"/>
      <c r="DA189" s="21"/>
    </row>
    <row r="190" spans="2:105" x14ac:dyDescent="0.3">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c r="AO190" s="21"/>
      <c r="AP190" s="21"/>
      <c r="AQ190" s="21"/>
      <c r="AR190" s="21"/>
      <c r="AW190" s="21"/>
      <c r="AX190" s="21"/>
      <c r="AY190" s="21"/>
      <c r="AZ190" s="21"/>
      <c r="BA190" s="21"/>
      <c r="BB190" s="21"/>
      <c r="BC190" s="21"/>
      <c r="BD190" s="21"/>
      <c r="BE190" s="21"/>
      <c r="BF190" s="21"/>
      <c r="BG190" s="21"/>
      <c r="BH190" s="21"/>
      <c r="BI190" s="21"/>
      <c r="BJ190" s="21"/>
      <c r="BK190" s="21"/>
      <c r="BL190" s="21"/>
      <c r="BM190" s="21"/>
      <c r="BN190" s="21"/>
      <c r="BO190" s="21"/>
      <c r="BP190" s="21"/>
      <c r="BQ190" s="21"/>
      <c r="BR190" s="21"/>
      <c r="BS190" s="21"/>
      <c r="BT190" s="21"/>
      <c r="BU190" s="21"/>
      <c r="BV190" s="21"/>
      <c r="BW190" s="21"/>
      <c r="BX190" s="21"/>
      <c r="BY190" s="21"/>
      <c r="BZ190" s="21"/>
      <c r="CA190" s="21"/>
      <c r="CB190" s="21"/>
      <c r="CC190" s="21"/>
      <c r="CD190" s="21"/>
      <c r="CE190" s="21"/>
      <c r="CF190" s="21"/>
      <c r="CG190" s="21"/>
      <c r="CH190" s="21"/>
      <c r="CI190" s="21"/>
      <c r="CJ190" s="21"/>
      <c r="CK190" s="21"/>
      <c r="CL190" s="21"/>
      <c r="CM190" s="21"/>
      <c r="CN190" s="21"/>
      <c r="CO190" s="21"/>
      <c r="CP190" s="21"/>
      <c r="CQ190" s="21"/>
      <c r="CR190" s="21"/>
      <c r="CS190" s="21"/>
      <c r="CT190" s="21"/>
      <c r="CU190" s="21"/>
      <c r="CV190" s="21"/>
      <c r="CW190" s="21"/>
      <c r="CX190" s="21"/>
      <c r="CY190" s="21"/>
      <c r="CZ190" s="21"/>
      <c r="DA190" s="21"/>
    </row>
    <row r="191" spans="2:105" x14ac:dyDescent="0.3">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c r="AO191" s="21"/>
      <c r="AP191" s="21"/>
      <c r="AQ191" s="21"/>
      <c r="AR191" s="21"/>
      <c r="AW191" s="21"/>
      <c r="AX191" s="21"/>
      <c r="AY191" s="21"/>
      <c r="AZ191" s="21"/>
      <c r="BA191" s="21"/>
      <c r="BB191" s="21"/>
      <c r="BC191" s="21"/>
      <c r="BD191" s="21"/>
      <c r="BE191" s="21"/>
      <c r="BF191" s="21"/>
      <c r="BG191" s="21"/>
      <c r="BH191" s="21"/>
      <c r="BI191" s="21"/>
      <c r="BJ191" s="21"/>
      <c r="BK191" s="21"/>
      <c r="BL191" s="21"/>
      <c r="BM191" s="21"/>
      <c r="BN191" s="21"/>
      <c r="BO191" s="21"/>
      <c r="BP191" s="21"/>
      <c r="BQ191" s="21"/>
      <c r="BR191" s="21"/>
      <c r="BS191" s="21"/>
      <c r="BT191" s="21"/>
      <c r="BU191" s="21"/>
      <c r="BV191" s="21"/>
      <c r="BW191" s="21"/>
      <c r="BX191" s="21"/>
      <c r="BY191" s="21"/>
      <c r="BZ191" s="21"/>
      <c r="CA191" s="21"/>
      <c r="CB191" s="21"/>
      <c r="CC191" s="21"/>
      <c r="CD191" s="21"/>
      <c r="CE191" s="21"/>
      <c r="CF191" s="21"/>
      <c r="CG191" s="21"/>
      <c r="CH191" s="21"/>
      <c r="CI191" s="21"/>
      <c r="CJ191" s="21"/>
      <c r="CK191" s="21"/>
      <c r="CL191" s="21"/>
      <c r="CM191" s="21"/>
      <c r="CN191" s="21"/>
      <c r="CO191" s="21"/>
      <c r="CP191" s="21"/>
      <c r="CQ191" s="21"/>
      <c r="CR191" s="21"/>
      <c r="CS191" s="21"/>
      <c r="CT191" s="21"/>
      <c r="CU191" s="21"/>
      <c r="CV191" s="21"/>
      <c r="CW191" s="21"/>
      <c r="CX191" s="21"/>
      <c r="CY191" s="21"/>
      <c r="CZ191" s="21"/>
      <c r="DA191" s="21"/>
    </row>
    <row r="192" spans="2:105" x14ac:dyDescent="0.3">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c r="AO192" s="21"/>
      <c r="AP192" s="21"/>
      <c r="AQ192" s="21"/>
      <c r="AR192" s="21"/>
      <c r="AW192" s="21"/>
      <c r="AX192" s="21"/>
      <c r="AY192" s="21"/>
      <c r="AZ192" s="21"/>
      <c r="BA192" s="21"/>
      <c r="BB192" s="21"/>
      <c r="BC192" s="21"/>
      <c r="BD192" s="21"/>
      <c r="BE192" s="21"/>
      <c r="BF192" s="21"/>
      <c r="BG192" s="21"/>
      <c r="BH192" s="21"/>
      <c r="BI192" s="21"/>
      <c r="BJ192" s="21"/>
      <c r="BK192" s="21"/>
      <c r="BL192" s="21"/>
      <c r="BM192" s="21"/>
      <c r="BN192" s="21"/>
      <c r="BO192" s="21"/>
      <c r="BP192" s="21"/>
      <c r="BQ192" s="21"/>
      <c r="BR192" s="21"/>
      <c r="BS192" s="21"/>
      <c r="BT192" s="21"/>
      <c r="BU192" s="21"/>
      <c r="BV192" s="21"/>
      <c r="BW192" s="21"/>
      <c r="BX192" s="21"/>
      <c r="BY192" s="21"/>
      <c r="BZ192" s="21"/>
      <c r="CA192" s="21"/>
      <c r="CB192" s="21"/>
      <c r="CC192" s="21"/>
      <c r="CD192" s="21"/>
      <c r="CE192" s="21"/>
      <c r="CF192" s="21"/>
      <c r="CG192" s="21"/>
      <c r="CH192" s="21"/>
      <c r="CI192" s="21"/>
      <c r="CJ192" s="21"/>
      <c r="CK192" s="21"/>
      <c r="CL192" s="21"/>
      <c r="CM192" s="21"/>
      <c r="CN192" s="21"/>
      <c r="CO192" s="21"/>
      <c r="CP192" s="21"/>
      <c r="CQ192" s="21"/>
      <c r="CR192" s="21"/>
      <c r="CS192" s="21"/>
      <c r="CT192" s="21"/>
      <c r="CU192" s="21"/>
      <c r="CV192" s="21"/>
      <c r="CW192" s="21"/>
      <c r="CX192" s="21"/>
      <c r="CY192" s="21"/>
      <c r="CZ192" s="21"/>
      <c r="DA192" s="21"/>
    </row>
    <row r="193" spans="2:105" x14ac:dyDescent="0.3">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c r="AO193" s="21"/>
      <c r="AP193" s="21"/>
      <c r="AQ193" s="21"/>
      <c r="AR193" s="21"/>
      <c r="AW193" s="21"/>
      <c r="AX193" s="21"/>
      <c r="AY193" s="21"/>
      <c r="AZ193" s="21"/>
      <c r="BA193" s="21"/>
      <c r="BB193" s="21"/>
      <c r="BC193" s="21"/>
      <c r="BD193" s="21"/>
      <c r="BE193" s="21"/>
      <c r="BF193" s="21"/>
      <c r="BG193" s="21"/>
      <c r="BH193" s="21"/>
      <c r="BI193" s="21"/>
      <c r="BJ193" s="21"/>
      <c r="BK193" s="21"/>
      <c r="BL193" s="21"/>
      <c r="BM193" s="21"/>
      <c r="BN193" s="21"/>
      <c r="BO193" s="21"/>
      <c r="BP193" s="21"/>
      <c r="BQ193" s="21"/>
      <c r="BR193" s="21"/>
      <c r="BS193" s="21"/>
      <c r="BT193" s="21"/>
      <c r="BU193" s="21"/>
      <c r="BV193" s="21"/>
      <c r="BW193" s="21"/>
      <c r="BX193" s="21"/>
      <c r="BY193" s="21"/>
      <c r="BZ193" s="21"/>
      <c r="CA193" s="21"/>
      <c r="CB193" s="21"/>
      <c r="CC193" s="21"/>
      <c r="CD193" s="21"/>
      <c r="CE193" s="21"/>
      <c r="CF193" s="21"/>
      <c r="CG193" s="21"/>
      <c r="CH193" s="21"/>
      <c r="CI193" s="21"/>
      <c r="CJ193" s="21"/>
      <c r="CK193" s="21"/>
      <c r="CL193" s="21"/>
      <c r="CM193" s="21"/>
      <c r="CN193" s="21"/>
      <c r="CO193" s="21"/>
      <c r="CP193" s="21"/>
      <c r="CQ193" s="21"/>
      <c r="CR193" s="21"/>
      <c r="CS193" s="21"/>
      <c r="CT193" s="21"/>
      <c r="CU193" s="21"/>
      <c r="CV193" s="21"/>
      <c r="CW193" s="21"/>
      <c r="CX193" s="21"/>
      <c r="CY193" s="21"/>
      <c r="CZ193" s="21"/>
      <c r="DA193" s="21"/>
    </row>
    <row r="194" spans="2:105" x14ac:dyDescent="0.3">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c r="AO194" s="21"/>
      <c r="AP194" s="21"/>
      <c r="AQ194" s="21"/>
      <c r="AR194" s="21"/>
      <c r="AW194" s="21"/>
      <c r="AX194" s="21"/>
      <c r="AY194" s="21"/>
      <c r="AZ194" s="21"/>
      <c r="BA194" s="21"/>
      <c r="BB194" s="21"/>
      <c r="BC194" s="21"/>
      <c r="BD194" s="21"/>
      <c r="BE194" s="21"/>
      <c r="BF194" s="21"/>
      <c r="BG194" s="21"/>
      <c r="BH194" s="21"/>
      <c r="BI194" s="21"/>
      <c r="BJ194" s="21"/>
      <c r="BK194" s="21"/>
      <c r="BL194" s="21"/>
      <c r="BM194" s="21"/>
      <c r="BN194" s="21"/>
      <c r="BO194" s="21"/>
      <c r="BP194" s="21"/>
      <c r="BQ194" s="21"/>
      <c r="BR194" s="21"/>
      <c r="BS194" s="21"/>
      <c r="BT194" s="21"/>
      <c r="BU194" s="21"/>
      <c r="BV194" s="21"/>
      <c r="BW194" s="21"/>
      <c r="BX194" s="21"/>
      <c r="BY194" s="21"/>
      <c r="BZ194" s="21"/>
      <c r="CA194" s="21"/>
      <c r="CB194" s="21"/>
      <c r="CC194" s="21"/>
      <c r="CD194" s="21"/>
      <c r="CE194" s="21"/>
      <c r="CF194" s="21"/>
      <c r="CG194" s="21"/>
      <c r="CH194" s="21"/>
      <c r="CI194" s="21"/>
      <c r="CJ194" s="21"/>
      <c r="CK194" s="21"/>
      <c r="CL194" s="21"/>
      <c r="CM194" s="21"/>
      <c r="CN194" s="21"/>
      <c r="CO194" s="21"/>
      <c r="CP194" s="21"/>
      <c r="CQ194" s="21"/>
      <c r="CR194" s="21"/>
      <c r="CS194" s="21"/>
      <c r="CT194" s="21"/>
      <c r="CU194" s="21"/>
      <c r="CV194" s="21"/>
      <c r="CW194" s="21"/>
      <c r="CX194" s="21"/>
      <c r="CY194" s="21"/>
      <c r="CZ194" s="21"/>
      <c r="DA194" s="21"/>
    </row>
    <row r="195" spans="2:105" x14ac:dyDescent="0.3">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c r="AO195" s="21"/>
      <c r="AP195" s="21"/>
      <c r="AQ195" s="21"/>
      <c r="AR195" s="21"/>
      <c r="AW195" s="21"/>
      <c r="AX195" s="21"/>
      <c r="AY195" s="21"/>
      <c r="AZ195" s="21"/>
      <c r="BA195" s="21"/>
      <c r="BB195" s="21"/>
      <c r="BC195" s="21"/>
      <c r="BD195" s="21"/>
      <c r="BE195" s="21"/>
      <c r="BF195" s="21"/>
      <c r="BG195" s="21"/>
      <c r="BH195" s="21"/>
      <c r="BI195" s="21"/>
      <c r="BJ195" s="21"/>
      <c r="BK195" s="21"/>
      <c r="BL195" s="21"/>
      <c r="BM195" s="21"/>
      <c r="BN195" s="21"/>
      <c r="BO195" s="21"/>
      <c r="BP195" s="21"/>
      <c r="BQ195" s="21"/>
      <c r="BR195" s="21"/>
      <c r="BS195" s="21"/>
      <c r="BT195" s="21"/>
      <c r="BU195" s="21"/>
      <c r="BV195" s="21"/>
      <c r="BW195" s="21"/>
      <c r="BX195" s="21"/>
      <c r="BY195" s="21"/>
      <c r="BZ195" s="21"/>
      <c r="CA195" s="21"/>
      <c r="CB195" s="21"/>
      <c r="CC195" s="21"/>
      <c r="CD195" s="21"/>
      <c r="CE195" s="21"/>
      <c r="CF195" s="21"/>
      <c r="CG195" s="21"/>
      <c r="CH195" s="21"/>
      <c r="CI195" s="21"/>
      <c r="CJ195" s="21"/>
      <c r="CK195" s="21"/>
      <c r="CL195" s="21"/>
      <c r="CM195" s="21"/>
      <c r="CN195" s="21"/>
      <c r="CO195" s="21"/>
      <c r="CP195" s="21"/>
      <c r="CQ195" s="21"/>
      <c r="CR195" s="21"/>
      <c r="CS195" s="21"/>
      <c r="CT195" s="21"/>
      <c r="CU195" s="21"/>
      <c r="CV195" s="21"/>
      <c r="CW195" s="21"/>
      <c r="CX195" s="21"/>
      <c r="CY195" s="21"/>
      <c r="CZ195" s="21"/>
      <c r="DA195" s="21"/>
    </row>
    <row r="196" spans="2:105" x14ac:dyDescent="0.3">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c r="AO196" s="21"/>
      <c r="AP196" s="21"/>
      <c r="AQ196" s="21"/>
      <c r="AR196" s="21"/>
      <c r="AW196" s="21"/>
      <c r="AX196" s="21"/>
      <c r="AY196" s="21"/>
      <c r="AZ196" s="21"/>
      <c r="BA196" s="21"/>
      <c r="BB196" s="21"/>
      <c r="BC196" s="21"/>
      <c r="BD196" s="21"/>
      <c r="BE196" s="21"/>
      <c r="BF196" s="21"/>
      <c r="BG196" s="21"/>
      <c r="BH196" s="21"/>
      <c r="BI196" s="21"/>
      <c r="BJ196" s="21"/>
      <c r="BK196" s="21"/>
      <c r="BL196" s="21"/>
      <c r="BM196" s="21"/>
      <c r="BN196" s="21"/>
      <c r="BO196" s="21"/>
      <c r="BP196" s="21"/>
      <c r="BQ196" s="21"/>
      <c r="BR196" s="21"/>
      <c r="BS196" s="21"/>
      <c r="BT196" s="21"/>
      <c r="BU196" s="21"/>
      <c r="BV196" s="21"/>
      <c r="BW196" s="21"/>
      <c r="BX196" s="21"/>
      <c r="BY196" s="21"/>
      <c r="BZ196" s="21"/>
      <c r="CA196" s="21"/>
      <c r="CB196" s="21"/>
      <c r="CC196" s="21"/>
      <c r="CD196" s="21"/>
      <c r="CE196" s="21"/>
      <c r="CF196" s="21"/>
      <c r="CG196" s="21"/>
      <c r="CH196" s="21"/>
      <c r="CI196" s="21"/>
      <c r="CJ196" s="21"/>
      <c r="CK196" s="21"/>
      <c r="CL196" s="21"/>
      <c r="CM196" s="21"/>
      <c r="CN196" s="21"/>
      <c r="CO196" s="21"/>
      <c r="CP196" s="21"/>
      <c r="CQ196" s="21"/>
      <c r="CR196" s="21"/>
      <c r="CS196" s="21"/>
      <c r="CT196" s="21"/>
      <c r="CU196" s="21"/>
      <c r="CV196" s="21"/>
      <c r="CW196" s="21"/>
      <c r="CX196" s="21"/>
      <c r="CY196" s="21"/>
      <c r="CZ196" s="21"/>
      <c r="DA196" s="21"/>
    </row>
    <row r="197" spans="2:105" x14ac:dyDescent="0.3">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c r="AO197" s="21"/>
      <c r="AP197" s="21"/>
      <c r="AQ197" s="21"/>
      <c r="AR197" s="21"/>
      <c r="AW197" s="21"/>
      <c r="AX197" s="21"/>
      <c r="AY197" s="21"/>
      <c r="AZ197" s="21"/>
      <c r="BA197" s="21"/>
      <c r="BB197" s="21"/>
      <c r="BC197" s="21"/>
      <c r="BD197" s="21"/>
      <c r="BE197" s="21"/>
      <c r="BF197" s="21"/>
      <c r="BG197" s="21"/>
      <c r="BH197" s="21"/>
      <c r="BI197" s="21"/>
      <c r="BJ197" s="21"/>
      <c r="BK197" s="21"/>
      <c r="BL197" s="21"/>
      <c r="BM197" s="21"/>
      <c r="BN197" s="21"/>
      <c r="BO197" s="21"/>
      <c r="BP197" s="21"/>
      <c r="BQ197" s="21"/>
      <c r="BR197" s="21"/>
      <c r="BS197" s="21"/>
      <c r="BT197" s="21"/>
      <c r="BU197" s="21"/>
      <c r="BV197" s="21"/>
      <c r="BW197" s="21"/>
      <c r="BX197" s="21"/>
      <c r="BY197" s="21"/>
      <c r="BZ197" s="21"/>
      <c r="CA197" s="21"/>
      <c r="CB197" s="21"/>
      <c r="CC197" s="21"/>
      <c r="CD197" s="21"/>
      <c r="CE197" s="21"/>
      <c r="CF197" s="21"/>
      <c r="CG197" s="21"/>
      <c r="CH197" s="21"/>
      <c r="CI197" s="21"/>
      <c r="CJ197" s="21"/>
      <c r="CK197" s="21"/>
      <c r="CL197" s="21"/>
      <c r="CM197" s="21"/>
      <c r="CN197" s="21"/>
      <c r="CO197" s="21"/>
      <c r="CP197" s="21"/>
      <c r="CQ197" s="21"/>
      <c r="CR197" s="21"/>
      <c r="CS197" s="21"/>
      <c r="CT197" s="21"/>
      <c r="CU197" s="21"/>
      <c r="CV197" s="21"/>
      <c r="CW197" s="21"/>
      <c r="CX197" s="21"/>
      <c r="CY197" s="21"/>
      <c r="CZ197" s="21"/>
      <c r="DA197" s="21"/>
    </row>
    <row r="198" spans="2:105" x14ac:dyDescent="0.3">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c r="AO198" s="21"/>
      <c r="AP198" s="21"/>
      <c r="AQ198" s="21"/>
      <c r="AR198" s="21"/>
      <c r="AW198" s="21"/>
      <c r="AX198" s="21"/>
      <c r="AY198" s="21"/>
      <c r="AZ198" s="21"/>
      <c r="BA198" s="21"/>
      <c r="BB198" s="21"/>
      <c r="BC198" s="21"/>
      <c r="BD198" s="21"/>
      <c r="BE198" s="21"/>
      <c r="BF198" s="21"/>
      <c r="BG198" s="21"/>
      <c r="BH198" s="21"/>
      <c r="BI198" s="21"/>
      <c r="BJ198" s="21"/>
      <c r="BK198" s="21"/>
      <c r="BL198" s="21"/>
      <c r="BM198" s="21"/>
      <c r="BN198" s="21"/>
      <c r="BO198" s="21"/>
      <c r="BP198" s="21"/>
      <c r="BQ198" s="21"/>
      <c r="BR198" s="21"/>
      <c r="BS198" s="21"/>
      <c r="BT198" s="21"/>
      <c r="BU198" s="21"/>
      <c r="BV198" s="21"/>
      <c r="BW198" s="21"/>
      <c r="BX198" s="21"/>
      <c r="BY198" s="21"/>
      <c r="BZ198" s="21"/>
      <c r="CA198" s="21"/>
      <c r="CB198" s="21"/>
      <c r="CC198" s="21"/>
      <c r="CD198" s="21"/>
      <c r="CE198" s="21"/>
      <c r="CF198" s="21"/>
      <c r="CG198" s="21"/>
      <c r="CH198" s="21"/>
      <c r="CI198" s="21"/>
      <c r="CJ198" s="21"/>
      <c r="CK198" s="21"/>
      <c r="CL198" s="21"/>
      <c r="CM198" s="21"/>
      <c r="CN198" s="21"/>
      <c r="CO198" s="21"/>
      <c r="CP198" s="21"/>
      <c r="CQ198" s="21"/>
      <c r="CR198" s="21"/>
      <c r="CS198" s="21"/>
      <c r="CT198" s="21"/>
      <c r="CU198" s="21"/>
      <c r="CV198" s="21"/>
      <c r="CW198" s="21"/>
      <c r="CX198" s="21"/>
      <c r="CY198" s="21"/>
      <c r="CZ198" s="21"/>
      <c r="DA198" s="21"/>
    </row>
    <row r="199" spans="2:105" x14ac:dyDescent="0.3">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c r="AO199" s="21"/>
      <c r="AP199" s="21"/>
      <c r="AQ199" s="21"/>
      <c r="AR199" s="21"/>
      <c r="AW199" s="21"/>
      <c r="AX199" s="21"/>
      <c r="AY199" s="21"/>
      <c r="AZ199" s="21"/>
      <c r="BA199" s="21"/>
      <c r="BB199" s="21"/>
      <c r="BC199" s="21"/>
      <c r="BD199" s="21"/>
      <c r="BE199" s="21"/>
      <c r="BF199" s="21"/>
      <c r="BG199" s="21"/>
      <c r="BH199" s="21"/>
      <c r="BI199" s="21"/>
      <c r="BJ199" s="21"/>
      <c r="BK199" s="21"/>
      <c r="BL199" s="21"/>
      <c r="BM199" s="21"/>
      <c r="BN199" s="21"/>
      <c r="BO199" s="21"/>
      <c r="BP199" s="21"/>
      <c r="BQ199" s="21"/>
      <c r="BR199" s="21"/>
      <c r="BS199" s="21"/>
      <c r="BT199" s="21"/>
      <c r="BU199" s="21"/>
      <c r="BV199" s="21"/>
      <c r="BW199" s="21"/>
      <c r="BX199" s="21"/>
      <c r="BY199" s="21"/>
      <c r="BZ199" s="21"/>
      <c r="CA199" s="21"/>
      <c r="CB199" s="21"/>
      <c r="CC199" s="21"/>
      <c r="CD199" s="21"/>
      <c r="CE199" s="21"/>
      <c r="CF199" s="21"/>
      <c r="CG199" s="21"/>
      <c r="CH199" s="21"/>
      <c r="CI199" s="21"/>
      <c r="CJ199" s="21"/>
      <c r="CK199" s="21"/>
      <c r="CL199" s="21"/>
      <c r="CM199" s="21"/>
      <c r="CN199" s="21"/>
      <c r="CO199" s="21"/>
      <c r="CP199" s="21"/>
      <c r="CQ199" s="21"/>
      <c r="CR199" s="21"/>
      <c r="CS199" s="21"/>
      <c r="CT199" s="21"/>
      <c r="CU199" s="21"/>
      <c r="CV199" s="21"/>
      <c r="CW199" s="21"/>
      <c r="CX199" s="21"/>
      <c r="CY199" s="21"/>
      <c r="CZ199" s="21"/>
      <c r="DA199" s="21"/>
    </row>
    <row r="200" spans="2:105" x14ac:dyDescent="0.3">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c r="AO200" s="21"/>
      <c r="AP200" s="21"/>
      <c r="AQ200" s="21"/>
      <c r="AR200" s="21"/>
      <c r="AW200" s="21"/>
      <c r="AX200" s="21"/>
      <c r="AY200" s="21"/>
      <c r="AZ200" s="21"/>
      <c r="BA200" s="21"/>
      <c r="BB200" s="21"/>
      <c r="BC200" s="21"/>
      <c r="BD200" s="21"/>
      <c r="BE200" s="21"/>
      <c r="BF200" s="21"/>
      <c r="BG200" s="21"/>
      <c r="BH200" s="21"/>
      <c r="BI200" s="21"/>
      <c r="BJ200" s="21"/>
      <c r="BK200" s="21"/>
      <c r="BL200" s="21"/>
      <c r="BM200" s="21"/>
      <c r="BN200" s="21"/>
      <c r="BO200" s="21"/>
      <c r="BP200" s="21"/>
      <c r="BQ200" s="21"/>
      <c r="BR200" s="21"/>
      <c r="BS200" s="21"/>
      <c r="BT200" s="21"/>
      <c r="BU200" s="21"/>
      <c r="BV200" s="21"/>
      <c r="BW200" s="21"/>
      <c r="BX200" s="21"/>
      <c r="BY200" s="21"/>
      <c r="BZ200" s="21"/>
      <c r="CA200" s="21"/>
      <c r="CB200" s="21"/>
      <c r="CC200" s="21"/>
      <c r="CD200" s="21"/>
      <c r="CE200" s="21"/>
      <c r="CF200" s="21"/>
      <c r="CG200" s="21"/>
      <c r="CH200" s="21"/>
      <c r="CI200" s="21"/>
      <c r="CJ200" s="21"/>
      <c r="CK200" s="21"/>
      <c r="CL200" s="21"/>
      <c r="CM200" s="21"/>
      <c r="CN200" s="21"/>
      <c r="CO200" s="21"/>
      <c r="CP200" s="21"/>
      <c r="CQ200" s="21"/>
      <c r="CR200" s="21"/>
      <c r="CS200" s="21"/>
      <c r="CT200" s="21"/>
      <c r="CU200" s="21"/>
      <c r="CV200" s="21"/>
      <c r="CW200" s="21"/>
      <c r="CX200" s="21"/>
      <c r="CY200" s="21"/>
      <c r="CZ200" s="21"/>
      <c r="DA200" s="21"/>
    </row>
    <row r="201" spans="2:105" x14ac:dyDescent="0.3">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c r="AO201" s="21"/>
      <c r="AP201" s="21"/>
      <c r="AQ201" s="21"/>
      <c r="AR201" s="21"/>
      <c r="AW201" s="21"/>
      <c r="AX201" s="21"/>
      <c r="AY201" s="21"/>
      <c r="AZ201" s="21"/>
      <c r="BA201" s="21"/>
      <c r="BB201" s="21"/>
      <c r="BC201" s="21"/>
      <c r="BD201" s="21"/>
      <c r="BE201" s="21"/>
      <c r="BF201" s="21"/>
      <c r="BG201" s="21"/>
      <c r="BH201" s="21"/>
      <c r="BI201" s="21"/>
      <c r="BJ201" s="21"/>
      <c r="BK201" s="21"/>
      <c r="BL201" s="21"/>
      <c r="BM201" s="21"/>
      <c r="BN201" s="21"/>
      <c r="BO201" s="21"/>
      <c r="BP201" s="21"/>
      <c r="BQ201" s="21"/>
      <c r="BR201" s="21"/>
      <c r="BS201" s="21"/>
      <c r="BT201" s="21"/>
      <c r="BU201" s="21"/>
      <c r="BV201" s="21"/>
      <c r="BW201" s="21"/>
      <c r="BX201" s="21"/>
      <c r="BY201" s="21"/>
      <c r="BZ201" s="21"/>
      <c r="CA201" s="21"/>
      <c r="CB201" s="21"/>
      <c r="CC201" s="21"/>
      <c r="CD201" s="21"/>
      <c r="CE201" s="21"/>
      <c r="CF201" s="21"/>
      <c r="CG201" s="21"/>
      <c r="CH201" s="21"/>
      <c r="CI201" s="21"/>
      <c r="CJ201" s="21"/>
      <c r="CK201" s="21"/>
      <c r="CL201" s="21"/>
      <c r="CM201" s="21"/>
      <c r="CN201" s="21"/>
      <c r="CO201" s="21"/>
      <c r="CP201" s="21"/>
      <c r="CQ201" s="21"/>
      <c r="CR201" s="21"/>
      <c r="CS201" s="21"/>
      <c r="CT201" s="21"/>
      <c r="CU201" s="21"/>
      <c r="CV201" s="21"/>
      <c r="CW201" s="21"/>
      <c r="CX201" s="21"/>
      <c r="CY201" s="21"/>
      <c r="CZ201" s="21"/>
      <c r="DA201" s="21"/>
    </row>
    <row r="202" spans="2:105" x14ac:dyDescent="0.3">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c r="AO202" s="21"/>
      <c r="AP202" s="21"/>
      <c r="AQ202" s="21"/>
      <c r="AR202" s="21"/>
      <c r="AW202" s="21"/>
      <c r="AX202" s="21"/>
      <c r="AY202" s="21"/>
      <c r="AZ202" s="21"/>
      <c r="BA202" s="21"/>
      <c r="BB202" s="21"/>
      <c r="BC202" s="21"/>
      <c r="BD202" s="21"/>
      <c r="BE202" s="21"/>
      <c r="BF202" s="21"/>
      <c r="BG202" s="21"/>
      <c r="BH202" s="21"/>
      <c r="BI202" s="21"/>
      <c r="BJ202" s="21"/>
      <c r="BK202" s="21"/>
      <c r="BL202" s="21"/>
      <c r="BM202" s="21"/>
      <c r="BN202" s="21"/>
      <c r="BO202" s="21"/>
      <c r="BP202" s="21"/>
      <c r="BQ202" s="21"/>
      <c r="BR202" s="21"/>
      <c r="BS202" s="21"/>
      <c r="BT202" s="21"/>
      <c r="BU202" s="21"/>
      <c r="BV202" s="21"/>
      <c r="BW202" s="21"/>
      <c r="BX202" s="21"/>
      <c r="BY202" s="21"/>
      <c r="BZ202" s="21"/>
      <c r="CA202" s="21"/>
      <c r="CB202" s="21"/>
      <c r="CC202" s="21"/>
      <c r="CD202" s="21"/>
      <c r="CE202" s="21"/>
      <c r="CF202" s="21"/>
      <c r="CG202" s="21"/>
      <c r="CH202" s="21"/>
      <c r="CI202" s="21"/>
      <c r="CJ202" s="21"/>
      <c r="CK202" s="21"/>
      <c r="CL202" s="21"/>
      <c r="CM202" s="21"/>
      <c r="CN202" s="21"/>
      <c r="CO202" s="21"/>
      <c r="CP202" s="21"/>
      <c r="CQ202" s="21"/>
      <c r="CR202" s="21"/>
      <c r="CS202" s="21"/>
      <c r="CT202" s="21"/>
      <c r="CU202" s="21"/>
      <c r="CV202" s="21"/>
      <c r="CW202" s="21"/>
      <c r="CX202" s="21"/>
      <c r="CY202" s="21"/>
      <c r="CZ202" s="21"/>
      <c r="DA202" s="21"/>
    </row>
    <row r="203" spans="2:105" x14ac:dyDescent="0.3">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c r="AO203" s="21"/>
      <c r="AP203" s="21"/>
      <c r="AQ203" s="21"/>
      <c r="AR203" s="21"/>
      <c r="AW203" s="21"/>
      <c r="AX203" s="21"/>
      <c r="AY203" s="21"/>
      <c r="AZ203" s="21"/>
      <c r="BA203" s="21"/>
      <c r="BB203" s="21"/>
      <c r="BC203" s="21"/>
      <c r="BD203" s="21"/>
      <c r="BE203" s="21"/>
      <c r="BF203" s="21"/>
      <c r="BG203" s="21"/>
      <c r="BH203" s="21"/>
      <c r="BI203" s="21"/>
      <c r="BJ203" s="21"/>
      <c r="BK203" s="21"/>
      <c r="BL203" s="21"/>
      <c r="BM203" s="21"/>
      <c r="BN203" s="21"/>
      <c r="BO203" s="21"/>
      <c r="BP203" s="21"/>
      <c r="BQ203" s="21"/>
      <c r="BR203" s="21"/>
      <c r="BS203" s="21"/>
      <c r="BT203" s="21"/>
      <c r="BU203" s="21"/>
      <c r="BV203" s="21"/>
      <c r="BW203" s="21"/>
      <c r="BX203" s="21"/>
      <c r="BY203" s="21"/>
      <c r="BZ203" s="21"/>
      <c r="CA203" s="21"/>
      <c r="CB203" s="21"/>
      <c r="CC203" s="21"/>
      <c r="CD203" s="21"/>
      <c r="CE203" s="21"/>
      <c r="CF203" s="21"/>
      <c r="CG203" s="21"/>
      <c r="CH203" s="21"/>
      <c r="CI203" s="21"/>
      <c r="CJ203" s="21"/>
      <c r="CK203" s="21"/>
      <c r="CL203" s="21"/>
      <c r="CM203" s="21"/>
      <c r="CN203" s="21"/>
      <c r="CO203" s="21"/>
      <c r="CP203" s="21"/>
      <c r="CQ203" s="21"/>
      <c r="CR203" s="21"/>
      <c r="CS203" s="21"/>
      <c r="CT203" s="21"/>
      <c r="CU203" s="21"/>
      <c r="CV203" s="21"/>
      <c r="CW203" s="21"/>
      <c r="CX203" s="21"/>
      <c r="CY203" s="21"/>
      <c r="CZ203" s="21"/>
      <c r="DA203" s="21"/>
    </row>
    <row r="204" spans="2:105" x14ac:dyDescent="0.3">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c r="AO204" s="21"/>
      <c r="AP204" s="21"/>
      <c r="AQ204" s="21"/>
      <c r="AR204" s="21"/>
      <c r="AW204" s="21"/>
      <c r="AX204" s="21"/>
      <c r="AY204" s="21"/>
      <c r="AZ204" s="21"/>
      <c r="BA204" s="21"/>
      <c r="BB204" s="21"/>
      <c r="BC204" s="21"/>
      <c r="BD204" s="21"/>
      <c r="BE204" s="21"/>
      <c r="BF204" s="21"/>
      <c r="BG204" s="21"/>
      <c r="BH204" s="21"/>
      <c r="BI204" s="21"/>
      <c r="BJ204" s="21"/>
      <c r="BK204" s="21"/>
      <c r="BL204" s="21"/>
      <c r="BM204" s="21"/>
      <c r="BN204" s="21"/>
      <c r="BO204" s="21"/>
      <c r="BP204" s="21"/>
      <c r="BQ204" s="21"/>
      <c r="BR204" s="21"/>
      <c r="BS204" s="21"/>
      <c r="BT204" s="21"/>
      <c r="BU204" s="21"/>
      <c r="BV204" s="21"/>
      <c r="BW204" s="21"/>
      <c r="BX204" s="21"/>
      <c r="BY204" s="21"/>
      <c r="BZ204" s="21"/>
      <c r="CA204" s="21"/>
      <c r="CB204" s="21"/>
      <c r="CC204" s="21"/>
      <c r="CD204" s="21"/>
      <c r="CE204" s="21"/>
      <c r="CF204" s="21"/>
      <c r="CG204" s="21"/>
      <c r="CH204" s="21"/>
      <c r="CI204" s="21"/>
      <c r="CJ204" s="21"/>
      <c r="CK204" s="21"/>
      <c r="CL204" s="21"/>
      <c r="CM204" s="21"/>
      <c r="CN204" s="21"/>
      <c r="CO204" s="21"/>
      <c r="CP204" s="21"/>
      <c r="CQ204" s="21"/>
      <c r="CR204" s="21"/>
      <c r="CS204" s="21"/>
      <c r="CT204" s="21"/>
      <c r="CU204" s="21"/>
      <c r="CV204" s="21"/>
      <c r="CW204" s="21"/>
      <c r="CX204" s="21"/>
      <c r="CY204" s="21"/>
      <c r="CZ204" s="21"/>
      <c r="DA204" s="21"/>
    </row>
    <row r="205" spans="2:105" x14ac:dyDescent="0.3">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c r="AO205" s="21"/>
      <c r="AP205" s="21"/>
      <c r="AQ205" s="21"/>
      <c r="AR205" s="21"/>
      <c r="AW205" s="21"/>
      <c r="AX205" s="21"/>
      <c r="AY205" s="21"/>
      <c r="AZ205" s="21"/>
      <c r="BA205" s="21"/>
      <c r="BB205" s="21"/>
      <c r="BC205" s="21"/>
      <c r="BD205" s="21"/>
      <c r="BE205" s="21"/>
      <c r="BF205" s="21"/>
      <c r="BG205" s="21"/>
      <c r="BH205" s="21"/>
      <c r="BI205" s="21"/>
      <c r="BJ205" s="21"/>
      <c r="BK205" s="21"/>
      <c r="BL205" s="21"/>
      <c r="BM205" s="21"/>
      <c r="BN205" s="21"/>
      <c r="BO205" s="21"/>
      <c r="BP205" s="21"/>
      <c r="BQ205" s="21"/>
      <c r="BR205" s="21"/>
      <c r="BS205" s="21"/>
      <c r="BT205" s="21"/>
      <c r="BU205" s="21"/>
      <c r="BV205" s="21"/>
      <c r="BW205" s="21"/>
      <c r="BX205" s="21"/>
      <c r="BY205" s="21"/>
      <c r="BZ205" s="21"/>
      <c r="CA205" s="21"/>
      <c r="CB205" s="21"/>
      <c r="CC205" s="21"/>
      <c r="CD205" s="21"/>
      <c r="CE205" s="21"/>
      <c r="CF205" s="21"/>
      <c r="CG205" s="21"/>
      <c r="CH205" s="21"/>
      <c r="CI205" s="21"/>
      <c r="CJ205" s="21"/>
      <c r="CK205" s="21"/>
      <c r="CL205" s="21"/>
      <c r="CM205" s="21"/>
      <c r="CN205" s="21"/>
      <c r="CO205" s="21"/>
      <c r="CP205" s="21"/>
      <c r="CQ205" s="21"/>
      <c r="CR205" s="21"/>
      <c r="CS205" s="21"/>
      <c r="CT205" s="21"/>
      <c r="CU205" s="21"/>
      <c r="CV205" s="21"/>
      <c r="CW205" s="21"/>
      <c r="CX205" s="21"/>
      <c r="CY205" s="21"/>
      <c r="CZ205" s="21"/>
      <c r="DA205" s="21"/>
    </row>
    <row r="206" spans="2:105" x14ac:dyDescent="0.3">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c r="AO206" s="21"/>
      <c r="AP206" s="21"/>
      <c r="AQ206" s="21"/>
      <c r="AR206" s="21"/>
      <c r="AW206" s="21"/>
      <c r="AX206" s="21"/>
      <c r="AY206" s="21"/>
      <c r="AZ206" s="21"/>
      <c r="BA206" s="21"/>
      <c r="BB206" s="21"/>
      <c r="BC206" s="21"/>
      <c r="BD206" s="21"/>
      <c r="BE206" s="21"/>
      <c r="BF206" s="21"/>
      <c r="BG206" s="21"/>
      <c r="BH206" s="21"/>
      <c r="BI206" s="21"/>
      <c r="BJ206" s="21"/>
      <c r="BK206" s="21"/>
      <c r="BL206" s="21"/>
      <c r="BM206" s="21"/>
      <c r="BN206" s="21"/>
      <c r="BO206" s="21"/>
      <c r="BP206" s="21"/>
      <c r="BQ206" s="21"/>
      <c r="BR206" s="21"/>
      <c r="BS206" s="21"/>
      <c r="BT206" s="21"/>
      <c r="BU206" s="21"/>
      <c r="BV206" s="21"/>
      <c r="BW206" s="21"/>
      <c r="BX206" s="21"/>
      <c r="BY206" s="21"/>
      <c r="BZ206" s="21"/>
      <c r="CA206" s="21"/>
      <c r="CB206" s="21"/>
      <c r="CC206" s="21"/>
      <c r="CD206" s="21"/>
      <c r="CE206" s="21"/>
      <c r="CF206" s="21"/>
      <c r="CG206" s="21"/>
      <c r="CH206" s="21"/>
      <c r="CI206" s="21"/>
      <c r="CJ206" s="21"/>
      <c r="CK206" s="21"/>
      <c r="CL206" s="21"/>
      <c r="CM206" s="21"/>
      <c r="CN206" s="21"/>
      <c r="CO206" s="21"/>
      <c r="CP206" s="21"/>
      <c r="CQ206" s="21"/>
      <c r="CR206" s="21"/>
      <c r="CS206" s="21"/>
      <c r="CT206" s="21"/>
      <c r="CU206" s="21"/>
      <c r="CV206" s="21"/>
      <c r="CW206" s="21"/>
      <c r="CX206" s="21"/>
      <c r="CY206" s="21"/>
      <c r="CZ206" s="21"/>
      <c r="DA206" s="21"/>
    </row>
    <row r="207" spans="2:105" x14ac:dyDescent="0.3">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c r="AO207" s="21"/>
      <c r="AP207" s="21"/>
      <c r="AQ207" s="21"/>
      <c r="AR207" s="21"/>
      <c r="AW207" s="21"/>
      <c r="AX207" s="21"/>
      <c r="AY207" s="21"/>
      <c r="AZ207" s="21"/>
      <c r="BA207" s="21"/>
      <c r="BB207" s="21"/>
      <c r="BC207" s="21"/>
      <c r="BD207" s="21"/>
      <c r="BE207" s="21"/>
      <c r="BF207" s="21"/>
      <c r="BG207" s="21"/>
      <c r="BH207" s="21"/>
      <c r="BI207" s="21"/>
      <c r="BJ207" s="21"/>
      <c r="BK207" s="21"/>
      <c r="BL207" s="21"/>
      <c r="BM207" s="21"/>
      <c r="BN207" s="21"/>
      <c r="BO207" s="21"/>
      <c r="BP207" s="21"/>
      <c r="BQ207" s="21"/>
      <c r="BR207" s="21"/>
      <c r="BS207" s="21"/>
      <c r="BT207" s="21"/>
      <c r="BU207" s="21"/>
      <c r="BV207" s="21"/>
      <c r="BW207" s="21"/>
      <c r="BX207" s="21"/>
      <c r="BY207" s="21"/>
      <c r="BZ207" s="21"/>
      <c r="CA207" s="21"/>
      <c r="CB207" s="21"/>
      <c r="CC207" s="21"/>
      <c r="CD207" s="21"/>
      <c r="CE207" s="21"/>
      <c r="CF207" s="21"/>
      <c r="CG207" s="21"/>
      <c r="CH207" s="21"/>
      <c r="CI207" s="21"/>
      <c r="CJ207" s="21"/>
      <c r="CK207" s="21"/>
      <c r="CL207" s="21"/>
      <c r="CM207" s="21"/>
      <c r="CN207" s="21"/>
      <c r="CO207" s="21"/>
      <c r="CP207" s="21"/>
      <c r="CQ207" s="21"/>
      <c r="CR207" s="21"/>
      <c r="CS207" s="21"/>
      <c r="CT207" s="21"/>
      <c r="CU207" s="21"/>
      <c r="CV207" s="21"/>
      <c r="CW207" s="21"/>
      <c r="CX207" s="21"/>
      <c r="CY207" s="21"/>
      <c r="CZ207" s="21"/>
      <c r="DA207" s="21"/>
    </row>
    <row r="208" spans="2:105" x14ac:dyDescent="0.3">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c r="AO208" s="21"/>
      <c r="AP208" s="21"/>
      <c r="AQ208" s="21"/>
      <c r="AR208" s="21"/>
      <c r="AW208" s="21"/>
      <c r="AX208" s="21"/>
      <c r="AY208" s="21"/>
      <c r="AZ208" s="21"/>
      <c r="BA208" s="21"/>
      <c r="BB208" s="21"/>
      <c r="BC208" s="21"/>
      <c r="BD208" s="21"/>
      <c r="BE208" s="21"/>
      <c r="BF208" s="21"/>
      <c r="BG208" s="21"/>
      <c r="BH208" s="21"/>
      <c r="BI208" s="21"/>
      <c r="BJ208" s="21"/>
      <c r="BK208" s="21"/>
      <c r="BL208" s="21"/>
      <c r="BM208" s="21"/>
      <c r="BN208" s="21"/>
      <c r="BO208" s="21"/>
      <c r="BP208" s="21"/>
      <c r="BQ208" s="21"/>
      <c r="BR208" s="21"/>
      <c r="BS208" s="21"/>
      <c r="BT208" s="21"/>
      <c r="BU208" s="21"/>
      <c r="BV208" s="21"/>
      <c r="BW208" s="21"/>
      <c r="BX208" s="21"/>
      <c r="BY208" s="21"/>
      <c r="BZ208" s="21"/>
      <c r="CA208" s="21"/>
      <c r="CB208" s="21"/>
      <c r="CC208" s="21"/>
      <c r="CD208" s="21"/>
      <c r="CE208" s="21"/>
      <c r="CF208" s="21"/>
      <c r="CG208" s="21"/>
      <c r="CH208" s="21"/>
      <c r="CI208" s="21"/>
      <c r="CJ208" s="21"/>
      <c r="CK208" s="21"/>
      <c r="CL208" s="21"/>
      <c r="CM208" s="21"/>
      <c r="CN208" s="21"/>
      <c r="CO208" s="21"/>
      <c r="CP208" s="21"/>
      <c r="CQ208" s="21"/>
      <c r="CR208" s="21"/>
      <c r="CS208" s="21"/>
      <c r="CT208" s="21"/>
      <c r="CU208" s="21"/>
      <c r="CV208" s="21"/>
      <c r="CW208" s="21"/>
      <c r="CX208" s="21"/>
      <c r="CY208" s="21"/>
      <c r="CZ208" s="21"/>
      <c r="DA208" s="21"/>
    </row>
    <row r="209" spans="2:105" x14ac:dyDescent="0.3">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c r="AO209" s="21"/>
      <c r="AP209" s="21"/>
      <c r="AQ209" s="21"/>
      <c r="AR209" s="21"/>
      <c r="AW209" s="21"/>
      <c r="AX209" s="21"/>
      <c r="AY209" s="21"/>
      <c r="AZ209" s="21"/>
      <c r="BA209" s="21"/>
      <c r="BB209" s="21"/>
      <c r="BC209" s="21"/>
      <c r="BD209" s="21"/>
      <c r="BE209" s="21"/>
      <c r="BF209" s="21"/>
      <c r="BG209" s="21"/>
      <c r="BH209" s="21"/>
      <c r="BI209" s="21"/>
      <c r="BJ209" s="21"/>
      <c r="BK209" s="21"/>
      <c r="BL209" s="21"/>
      <c r="BM209" s="21"/>
      <c r="BN209" s="21"/>
      <c r="BO209" s="21"/>
      <c r="BP209" s="21"/>
      <c r="BQ209" s="21"/>
      <c r="BR209" s="21"/>
      <c r="BS209" s="21"/>
      <c r="BT209" s="21"/>
      <c r="BU209" s="21"/>
      <c r="BV209" s="21"/>
      <c r="BW209" s="21"/>
      <c r="BX209" s="21"/>
      <c r="BY209" s="21"/>
      <c r="BZ209" s="21"/>
      <c r="CA209" s="21"/>
      <c r="CB209" s="21"/>
      <c r="CC209" s="21"/>
      <c r="CD209" s="21"/>
      <c r="CE209" s="21"/>
      <c r="CF209" s="21"/>
      <c r="CG209" s="21"/>
      <c r="CH209" s="21"/>
      <c r="CI209" s="21"/>
      <c r="CJ209" s="21"/>
      <c r="CK209" s="21"/>
      <c r="CL209" s="21"/>
      <c r="CM209" s="21"/>
      <c r="CN209" s="21"/>
      <c r="CO209" s="21"/>
      <c r="CP209" s="21"/>
      <c r="CQ209" s="21"/>
      <c r="CR209" s="21"/>
      <c r="CS209" s="21"/>
      <c r="CT209" s="21"/>
      <c r="CU209" s="21"/>
      <c r="CV209" s="21"/>
      <c r="CW209" s="21"/>
      <c r="CX209" s="21"/>
      <c r="CY209" s="21"/>
      <c r="CZ209" s="21"/>
      <c r="DA209" s="21"/>
    </row>
    <row r="210" spans="2:105" x14ac:dyDescent="0.3">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c r="AO210" s="21"/>
      <c r="AP210" s="21"/>
      <c r="AQ210" s="21"/>
      <c r="AR210" s="21"/>
      <c r="AW210" s="21"/>
      <c r="AX210" s="21"/>
      <c r="AY210" s="21"/>
      <c r="AZ210" s="21"/>
      <c r="BA210" s="21"/>
      <c r="BB210" s="21"/>
      <c r="BC210" s="21"/>
      <c r="BD210" s="21"/>
      <c r="BE210" s="21"/>
      <c r="BF210" s="21"/>
      <c r="BG210" s="21"/>
      <c r="BH210" s="21"/>
      <c r="BI210" s="21"/>
      <c r="BJ210" s="21"/>
      <c r="BK210" s="21"/>
      <c r="BL210" s="21"/>
      <c r="BM210" s="21"/>
      <c r="BN210" s="21"/>
      <c r="BO210" s="21"/>
      <c r="BP210" s="21"/>
      <c r="BQ210" s="21"/>
      <c r="BR210" s="21"/>
      <c r="BS210" s="21"/>
      <c r="BT210" s="21"/>
      <c r="BU210" s="21"/>
      <c r="BV210" s="21"/>
      <c r="BW210" s="21"/>
      <c r="BX210" s="21"/>
      <c r="BY210" s="21"/>
      <c r="BZ210" s="21"/>
      <c r="CA210" s="21"/>
      <c r="CB210" s="21"/>
      <c r="CC210" s="21"/>
      <c r="CD210" s="21"/>
      <c r="CE210" s="21"/>
      <c r="CF210" s="21"/>
      <c r="CG210" s="21"/>
      <c r="CH210" s="21"/>
      <c r="CI210" s="21"/>
      <c r="CJ210" s="21"/>
      <c r="CK210" s="21"/>
      <c r="CL210" s="21"/>
      <c r="CM210" s="21"/>
      <c r="CN210" s="21"/>
      <c r="CO210" s="21"/>
      <c r="CP210" s="21"/>
      <c r="CQ210" s="21"/>
      <c r="CR210" s="21"/>
      <c r="CS210" s="21"/>
      <c r="CT210" s="21"/>
      <c r="CU210" s="21"/>
      <c r="CV210" s="21"/>
      <c r="CW210" s="21"/>
      <c r="CX210" s="21"/>
      <c r="CY210" s="21"/>
      <c r="CZ210" s="21"/>
      <c r="DA210" s="21"/>
    </row>
    <row r="211" spans="2:105" x14ac:dyDescent="0.3">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c r="AO211" s="21"/>
      <c r="AP211" s="21"/>
      <c r="AQ211" s="21"/>
      <c r="AR211" s="21"/>
      <c r="AW211" s="21"/>
      <c r="AX211" s="21"/>
      <c r="AY211" s="21"/>
      <c r="AZ211" s="21"/>
      <c r="BA211" s="21"/>
      <c r="BB211" s="21"/>
      <c r="BC211" s="21"/>
      <c r="BD211" s="21"/>
      <c r="BE211" s="21"/>
      <c r="BF211" s="21"/>
      <c r="BG211" s="21"/>
      <c r="BH211" s="21"/>
      <c r="BI211" s="21"/>
      <c r="BJ211" s="21"/>
      <c r="BK211" s="21"/>
      <c r="BL211" s="21"/>
      <c r="BM211" s="21"/>
      <c r="BN211" s="21"/>
      <c r="BO211" s="21"/>
      <c r="BP211" s="21"/>
      <c r="BQ211" s="21"/>
      <c r="BR211" s="21"/>
      <c r="BS211" s="21"/>
      <c r="BT211" s="21"/>
      <c r="BU211" s="21"/>
      <c r="BV211" s="21"/>
      <c r="BW211" s="21"/>
      <c r="BX211" s="21"/>
      <c r="BY211" s="21"/>
      <c r="BZ211" s="21"/>
      <c r="CA211" s="21"/>
      <c r="CB211" s="21"/>
      <c r="CC211" s="21"/>
      <c r="CD211" s="21"/>
      <c r="CE211" s="21"/>
      <c r="CF211" s="21"/>
      <c r="CG211" s="21"/>
      <c r="CH211" s="21"/>
      <c r="CI211" s="21"/>
      <c r="CJ211" s="21"/>
      <c r="CK211" s="21"/>
      <c r="CL211" s="21"/>
      <c r="CM211" s="21"/>
      <c r="CN211" s="21"/>
      <c r="CO211" s="21"/>
      <c r="CP211" s="21"/>
      <c r="CQ211" s="21"/>
      <c r="CR211" s="21"/>
      <c r="CS211" s="21"/>
      <c r="CT211" s="21"/>
      <c r="CU211" s="21"/>
      <c r="CV211" s="21"/>
      <c r="CW211" s="21"/>
      <c r="CX211" s="21"/>
      <c r="CY211" s="21"/>
      <c r="CZ211" s="21"/>
      <c r="DA211" s="21"/>
    </row>
    <row r="212" spans="2:105" x14ac:dyDescent="0.3">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c r="AO212" s="21"/>
      <c r="AP212" s="21"/>
      <c r="AQ212" s="21"/>
      <c r="AR212" s="21"/>
      <c r="AW212" s="21"/>
      <c r="AX212" s="21"/>
      <c r="AY212" s="21"/>
      <c r="AZ212" s="21"/>
      <c r="BA212" s="21"/>
      <c r="BB212" s="21"/>
      <c r="BC212" s="21"/>
      <c r="BD212" s="21"/>
      <c r="BE212" s="21"/>
      <c r="BF212" s="21"/>
      <c r="BG212" s="21"/>
      <c r="BH212" s="21"/>
      <c r="BI212" s="21"/>
      <c r="BJ212" s="21"/>
      <c r="BK212" s="21"/>
      <c r="BL212" s="21"/>
      <c r="BM212" s="21"/>
      <c r="BN212" s="21"/>
      <c r="BO212" s="21"/>
      <c r="BP212" s="21"/>
      <c r="BQ212" s="21"/>
      <c r="BR212" s="21"/>
      <c r="BS212" s="21"/>
      <c r="BT212" s="21"/>
      <c r="BU212" s="21"/>
      <c r="BV212" s="21"/>
      <c r="BW212" s="21"/>
      <c r="BX212" s="21"/>
      <c r="BY212" s="21"/>
      <c r="BZ212" s="21"/>
      <c r="CA212" s="21"/>
      <c r="CB212" s="21"/>
      <c r="CC212" s="21"/>
      <c r="CD212" s="21"/>
      <c r="CE212" s="21"/>
      <c r="CF212" s="21"/>
      <c r="CG212" s="21"/>
      <c r="CH212" s="21"/>
      <c r="CI212" s="21"/>
      <c r="CJ212" s="21"/>
      <c r="CK212" s="21"/>
      <c r="CL212" s="21"/>
      <c r="CM212" s="21"/>
      <c r="CN212" s="21"/>
      <c r="CO212" s="21"/>
      <c r="CP212" s="21"/>
      <c r="CQ212" s="21"/>
      <c r="CR212" s="21"/>
      <c r="CS212" s="21"/>
      <c r="CT212" s="21"/>
      <c r="CU212" s="21"/>
      <c r="CV212" s="21"/>
      <c r="CW212" s="21"/>
      <c r="CX212" s="21"/>
      <c r="CY212" s="21"/>
      <c r="CZ212" s="21"/>
      <c r="DA212" s="21"/>
    </row>
    <row r="213" spans="2:105" x14ac:dyDescent="0.3">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c r="AO213" s="21"/>
      <c r="AP213" s="21"/>
      <c r="AQ213" s="21"/>
      <c r="AR213" s="21"/>
      <c r="AW213" s="21"/>
      <c r="AX213" s="21"/>
      <c r="AY213" s="21"/>
      <c r="AZ213" s="21"/>
      <c r="BA213" s="21"/>
      <c r="BB213" s="21"/>
      <c r="BC213" s="21"/>
      <c r="BD213" s="21"/>
      <c r="BE213" s="21"/>
      <c r="BF213" s="21"/>
      <c r="BG213" s="21"/>
      <c r="BH213" s="21"/>
      <c r="BI213" s="21"/>
      <c r="BJ213" s="21"/>
      <c r="BK213" s="21"/>
      <c r="BL213" s="21"/>
      <c r="BM213" s="21"/>
      <c r="BN213" s="21"/>
      <c r="BO213" s="21"/>
      <c r="BP213" s="21"/>
      <c r="BQ213" s="21"/>
      <c r="BR213" s="21"/>
      <c r="BS213" s="21"/>
      <c r="BT213" s="21"/>
      <c r="BU213" s="21"/>
      <c r="BV213" s="21"/>
      <c r="BW213" s="21"/>
      <c r="BX213" s="21"/>
      <c r="BY213" s="21"/>
      <c r="BZ213" s="21"/>
      <c r="CA213" s="21"/>
      <c r="CB213" s="21"/>
      <c r="CC213" s="21"/>
      <c r="CD213" s="21"/>
      <c r="CE213" s="21"/>
      <c r="CF213" s="21"/>
      <c r="CG213" s="21"/>
      <c r="CH213" s="21"/>
      <c r="CI213" s="21"/>
      <c r="CJ213" s="21"/>
      <c r="CK213" s="21"/>
      <c r="CL213" s="21"/>
      <c r="CM213" s="21"/>
      <c r="CN213" s="21"/>
      <c r="CO213" s="21"/>
      <c r="CP213" s="21"/>
      <c r="CQ213" s="21"/>
      <c r="CR213" s="21"/>
      <c r="CS213" s="21"/>
      <c r="CT213" s="21"/>
      <c r="CU213" s="21"/>
      <c r="CV213" s="21"/>
      <c r="CW213" s="21"/>
      <c r="CX213" s="21"/>
      <c r="CY213" s="21"/>
      <c r="CZ213" s="21"/>
      <c r="DA213" s="21"/>
    </row>
    <row r="214" spans="2:105" x14ac:dyDescent="0.3">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c r="AO214" s="21"/>
      <c r="AP214" s="21"/>
      <c r="AQ214" s="21"/>
      <c r="AR214" s="21"/>
      <c r="AW214" s="21"/>
      <c r="AX214" s="21"/>
      <c r="AY214" s="21"/>
      <c r="AZ214" s="21"/>
      <c r="BA214" s="21"/>
      <c r="BB214" s="21"/>
      <c r="BC214" s="21"/>
      <c r="BD214" s="21"/>
      <c r="BE214" s="21"/>
      <c r="BF214" s="21"/>
      <c r="BG214" s="21"/>
      <c r="BH214" s="21"/>
      <c r="BI214" s="21"/>
      <c r="BJ214" s="21"/>
      <c r="BK214" s="21"/>
      <c r="BL214" s="21"/>
      <c r="BM214" s="21"/>
      <c r="BN214" s="21"/>
      <c r="BO214" s="21"/>
      <c r="BP214" s="21"/>
      <c r="BQ214" s="21"/>
      <c r="BR214" s="21"/>
      <c r="BS214" s="21"/>
      <c r="BT214" s="21"/>
      <c r="BU214" s="21"/>
      <c r="BV214" s="21"/>
      <c r="BW214" s="21"/>
      <c r="BX214" s="21"/>
      <c r="BY214" s="21"/>
      <c r="BZ214" s="21"/>
      <c r="CA214" s="21"/>
      <c r="CB214" s="21"/>
      <c r="CC214" s="21"/>
      <c r="CD214" s="21"/>
      <c r="CE214" s="21"/>
      <c r="CF214" s="21"/>
      <c r="CG214" s="21"/>
      <c r="CH214" s="21"/>
      <c r="CI214" s="21"/>
      <c r="CJ214" s="21"/>
      <c r="CK214" s="21"/>
      <c r="CL214" s="21"/>
      <c r="CM214" s="21"/>
      <c r="CN214" s="21"/>
      <c r="CO214" s="21"/>
      <c r="CP214" s="21"/>
      <c r="CQ214" s="21"/>
      <c r="CR214" s="21"/>
      <c r="CS214" s="21"/>
      <c r="CT214" s="21"/>
      <c r="CU214" s="21"/>
      <c r="CV214" s="21"/>
      <c r="CW214" s="21"/>
      <c r="CX214" s="21"/>
      <c r="CY214" s="21"/>
      <c r="CZ214" s="21"/>
      <c r="DA214" s="21"/>
    </row>
    <row r="215" spans="2:105" x14ac:dyDescent="0.3">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c r="AO215" s="21"/>
      <c r="AP215" s="21"/>
      <c r="AQ215" s="21"/>
      <c r="AR215" s="21"/>
      <c r="AW215" s="21"/>
      <c r="AX215" s="21"/>
      <c r="AY215" s="21"/>
      <c r="AZ215" s="21"/>
      <c r="BA215" s="21"/>
      <c r="BB215" s="21"/>
      <c r="BC215" s="21"/>
      <c r="BD215" s="21"/>
      <c r="BE215" s="21"/>
      <c r="BF215" s="21"/>
      <c r="BG215" s="21"/>
      <c r="BH215" s="21"/>
      <c r="BI215" s="21"/>
      <c r="BJ215" s="21"/>
      <c r="BK215" s="21"/>
      <c r="BL215" s="21"/>
      <c r="BM215" s="21"/>
      <c r="BN215" s="21"/>
      <c r="BO215" s="21"/>
      <c r="BP215" s="21"/>
      <c r="BQ215" s="21"/>
      <c r="BR215" s="21"/>
      <c r="BS215" s="21"/>
      <c r="BT215" s="21"/>
      <c r="BU215" s="21"/>
      <c r="BV215" s="21"/>
      <c r="BW215" s="21"/>
      <c r="BX215" s="21"/>
      <c r="BY215" s="21"/>
      <c r="BZ215" s="21"/>
      <c r="CA215" s="21"/>
      <c r="CB215" s="21"/>
      <c r="CC215" s="21"/>
      <c r="CD215" s="21"/>
      <c r="CE215" s="21"/>
      <c r="CF215" s="21"/>
      <c r="CG215" s="21"/>
      <c r="CH215" s="21"/>
      <c r="CI215" s="21"/>
      <c r="CJ215" s="21"/>
      <c r="CK215" s="21"/>
      <c r="CL215" s="21"/>
      <c r="CM215" s="21"/>
      <c r="CN215" s="21"/>
      <c r="CO215" s="21"/>
      <c r="CP215" s="21"/>
      <c r="CQ215" s="21"/>
      <c r="CR215" s="21"/>
      <c r="CS215" s="21"/>
      <c r="CT215" s="21"/>
      <c r="CU215" s="21"/>
      <c r="CV215" s="21"/>
      <c r="CW215" s="21"/>
      <c r="CX215" s="21"/>
      <c r="CY215" s="21"/>
      <c r="CZ215" s="21"/>
      <c r="DA215" s="21"/>
    </row>
    <row r="216" spans="2:105" x14ac:dyDescent="0.3">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c r="AO216" s="21"/>
      <c r="AP216" s="21"/>
      <c r="AQ216" s="21"/>
      <c r="AR216" s="21"/>
      <c r="AW216" s="21"/>
      <c r="AX216" s="21"/>
      <c r="AY216" s="21"/>
      <c r="AZ216" s="21"/>
      <c r="BA216" s="21"/>
      <c r="BB216" s="21"/>
      <c r="BC216" s="21"/>
      <c r="BD216" s="21"/>
      <c r="BE216" s="21"/>
      <c r="BF216" s="21"/>
      <c r="BG216" s="21"/>
      <c r="BH216" s="21"/>
      <c r="BI216" s="21"/>
      <c r="BJ216" s="21"/>
      <c r="BK216" s="21"/>
      <c r="BL216" s="21"/>
      <c r="BM216" s="21"/>
      <c r="BN216" s="21"/>
      <c r="BO216" s="21"/>
      <c r="BP216" s="21"/>
      <c r="BQ216" s="21"/>
      <c r="BR216" s="21"/>
      <c r="BS216" s="21"/>
      <c r="BT216" s="21"/>
      <c r="BU216" s="21"/>
      <c r="BV216" s="21"/>
      <c r="BW216" s="21"/>
      <c r="BX216" s="21"/>
      <c r="BY216" s="21"/>
      <c r="BZ216" s="21"/>
      <c r="CA216" s="21"/>
      <c r="CB216" s="21"/>
      <c r="CC216" s="21"/>
      <c r="CD216" s="21"/>
      <c r="CE216" s="21"/>
      <c r="CF216" s="21"/>
      <c r="CG216" s="21"/>
      <c r="CH216" s="21"/>
      <c r="CI216" s="21"/>
      <c r="CJ216" s="21"/>
      <c r="CK216" s="21"/>
      <c r="CL216" s="21"/>
      <c r="CM216" s="21"/>
      <c r="CN216" s="21"/>
      <c r="CO216" s="21"/>
      <c r="CP216" s="21"/>
      <c r="CQ216" s="21"/>
      <c r="CR216" s="21"/>
      <c r="CS216" s="21"/>
      <c r="CT216" s="21"/>
      <c r="CU216" s="21"/>
      <c r="CV216" s="21"/>
      <c r="CW216" s="21"/>
      <c r="CX216" s="21"/>
      <c r="CY216" s="21"/>
      <c r="CZ216" s="21"/>
      <c r="DA216" s="21"/>
    </row>
    <row r="217" spans="2:105" x14ac:dyDescent="0.3">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c r="AO217" s="21"/>
      <c r="AP217" s="21"/>
      <c r="AQ217" s="21"/>
      <c r="AR217" s="21"/>
      <c r="AW217" s="21"/>
      <c r="AX217" s="21"/>
      <c r="AY217" s="21"/>
      <c r="AZ217" s="21"/>
      <c r="BA217" s="21"/>
      <c r="BB217" s="21"/>
      <c r="BC217" s="21"/>
      <c r="BD217" s="21"/>
      <c r="BE217" s="21"/>
      <c r="BF217" s="21"/>
      <c r="BG217" s="21"/>
      <c r="BH217" s="21"/>
      <c r="BI217" s="21"/>
      <c r="BJ217" s="21"/>
      <c r="BK217" s="21"/>
      <c r="BL217" s="21"/>
      <c r="BM217" s="21"/>
      <c r="BN217" s="21"/>
      <c r="BO217" s="21"/>
      <c r="BP217" s="21"/>
      <c r="BQ217" s="21"/>
      <c r="BR217" s="21"/>
      <c r="BS217" s="21"/>
      <c r="BT217" s="21"/>
      <c r="BU217" s="21"/>
      <c r="BV217" s="21"/>
      <c r="BW217" s="21"/>
      <c r="BX217" s="21"/>
      <c r="BY217" s="21"/>
      <c r="BZ217" s="21"/>
      <c r="CA217" s="21"/>
      <c r="CB217" s="21"/>
      <c r="CC217" s="21"/>
      <c r="CD217" s="21"/>
      <c r="CE217" s="21"/>
      <c r="CF217" s="21"/>
      <c r="CG217" s="21"/>
      <c r="CH217" s="21"/>
      <c r="CI217" s="21"/>
      <c r="CJ217" s="21"/>
      <c r="CK217" s="21"/>
      <c r="CL217" s="21"/>
      <c r="CM217" s="21"/>
      <c r="CN217" s="21"/>
      <c r="CO217" s="21"/>
      <c r="CP217" s="21"/>
      <c r="CQ217" s="21"/>
      <c r="CR217" s="21"/>
      <c r="CS217" s="21"/>
      <c r="CT217" s="21"/>
      <c r="CU217" s="21"/>
      <c r="CV217" s="21"/>
      <c r="CW217" s="21"/>
      <c r="CX217" s="21"/>
      <c r="CY217" s="21"/>
      <c r="CZ217" s="21"/>
      <c r="DA217" s="21"/>
    </row>
    <row r="218" spans="2:105" x14ac:dyDescent="0.3">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c r="AO218" s="21"/>
      <c r="AP218" s="21"/>
      <c r="AQ218" s="21"/>
      <c r="AR218" s="21"/>
      <c r="AW218" s="21"/>
      <c r="AX218" s="21"/>
      <c r="AY218" s="21"/>
      <c r="AZ218" s="21"/>
      <c r="BA218" s="21"/>
      <c r="BB218" s="21"/>
      <c r="BC218" s="21"/>
      <c r="BD218" s="21"/>
      <c r="BE218" s="21"/>
      <c r="BF218" s="21"/>
      <c r="BG218" s="21"/>
      <c r="BH218" s="21"/>
      <c r="BI218" s="21"/>
      <c r="BJ218" s="21"/>
      <c r="BK218" s="21"/>
      <c r="BL218" s="21"/>
      <c r="BM218" s="21"/>
      <c r="BN218" s="21"/>
      <c r="BO218" s="21"/>
      <c r="BP218" s="21"/>
      <c r="BQ218" s="21"/>
      <c r="BR218" s="21"/>
      <c r="BS218" s="21"/>
      <c r="BT218" s="21"/>
      <c r="BU218" s="21"/>
      <c r="BV218" s="21"/>
      <c r="BW218" s="21"/>
      <c r="BX218" s="21"/>
      <c r="BY218" s="21"/>
      <c r="BZ218" s="21"/>
      <c r="CA218" s="21"/>
      <c r="CB218" s="21"/>
      <c r="CC218" s="21"/>
      <c r="CD218" s="21"/>
      <c r="CE218" s="21"/>
      <c r="CF218" s="21"/>
      <c r="CG218" s="21"/>
      <c r="CH218" s="21"/>
      <c r="CI218" s="21"/>
      <c r="CJ218" s="21"/>
      <c r="CK218" s="21"/>
      <c r="CL218" s="21"/>
      <c r="CM218" s="21"/>
      <c r="CN218" s="21"/>
      <c r="CO218" s="21"/>
      <c r="CP218" s="21"/>
      <c r="CQ218" s="21"/>
      <c r="CR218" s="21"/>
      <c r="CS218" s="21"/>
      <c r="CT218" s="21"/>
      <c r="CU218" s="21"/>
      <c r="CV218" s="21"/>
      <c r="CW218" s="21"/>
      <c r="CX218" s="21"/>
      <c r="CY218" s="21"/>
      <c r="CZ218" s="21"/>
      <c r="DA218" s="21"/>
    </row>
    <row r="219" spans="2:105" x14ac:dyDescent="0.3">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c r="AO219" s="21"/>
      <c r="AP219" s="21"/>
      <c r="AQ219" s="21"/>
      <c r="AR219" s="21"/>
      <c r="AW219" s="21"/>
      <c r="AX219" s="21"/>
      <c r="AY219" s="21"/>
      <c r="AZ219" s="21"/>
      <c r="BA219" s="21"/>
      <c r="BB219" s="21"/>
      <c r="BC219" s="21"/>
      <c r="BD219" s="21"/>
      <c r="BE219" s="21"/>
      <c r="BF219" s="21"/>
      <c r="BG219" s="21"/>
      <c r="BH219" s="21"/>
      <c r="BI219" s="21"/>
      <c r="BJ219" s="21"/>
      <c r="BK219" s="21"/>
      <c r="BL219" s="21"/>
      <c r="BM219" s="21"/>
      <c r="BN219" s="21"/>
      <c r="BO219" s="21"/>
      <c r="BP219" s="21"/>
      <c r="BQ219" s="21"/>
      <c r="BR219" s="21"/>
      <c r="BS219" s="21"/>
      <c r="BT219" s="21"/>
      <c r="BU219" s="21"/>
      <c r="BV219" s="21"/>
      <c r="BW219" s="21"/>
      <c r="BX219" s="21"/>
      <c r="BY219" s="21"/>
      <c r="BZ219" s="21"/>
      <c r="CA219" s="21"/>
      <c r="CB219" s="21"/>
      <c r="CC219" s="21"/>
      <c r="CD219" s="21"/>
      <c r="CE219" s="21"/>
      <c r="CF219" s="21"/>
      <c r="CG219" s="21"/>
      <c r="CH219" s="21"/>
      <c r="CI219" s="21"/>
      <c r="CJ219" s="21"/>
      <c r="CK219" s="21"/>
      <c r="CL219" s="21"/>
      <c r="CM219" s="21"/>
      <c r="CN219" s="21"/>
      <c r="CO219" s="21"/>
      <c r="CP219" s="21"/>
      <c r="CQ219" s="21"/>
      <c r="CR219" s="21"/>
      <c r="CS219" s="21"/>
      <c r="CT219" s="21"/>
      <c r="CU219" s="21"/>
      <c r="CV219" s="21"/>
      <c r="CW219" s="21"/>
      <c r="CX219" s="21"/>
      <c r="CY219" s="21"/>
      <c r="CZ219" s="21"/>
      <c r="DA219" s="21"/>
    </row>
    <row r="220" spans="2:105" x14ac:dyDescent="0.3">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c r="AO220" s="21"/>
      <c r="AP220" s="21"/>
      <c r="AQ220" s="21"/>
      <c r="AR220" s="21"/>
      <c r="AW220" s="21"/>
      <c r="AX220" s="21"/>
      <c r="AY220" s="21"/>
      <c r="AZ220" s="21"/>
      <c r="BA220" s="21"/>
      <c r="BB220" s="21"/>
      <c r="BC220" s="21"/>
      <c r="BD220" s="21"/>
      <c r="BE220" s="21"/>
      <c r="BF220" s="21"/>
      <c r="BG220" s="21"/>
      <c r="BH220" s="21"/>
      <c r="BI220" s="21"/>
      <c r="BJ220" s="21"/>
      <c r="BK220" s="21"/>
      <c r="BL220" s="21"/>
      <c r="BM220" s="21"/>
      <c r="BN220" s="21"/>
      <c r="BO220" s="21"/>
      <c r="BP220" s="21"/>
      <c r="BQ220" s="21"/>
      <c r="BR220" s="21"/>
      <c r="BS220" s="21"/>
      <c r="BT220" s="21"/>
      <c r="BU220" s="21"/>
      <c r="BV220" s="21"/>
      <c r="BW220" s="21"/>
      <c r="BX220" s="21"/>
      <c r="BY220" s="21"/>
      <c r="BZ220" s="21"/>
      <c r="CA220" s="21"/>
      <c r="CB220" s="21"/>
      <c r="CC220" s="21"/>
      <c r="CD220" s="21"/>
      <c r="CE220" s="21"/>
      <c r="CF220" s="21"/>
      <c r="CG220" s="21"/>
      <c r="CH220" s="21"/>
      <c r="CI220" s="21"/>
      <c r="CJ220" s="21"/>
      <c r="CK220" s="21"/>
      <c r="CL220" s="21"/>
      <c r="CM220" s="21"/>
      <c r="CN220" s="21"/>
      <c r="CO220" s="21"/>
      <c r="CP220" s="21"/>
      <c r="CQ220" s="21"/>
      <c r="CR220" s="21"/>
      <c r="CS220" s="21"/>
      <c r="CT220" s="21"/>
      <c r="CU220" s="21"/>
      <c r="CV220" s="21"/>
      <c r="CW220" s="21"/>
      <c r="CX220" s="21"/>
      <c r="CY220" s="21"/>
      <c r="CZ220" s="21"/>
      <c r="DA220" s="21"/>
    </row>
    <row r="221" spans="2:105" x14ac:dyDescent="0.3">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c r="AK221" s="21"/>
      <c r="AL221" s="21"/>
      <c r="AM221" s="21"/>
      <c r="AN221" s="21"/>
      <c r="AO221" s="21"/>
      <c r="AP221" s="21"/>
      <c r="AQ221" s="21"/>
      <c r="AR221" s="21"/>
      <c r="AW221" s="21"/>
      <c r="AX221" s="21"/>
      <c r="AY221" s="21"/>
      <c r="AZ221" s="21"/>
      <c r="BA221" s="21"/>
      <c r="BB221" s="21"/>
      <c r="BC221" s="21"/>
      <c r="BD221" s="21"/>
      <c r="BE221" s="21"/>
      <c r="BF221" s="21"/>
      <c r="BG221" s="21"/>
      <c r="BH221" s="21"/>
      <c r="BI221" s="21"/>
      <c r="BJ221" s="21"/>
      <c r="BK221" s="21"/>
      <c r="BL221" s="21"/>
      <c r="BM221" s="21"/>
      <c r="BN221" s="21"/>
      <c r="BO221" s="21"/>
      <c r="BP221" s="21"/>
      <c r="BQ221" s="21"/>
      <c r="BR221" s="21"/>
      <c r="BS221" s="21"/>
      <c r="BT221" s="21"/>
      <c r="BU221" s="21"/>
      <c r="BV221" s="21"/>
      <c r="BW221" s="21"/>
      <c r="BX221" s="21"/>
      <c r="BY221" s="21"/>
      <c r="BZ221" s="21"/>
      <c r="CA221" s="21"/>
      <c r="CB221" s="21"/>
      <c r="CC221" s="21"/>
      <c r="CD221" s="21"/>
      <c r="CE221" s="21"/>
      <c r="CF221" s="21"/>
      <c r="CG221" s="21"/>
      <c r="CH221" s="21"/>
      <c r="CI221" s="21"/>
      <c r="CJ221" s="21"/>
      <c r="CK221" s="21"/>
      <c r="CL221" s="21"/>
      <c r="CM221" s="21"/>
      <c r="CN221" s="21"/>
      <c r="CO221" s="21"/>
      <c r="CP221" s="21"/>
      <c r="CQ221" s="21"/>
      <c r="CR221" s="21"/>
      <c r="CS221" s="21"/>
      <c r="CT221" s="21"/>
      <c r="CU221" s="21"/>
      <c r="CV221" s="21"/>
      <c r="CW221" s="21"/>
      <c r="CX221" s="21"/>
      <c r="CY221" s="21"/>
      <c r="CZ221" s="21"/>
      <c r="DA221" s="21"/>
    </row>
    <row r="222" spans="2:105" x14ac:dyDescent="0.3">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c r="AK222" s="21"/>
      <c r="AL222" s="21"/>
      <c r="AM222" s="21"/>
      <c r="AN222" s="21"/>
      <c r="AO222" s="21"/>
      <c r="AP222" s="21"/>
      <c r="AQ222" s="21"/>
      <c r="AR222" s="21"/>
      <c r="AW222" s="21"/>
      <c r="AX222" s="21"/>
      <c r="AY222" s="21"/>
      <c r="AZ222" s="21"/>
      <c r="BA222" s="21"/>
      <c r="BB222" s="21"/>
      <c r="BC222" s="21"/>
      <c r="BD222" s="21"/>
      <c r="BE222" s="21"/>
      <c r="BF222" s="21"/>
      <c r="BG222" s="21"/>
      <c r="BH222" s="21"/>
      <c r="BI222" s="21"/>
      <c r="BJ222" s="21"/>
      <c r="BK222" s="21"/>
      <c r="BL222" s="21"/>
      <c r="BM222" s="21"/>
      <c r="BN222" s="21"/>
      <c r="BO222" s="21"/>
      <c r="BP222" s="21"/>
      <c r="BQ222" s="21"/>
      <c r="BR222" s="21"/>
      <c r="BS222" s="21"/>
      <c r="BT222" s="21"/>
      <c r="BU222" s="21"/>
      <c r="BV222" s="21"/>
      <c r="BW222" s="21"/>
      <c r="BX222" s="21"/>
      <c r="BY222" s="21"/>
      <c r="BZ222" s="21"/>
      <c r="CA222" s="21"/>
      <c r="CB222" s="21"/>
      <c r="CC222" s="21"/>
      <c r="CD222" s="21"/>
      <c r="CE222" s="21"/>
      <c r="CF222" s="21"/>
      <c r="CG222" s="21"/>
      <c r="CH222" s="21"/>
      <c r="CI222" s="21"/>
      <c r="CJ222" s="21"/>
      <c r="CK222" s="21"/>
      <c r="CL222" s="21"/>
      <c r="CM222" s="21"/>
      <c r="CN222" s="21"/>
      <c r="CO222" s="21"/>
      <c r="CP222" s="21"/>
      <c r="CQ222" s="21"/>
      <c r="CR222" s="21"/>
      <c r="CS222" s="21"/>
      <c r="CT222" s="21"/>
      <c r="CU222" s="21"/>
      <c r="CV222" s="21"/>
      <c r="CW222" s="21"/>
      <c r="CX222" s="21"/>
      <c r="CY222" s="21"/>
      <c r="CZ222" s="21"/>
      <c r="DA222" s="21"/>
    </row>
    <row r="223" spans="2:105" x14ac:dyDescent="0.3">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c r="AK223" s="21"/>
      <c r="AL223" s="21"/>
      <c r="AM223" s="21"/>
      <c r="AN223" s="21"/>
      <c r="AO223" s="21"/>
      <c r="AP223" s="21"/>
      <c r="AQ223" s="21"/>
      <c r="AR223" s="21"/>
      <c r="AW223" s="21"/>
      <c r="AX223" s="21"/>
      <c r="AY223" s="21"/>
      <c r="AZ223" s="21"/>
      <c r="BA223" s="21"/>
      <c r="BB223" s="21"/>
      <c r="BC223" s="21"/>
      <c r="BD223" s="21"/>
      <c r="BE223" s="21"/>
      <c r="BF223" s="21"/>
      <c r="BG223" s="21"/>
      <c r="BH223" s="21"/>
      <c r="BI223" s="21"/>
      <c r="BJ223" s="21"/>
      <c r="BK223" s="21"/>
      <c r="BL223" s="21"/>
      <c r="BM223" s="21"/>
      <c r="BN223" s="21"/>
      <c r="BO223" s="21"/>
      <c r="BP223" s="21"/>
      <c r="BQ223" s="21"/>
      <c r="BR223" s="21"/>
      <c r="BS223" s="21"/>
      <c r="BT223" s="21"/>
      <c r="BU223" s="21"/>
      <c r="BV223" s="21"/>
      <c r="BW223" s="21"/>
      <c r="BX223" s="21"/>
      <c r="BY223" s="21"/>
      <c r="BZ223" s="21"/>
      <c r="CA223" s="21"/>
      <c r="CB223" s="21"/>
      <c r="CC223" s="21"/>
      <c r="CD223" s="21"/>
      <c r="CE223" s="21"/>
      <c r="CF223" s="21"/>
      <c r="CG223" s="21"/>
      <c r="CH223" s="21"/>
      <c r="CI223" s="21"/>
      <c r="CJ223" s="21"/>
      <c r="CK223" s="21"/>
      <c r="CL223" s="21"/>
      <c r="CM223" s="21"/>
      <c r="CN223" s="21"/>
      <c r="CO223" s="21"/>
      <c r="CP223" s="21"/>
      <c r="CQ223" s="21"/>
      <c r="CR223" s="21"/>
      <c r="CS223" s="21"/>
      <c r="CT223" s="21"/>
      <c r="CU223" s="21"/>
      <c r="CV223" s="21"/>
      <c r="CW223" s="21"/>
      <c r="CX223" s="21"/>
      <c r="CY223" s="21"/>
      <c r="CZ223" s="21"/>
      <c r="DA223" s="21"/>
    </row>
    <row r="224" spans="2:105" x14ac:dyDescent="0.3">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c r="AK224" s="21"/>
      <c r="AL224" s="21"/>
      <c r="AM224" s="21"/>
      <c r="AN224" s="21"/>
      <c r="AO224" s="21"/>
      <c r="AP224" s="21"/>
      <c r="AQ224" s="21"/>
      <c r="AR224" s="21"/>
      <c r="AW224" s="21"/>
      <c r="AX224" s="21"/>
      <c r="AY224" s="21"/>
      <c r="AZ224" s="21"/>
      <c r="BA224" s="21"/>
      <c r="BB224" s="21"/>
      <c r="BC224" s="21"/>
      <c r="BD224" s="21"/>
      <c r="BE224" s="21"/>
      <c r="BF224" s="21"/>
      <c r="BG224" s="21"/>
      <c r="BH224" s="21"/>
      <c r="BI224" s="21"/>
      <c r="BJ224" s="21"/>
      <c r="BK224" s="21"/>
      <c r="BL224" s="21"/>
      <c r="BM224" s="21"/>
      <c r="BN224" s="21"/>
      <c r="BO224" s="21"/>
      <c r="BP224" s="21"/>
      <c r="BQ224" s="21"/>
      <c r="BR224" s="21"/>
      <c r="BS224" s="21"/>
      <c r="BT224" s="21"/>
      <c r="BU224" s="21"/>
      <c r="BV224" s="21"/>
      <c r="BW224" s="21"/>
      <c r="BX224" s="21"/>
      <c r="BY224" s="21"/>
      <c r="BZ224" s="21"/>
      <c r="CA224" s="21"/>
      <c r="CB224" s="21"/>
      <c r="CC224" s="21"/>
      <c r="CD224" s="21"/>
      <c r="CE224" s="21"/>
      <c r="CF224" s="21"/>
      <c r="CG224" s="21"/>
      <c r="CH224" s="21"/>
      <c r="CI224" s="21"/>
      <c r="CJ224" s="21"/>
      <c r="CK224" s="21"/>
      <c r="CL224" s="21"/>
      <c r="CM224" s="21"/>
      <c r="CN224" s="21"/>
      <c r="CO224" s="21"/>
      <c r="CP224" s="21"/>
      <c r="CQ224" s="21"/>
      <c r="CR224" s="21"/>
      <c r="CS224" s="21"/>
      <c r="CT224" s="21"/>
      <c r="CU224" s="21"/>
      <c r="CV224" s="21"/>
      <c r="CW224" s="21"/>
      <c r="CX224" s="21"/>
      <c r="CY224" s="21"/>
      <c r="CZ224" s="21"/>
      <c r="DA224" s="21"/>
    </row>
    <row r="225" spans="2:105" x14ac:dyDescent="0.3">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c r="AK225" s="21"/>
      <c r="AL225" s="21"/>
      <c r="AM225" s="21"/>
      <c r="AN225" s="21"/>
      <c r="AO225" s="21"/>
      <c r="AP225" s="21"/>
      <c r="AQ225" s="21"/>
      <c r="AR225" s="21"/>
      <c r="AW225" s="21"/>
      <c r="AX225" s="21"/>
      <c r="AY225" s="21"/>
      <c r="AZ225" s="21"/>
      <c r="BA225" s="21"/>
      <c r="BB225" s="21"/>
      <c r="BC225" s="21"/>
      <c r="BD225" s="21"/>
      <c r="BE225" s="21"/>
      <c r="BF225" s="21"/>
      <c r="BG225" s="21"/>
      <c r="BH225" s="21"/>
      <c r="BI225" s="21"/>
      <c r="BJ225" s="21"/>
      <c r="BK225" s="21"/>
      <c r="BL225" s="21"/>
      <c r="BM225" s="21"/>
      <c r="BN225" s="21"/>
      <c r="BO225" s="21"/>
      <c r="BP225" s="21"/>
      <c r="BQ225" s="21"/>
      <c r="BR225" s="21"/>
      <c r="BS225" s="21"/>
      <c r="BT225" s="21"/>
      <c r="BU225" s="21"/>
      <c r="BV225" s="21"/>
      <c r="BW225" s="21"/>
      <c r="BX225" s="21"/>
      <c r="BY225" s="21"/>
      <c r="BZ225" s="21"/>
      <c r="CA225" s="21"/>
      <c r="CB225" s="21"/>
      <c r="CC225" s="21"/>
      <c r="CD225" s="21"/>
      <c r="CE225" s="21"/>
      <c r="CF225" s="21"/>
      <c r="CG225" s="21"/>
      <c r="CH225" s="21"/>
      <c r="CI225" s="21"/>
      <c r="CJ225" s="21"/>
      <c r="CK225" s="21"/>
      <c r="CL225" s="21"/>
      <c r="CM225" s="21"/>
      <c r="CN225" s="21"/>
      <c r="CO225" s="21"/>
      <c r="CP225" s="21"/>
      <c r="CQ225" s="21"/>
      <c r="CR225" s="21"/>
      <c r="CS225" s="21"/>
      <c r="CT225" s="21"/>
      <c r="CU225" s="21"/>
      <c r="CV225" s="21"/>
      <c r="CW225" s="21"/>
      <c r="CX225" s="21"/>
      <c r="CY225" s="21"/>
      <c r="CZ225" s="21"/>
      <c r="DA225" s="21"/>
    </row>
    <row r="226" spans="2:105" x14ac:dyDescent="0.3">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c r="AK226" s="21"/>
      <c r="AL226" s="21"/>
      <c r="AM226" s="21"/>
      <c r="AN226" s="21"/>
      <c r="AO226" s="21"/>
      <c r="AP226" s="21"/>
      <c r="AQ226" s="21"/>
      <c r="AR226" s="21"/>
      <c r="AW226" s="21"/>
      <c r="AX226" s="21"/>
      <c r="AY226" s="21"/>
      <c r="AZ226" s="21"/>
      <c r="BA226" s="21"/>
      <c r="BB226" s="21"/>
      <c r="BC226" s="21"/>
      <c r="BD226" s="21"/>
      <c r="BE226" s="21"/>
      <c r="BF226" s="21"/>
      <c r="BG226" s="21"/>
      <c r="BH226" s="21"/>
      <c r="BI226" s="21"/>
      <c r="BJ226" s="21"/>
      <c r="BK226" s="21"/>
      <c r="BL226" s="21"/>
      <c r="BM226" s="21"/>
      <c r="BN226" s="21"/>
      <c r="BO226" s="21"/>
      <c r="BP226" s="21"/>
      <c r="BQ226" s="21"/>
      <c r="BR226" s="21"/>
      <c r="BS226" s="21"/>
      <c r="BT226" s="21"/>
      <c r="BU226" s="21"/>
      <c r="BV226" s="21"/>
      <c r="BW226" s="21"/>
      <c r="BX226" s="21"/>
      <c r="BY226" s="21"/>
      <c r="BZ226" s="21"/>
      <c r="CA226" s="21"/>
      <c r="CB226" s="21"/>
      <c r="CC226" s="21"/>
      <c r="CD226" s="21"/>
      <c r="CE226" s="21"/>
      <c r="CF226" s="21"/>
      <c r="CG226" s="21"/>
      <c r="CH226" s="21"/>
      <c r="CI226" s="21"/>
      <c r="CJ226" s="21"/>
      <c r="CK226" s="21"/>
      <c r="CL226" s="21"/>
      <c r="CM226" s="21"/>
      <c r="CN226" s="21"/>
      <c r="CO226" s="21"/>
      <c r="CP226" s="21"/>
      <c r="CQ226" s="21"/>
      <c r="CR226" s="21"/>
      <c r="CS226" s="21"/>
      <c r="CT226" s="21"/>
      <c r="CU226" s="21"/>
      <c r="CV226" s="21"/>
      <c r="CW226" s="21"/>
      <c r="CX226" s="21"/>
      <c r="CY226" s="21"/>
      <c r="CZ226" s="21"/>
      <c r="DA226" s="21"/>
    </row>
    <row r="227" spans="2:105" x14ac:dyDescent="0.3">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c r="AK227" s="21"/>
      <c r="AL227" s="21"/>
      <c r="AM227" s="21"/>
      <c r="AN227" s="21"/>
      <c r="AO227" s="21"/>
      <c r="AP227" s="21"/>
      <c r="AQ227" s="21"/>
      <c r="AR227" s="21"/>
      <c r="AW227" s="21"/>
      <c r="AX227" s="21"/>
      <c r="AY227" s="21"/>
      <c r="AZ227" s="21"/>
      <c r="BA227" s="21"/>
      <c r="BB227" s="21"/>
      <c r="BC227" s="21"/>
      <c r="BD227" s="21"/>
      <c r="BE227" s="21"/>
      <c r="BF227" s="21"/>
      <c r="BG227" s="21"/>
      <c r="BH227" s="21"/>
      <c r="BI227" s="21"/>
      <c r="BJ227" s="21"/>
      <c r="BK227" s="21"/>
      <c r="BL227" s="21"/>
      <c r="BM227" s="21"/>
      <c r="BN227" s="21"/>
      <c r="BO227" s="21"/>
      <c r="BP227" s="21"/>
      <c r="BQ227" s="21"/>
      <c r="BR227" s="21"/>
      <c r="BS227" s="21"/>
      <c r="BT227" s="21"/>
      <c r="BU227" s="21"/>
      <c r="BV227" s="21"/>
      <c r="BW227" s="21"/>
      <c r="BX227" s="21"/>
      <c r="BY227" s="21"/>
      <c r="BZ227" s="21"/>
      <c r="CA227" s="21"/>
      <c r="CB227" s="21"/>
      <c r="CC227" s="21"/>
      <c r="CD227" s="21"/>
      <c r="CE227" s="21"/>
      <c r="CF227" s="21"/>
      <c r="CG227" s="21"/>
      <c r="CH227" s="21"/>
      <c r="CI227" s="21"/>
      <c r="CJ227" s="21"/>
      <c r="CK227" s="21"/>
      <c r="CL227" s="21"/>
      <c r="CM227" s="21"/>
      <c r="CN227" s="21"/>
      <c r="CO227" s="21"/>
      <c r="CP227" s="21"/>
      <c r="CQ227" s="21"/>
      <c r="CR227" s="21"/>
      <c r="CS227" s="21"/>
      <c r="CT227" s="21"/>
      <c r="CU227" s="21"/>
      <c r="CV227" s="21"/>
      <c r="CW227" s="21"/>
      <c r="CX227" s="21"/>
      <c r="CY227" s="21"/>
      <c r="CZ227" s="21"/>
      <c r="DA227" s="21"/>
    </row>
    <row r="228" spans="2:105" x14ac:dyDescent="0.3">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c r="AK228" s="21"/>
      <c r="AL228" s="21"/>
      <c r="AM228" s="21"/>
      <c r="AN228" s="21"/>
      <c r="AO228" s="21"/>
      <c r="AP228" s="21"/>
      <c r="AQ228" s="21"/>
      <c r="AR228" s="21"/>
      <c r="AW228" s="21"/>
      <c r="AX228" s="21"/>
      <c r="AY228" s="21"/>
      <c r="AZ228" s="21"/>
      <c r="BA228" s="21"/>
      <c r="BB228" s="21"/>
      <c r="BC228" s="21"/>
      <c r="BD228" s="21"/>
      <c r="BE228" s="21"/>
      <c r="BF228" s="21"/>
      <c r="BG228" s="21"/>
      <c r="BH228" s="21"/>
      <c r="BI228" s="21"/>
      <c r="BJ228" s="21"/>
      <c r="BK228" s="21"/>
      <c r="BL228" s="21"/>
      <c r="BM228" s="21"/>
      <c r="BN228" s="21"/>
      <c r="BO228" s="21"/>
      <c r="BP228" s="21"/>
      <c r="BQ228" s="21"/>
      <c r="BR228" s="21"/>
      <c r="BS228" s="21"/>
      <c r="BT228" s="21"/>
      <c r="BU228" s="21"/>
      <c r="BV228" s="21"/>
      <c r="BW228" s="21"/>
      <c r="BX228" s="21"/>
      <c r="BY228" s="21"/>
      <c r="BZ228" s="21"/>
      <c r="CA228" s="21"/>
      <c r="CB228" s="21"/>
      <c r="CC228" s="21"/>
      <c r="CD228" s="21"/>
      <c r="CE228" s="21"/>
      <c r="CF228" s="21"/>
      <c r="CG228" s="21"/>
      <c r="CH228" s="21"/>
      <c r="CI228" s="21"/>
      <c r="CJ228" s="21"/>
      <c r="CK228" s="21"/>
      <c r="CL228" s="21"/>
      <c r="CM228" s="21"/>
      <c r="CN228" s="21"/>
      <c r="CO228" s="21"/>
      <c r="CP228" s="21"/>
      <c r="CQ228" s="21"/>
      <c r="CR228" s="21"/>
      <c r="CS228" s="21"/>
      <c r="CT228" s="21"/>
      <c r="CU228" s="21"/>
      <c r="CV228" s="21"/>
      <c r="CW228" s="21"/>
      <c r="CX228" s="21"/>
      <c r="CY228" s="21"/>
      <c r="CZ228" s="21"/>
      <c r="DA228" s="21"/>
    </row>
    <row r="229" spans="2:105" x14ac:dyDescent="0.3">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s="21"/>
      <c r="AK229" s="21"/>
      <c r="AL229" s="21"/>
      <c r="AM229" s="21"/>
      <c r="AN229" s="21"/>
      <c r="AO229" s="21"/>
      <c r="AP229" s="21"/>
      <c r="AQ229" s="21"/>
      <c r="AR229" s="21"/>
      <c r="AW229" s="21"/>
      <c r="AX229" s="21"/>
      <c r="AY229" s="21"/>
      <c r="AZ229" s="21"/>
      <c r="BA229" s="21"/>
      <c r="BB229" s="21"/>
      <c r="BC229" s="21"/>
      <c r="BD229" s="21"/>
      <c r="BE229" s="21"/>
      <c r="BF229" s="21"/>
      <c r="BG229" s="21"/>
      <c r="BH229" s="21"/>
      <c r="BI229" s="21"/>
      <c r="BJ229" s="21"/>
      <c r="BK229" s="21"/>
      <c r="BL229" s="21"/>
      <c r="BM229" s="21"/>
      <c r="BN229" s="21"/>
      <c r="BO229" s="21"/>
      <c r="BP229" s="21"/>
      <c r="BQ229" s="21"/>
      <c r="BR229" s="21"/>
      <c r="BS229" s="21"/>
      <c r="BT229" s="21"/>
      <c r="BU229" s="21"/>
      <c r="BV229" s="21"/>
      <c r="BW229" s="21"/>
      <c r="BX229" s="21"/>
      <c r="BY229" s="21"/>
      <c r="BZ229" s="21"/>
      <c r="CA229" s="21"/>
      <c r="CB229" s="21"/>
      <c r="CC229" s="21"/>
      <c r="CD229" s="21"/>
      <c r="CE229" s="21"/>
      <c r="CF229" s="21"/>
      <c r="CG229" s="21"/>
      <c r="CH229" s="21"/>
      <c r="CI229" s="21"/>
      <c r="CJ229" s="21"/>
      <c r="CK229" s="21"/>
      <c r="CL229" s="21"/>
      <c r="CM229" s="21"/>
      <c r="CN229" s="21"/>
      <c r="CO229" s="21"/>
      <c r="CP229" s="21"/>
      <c r="CQ229" s="21"/>
      <c r="CR229" s="21"/>
      <c r="CS229" s="21"/>
      <c r="CT229" s="21"/>
      <c r="CU229" s="21"/>
      <c r="CV229" s="21"/>
      <c r="CW229" s="21"/>
      <c r="CX229" s="21"/>
      <c r="CY229" s="21"/>
      <c r="CZ229" s="21"/>
      <c r="DA229" s="21"/>
    </row>
    <row r="230" spans="2:105" x14ac:dyDescent="0.3">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c r="AK230" s="21"/>
      <c r="AL230" s="21"/>
      <c r="AM230" s="21"/>
      <c r="AN230" s="21"/>
      <c r="AO230" s="21"/>
      <c r="AP230" s="21"/>
      <c r="AQ230" s="21"/>
      <c r="AR230" s="21"/>
      <c r="AW230" s="21"/>
      <c r="AX230" s="21"/>
      <c r="AY230" s="21"/>
      <c r="AZ230" s="21"/>
      <c r="BA230" s="21"/>
      <c r="BB230" s="21"/>
      <c r="BC230" s="21"/>
      <c r="BD230" s="21"/>
      <c r="BE230" s="21"/>
      <c r="BF230" s="21"/>
      <c r="BG230" s="21"/>
      <c r="BH230" s="21"/>
      <c r="BI230" s="21"/>
      <c r="BJ230" s="21"/>
      <c r="BK230" s="21"/>
      <c r="BL230" s="21"/>
      <c r="BM230" s="21"/>
      <c r="BN230" s="21"/>
      <c r="BO230" s="21"/>
      <c r="BP230" s="21"/>
      <c r="BQ230" s="21"/>
      <c r="BR230" s="21"/>
      <c r="BS230" s="21"/>
      <c r="BT230" s="21"/>
      <c r="BU230" s="21"/>
      <c r="BV230" s="21"/>
      <c r="BW230" s="21"/>
      <c r="BX230" s="21"/>
      <c r="BY230" s="21"/>
      <c r="BZ230" s="21"/>
      <c r="CA230" s="21"/>
      <c r="CB230" s="21"/>
      <c r="CC230" s="21"/>
      <c r="CD230" s="21"/>
      <c r="CE230" s="21"/>
      <c r="CF230" s="21"/>
      <c r="CG230" s="21"/>
      <c r="CH230" s="21"/>
      <c r="CI230" s="21"/>
      <c r="CJ230" s="21"/>
      <c r="CK230" s="21"/>
      <c r="CL230" s="21"/>
      <c r="CM230" s="21"/>
      <c r="CN230" s="21"/>
      <c r="CO230" s="21"/>
      <c r="CP230" s="21"/>
      <c r="CQ230" s="21"/>
      <c r="CR230" s="21"/>
      <c r="CS230" s="21"/>
      <c r="CT230" s="21"/>
      <c r="CU230" s="21"/>
      <c r="CV230" s="21"/>
      <c r="CW230" s="21"/>
      <c r="CX230" s="21"/>
      <c r="CY230" s="21"/>
      <c r="CZ230" s="21"/>
      <c r="DA230" s="21"/>
    </row>
    <row r="231" spans="2:105" x14ac:dyDescent="0.3">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c r="AK231" s="21"/>
      <c r="AL231" s="21"/>
      <c r="AM231" s="21"/>
      <c r="AN231" s="21"/>
      <c r="AO231" s="21"/>
      <c r="AP231" s="21"/>
      <c r="AQ231" s="21"/>
      <c r="AR231" s="21"/>
      <c r="AW231" s="21"/>
      <c r="AX231" s="21"/>
      <c r="AY231" s="21"/>
      <c r="AZ231" s="21"/>
      <c r="BA231" s="21"/>
      <c r="BB231" s="21"/>
      <c r="BC231" s="21"/>
      <c r="BD231" s="21"/>
      <c r="BE231" s="21"/>
      <c r="BF231" s="21"/>
      <c r="BG231" s="21"/>
      <c r="BH231" s="21"/>
      <c r="BI231" s="21"/>
      <c r="BJ231" s="21"/>
      <c r="BK231" s="21"/>
      <c r="BL231" s="21"/>
      <c r="BM231" s="21"/>
      <c r="BN231" s="21"/>
      <c r="BO231" s="21"/>
      <c r="BP231" s="21"/>
      <c r="BQ231" s="21"/>
      <c r="BR231" s="21"/>
      <c r="BS231" s="21"/>
      <c r="BT231" s="21"/>
      <c r="BU231" s="21"/>
      <c r="BV231" s="21"/>
      <c r="BW231" s="21"/>
      <c r="BX231" s="21"/>
      <c r="BY231" s="21"/>
      <c r="BZ231" s="21"/>
      <c r="CA231" s="21"/>
      <c r="CB231" s="21"/>
      <c r="CC231" s="21"/>
      <c r="CD231" s="21"/>
      <c r="CE231" s="21"/>
      <c r="CF231" s="21"/>
      <c r="CG231" s="21"/>
      <c r="CH231" s="21"/>
      <c r="CI231" s="21"/>
      <c r="CJ231" s="21"/>
      <c r="CK231" s="21"/>
      <c r="CL231" s="21"/>
      <c r="CM231" s="21"/>
      <c r="CN231" s="21"/>
      <c r="CO231" s="21"/>
      <c r="CP231" s="21"/>
      <c r="CQ231" s="21"/>
      <c r="CR231" s="21"/>
      <c r="CS231" s="21"/>
      <c r="CT231" s="21"/>
      <c r="CU231" s="21"/>
      <c r="CV231" s="21"/>
      <c r="CW231" s="21"/>
      <c r="CX231" s="21"/>
      <c r="CY231" s="21"/>
      <c r="CZ231" s="21"/>
      <c r="DA231" s="21"/>
    </row>
    <row r="232" spans="2:105" x14ac:dyDescent="0.3">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c r="AI232" s="21"/>
      <c r="AJ232" s="21"/>
      <c r="AK232" s="21"/>
      <c r="AL232" s="21"/>
      <c r="AM232" s="21"/>
      <c r="AN232" s="21"/>
      <c r="AO232" s="21"/>
      <c r="AP232" s="21"/>
      <c r="AQ232" s="21"/>
      <c r="AR232" s="21"/>
      <c r="AW232" s="21"/>
      <c r="AX232" s="21"/>
      <c r="AY232" s="21"/>
      <c r="AZ232" s="21"/>
      <c r="BA232" s="21"/>
      <c r="BB232" s="21"/>
      <c r="BC232" s="21"/>
      <c r="BD232" s="21"/>
      <c r="BE232" s="21"/>
      <c r="BF232" s="21"/>
      <c r="BG232" s="21"/>
      <c r="BH232" s="21"/>
      <c r="BI232" s="21"/>
      <c r="BJ232" s="21"/>
      <c r="BK232" s="21"/>
      <c r="BL232" s="21"/>
      <c r="BM232" s="21"/>
      <c r="BN232" s="21"/>
      <c r="BO232" s="21"/>
      <c r="BP232" s="21"/>
      <c r="BQ232" s="21"/>
      <c r="BR232" s="21"/>
      <c r="BS232" s="21"/>
      <c r="BT232" s="21"/>
      <c r="BU232" s="21"/>
      <c r="BV232" s="21"/>
      <c r="BW232" s="21"/>
      <c r="BX232" s="21"/>
      <c r="BY232" s="21"/>
      <c r="BZ232" s="21"/>
      <c r="CA232" s="21"/>
      <c r="CB232" s="21"/>
      <c r="CC232" s="21"/>
      <c r="CD232" s="21"/>
      <c r="CE232" s="21"/>
      <c r="CF232" s="21"/>
      <c r="CG232" s="21"/>
      <c r="CH232" s="21"/>
      <c r="CI232" s="21"/>
      <c r="CJ232" s="21"/>
      <c r="CK232" s="21"/>
      <c r="CL232" s="21"/>
      <c r="CM232" s="21"/>
      <c r="CN232" s="21"/>
      <c r="CO232" s="21"/>
      <c r="CP232" s="21"/>
      <c r="CQ232" s="21"/>
      <c r="CR232" s="21"/>
      <c r="CS232" s="21"/>
      <c r="CT232" s="21"/>
      <c r="CU232" s="21"/>
      <c r="CV232" s="21"/>
      <c r="CW232" s="21"/>
      <c r="CX232" s="21"/>
      <c r="CY232" s="21"/>
      <c r="CZ232" s="21"/>
      <c r="DA232" s="21"/>
    </row>
    <row r="233" spans="2:105" x14ac:dyDescent="0.3">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c r="AI233" s="21"/>
      <c r="AJ233" s="21"/>
      <c r="AK233" s="21"/>
      <c r="AL233" s="21"/>
      <c r="AM233" s="21"/>
      <c r="AN233" s="21"/>
      <c r="AO233" s="21"/>
      <c r="AP233" s="21"/>
      <c r="AQ233" s="21"/>
      <c r="AR233" s="21"/>
      <c r="AW233" s="21"/>
      <c r="AX233" s="21"/>
      <c r="AY233" s="21"/>
      <c r="AZ233" s="21"/>
      <c r="BA233" s="21"/>
      <c r="BB233" s="21"/>
      <c r="BC233" s="21"/>
      <c r="BD233" s="21"/>
      <c r="BE233" s="21"/>
      <c r="BF233" s="21"/>
      <c r="BG233" s="21"/>
      <c r="BH233" s="21"/>
      <c r="BI233" s="21"/>
      <c r="BJ233" s="21"/>
      <c r="BK233" s="21"/>
      <c r="BL233" s="21"/>
      <c r="BM233" s="21"/>
      <c r="BN233" s="21"/>
      <c r="BO233" s="21"/>
      <c r="BP233" s="21"/>
      <c r="BQ233" s="21"/>
      <c r="BR233" s="21"/>
      <c r="BS233" s="21"/>
      <c r="BT233" s="21"/>
      <c r="BU233" s="21"/>
      <c r="BV233" s="21"/>
      <c r="BW233" s="21"/>
      <c r="BX233" s="21"/>
      <c r="BY233" s="21"/>
      <c r="BZ233" s="21"/>
      <c r="CA233" s="21"/>
      <c r="CB233" s="21"/>
      <c r="CC233" s="21"/>
      <c r="CD233" s="21"/>
      <c r="CE233" s="21"/>
      <c r="CF233" s="21"/>
      <c r="CG233" s="21"/>
      <c r="CH233" s="21"/>
      <c r="CI233" s="21"/>
      <c r="CJ233" s="21"/>
      <c r="CK233" s="21"/>
      <c r="CL233" s="21"/>
      <c r="CM233" s="21"/>
      <c r="CN233" s="21"/>
      <c r="CO233" s="21"/>
      <c r="CP233" s="21"/>
      <c r="CQ233" s="21"/>
      <c r="CR233" s="21"/>
      <c r="CS233" s="21"/>
      <c r="CT233" s="21"/>
      <c r="CU233" s="21"/>
      <c r="CV233" s="21"/>
      <c r="CW233" s="21"/>
      <c r="CX233" s="21"/>
      <c r="CY233" s="21"/>
      <c r="CZ233" s="21"/>
      <c r="DA233" s="21"/>
    </row>
    <row r="234" spans="2:105" x14ac:dyDescent="0.3">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21"/>
      <c r="AI234" s="21"/>
      <c r="AJ234" s="21"/>
      <c r="AK234" s="21"/>
      <c r="AL234" s="21"/>
      <c r="AM234" s="21"/>
      <c r="AN234" s="21"/>
      <c r="AO234" s="21"/>
      <c r="AP234" s="21"/>
      <c r="AQ234" s="21"/>
      <c r="AR234" s="21"/>
      <c r="AW234" s="21"/>
      <c r="AX234" s="21"/>
      <c r="AY234" s="21"/>
      <c r="AZ234" s="21"/>
      <c r="BA234" s="21"/>
      <c r="BB234" s="21"/>
      <c r="BC234" s="21"/>
      <c r="BD234" s="21"/>
      <c r="BE234" s="21"/>
      <c r="BF234" s="21"/>
      <c r="BG234" s="21"/>
      <c r="BH234" s="21"/>
      <c r="BI234" s="21"/>
      <c r="BJ234" s="21"/>
      <c r="BK234" s="21"/>
      <c r="BL234" s="21"/>
      <c r="BM234" s="21"/>
      <c r="BN234" s="21"/>
      <c r="BO234" s="21"/>
      <c r="BP234" s="21"/>
      <c r="BQ234" s="21"/>
      <c r="BR234" s="21"/>
      <c r="BS234" s="21"/>
      <c r="BT234" s="21"/>
      <c r="BU234" s="21"/>
      <c r="BV234" s="21"/>
      <c r="BW234" s="21"/>
      <c r="BX234" s="21"/>
      <c r="BY234" s="21"/>
      <c r="BZ234" s="21"/>
      <c r="CA234" s="21"/>
      <c r="CB234" s="21"/>
      <c r="CC234" s="21"/>
      <c r="CD234" s="21"/>
      <c r="CE234" s="21"/>
      <c r="CF234" s="21"/>
      <c r="CG234" s="21"/>
      <c r="CH234" s="21"/>
      <c r="CI234" s="21"/>
      <c r="CJ234" s="21"/>
      <c r="CK234" s="21"/>
      <c r="CL234" s="21"/>
      <c r="CM234" s="21"/>
      <c r="CN234" s="21"/>
      <c r="CO234" s="21"/>
      <c r="CP234" s="21"/>
      <c r="CQ234" s="21"/>
      <c r="CR234" s="21"/>
      <c r="CS234" s="21"/>
      <c r="CT234" s="21"/>
      <c r="CU234" s="21"/>
      <c r="CV234" s="21"/>
      <c r="CW234" s="21"/>
      <c r="CX234" s="21"/>
      <c r="CY234" s="21"/>
      <c r="CZ234" s="21"/>
      <c r="DA234" s="21"/>
    </row>
    <row r="235" spans="2:105" x14ac:dyDescent="0.3">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c r="AI235" s="21"/>
      <c r="AJ235" s="21"/>
      <c r="AK235" s="21"/>
      <c r="AL235" s="21"/>
      <c r="AM235" s="21"/>
      <c r="AN235" s="21"/>
      <c r="AO235" s="21"/>
      <c r="AP235" s="21"/>
      <c r="AQ235" s="21"/>
      <c r="AR235" s="21"/>
      <c r="AW235" s="21"/>
      <c r="AX235" s="21"/>
      <c r="AY235" s="21"/>
      <c r="AZ235" s="21"/>
      <c r="BA235" s="21"/>
      <c r="BB235" s="21"/>
      <c r="BC235" s="21"/>
      <c r="BD235" s="21"/>
      <c r="BE235" s="21"/>
      <c r="BF235" s="21"/>
      <c r="BG235" s="21"/>
      <c r="BH235" s="21"/>
      <c r="BI235" s="21"/>
      <c r="BJ235" s="21"/>
      <c r="BK235" s="21"/>
      <c r="BL235" s="21"/>
      <c r="BM235" s="21"/>
      <c r="BN235" s="21"/>
      <c r="BO235" s="21"/>
      <c r="BP235" s="21"/>
      <c r="BQ235" s="21"/>
      <c r="BR235" s="21"/>
      <c r="BS235" s="21"/>
      <c r="BT235" s="21"/>
      <c r="BU235" s="21"/>
      <c r="BV235" s="21"/>
      <c r="BW235" s="21"/>
      <c r="BX235" s="21"/>
      <c r="BY235" s="21"/>
      <c r="BZ235" s="21"/>
      <c r="CA235" s="21"/>
      <c r="CB235" s="21"/>
      <c r="CC235" s="21"/>
      <c r="CD235" s="21"/>
      <c r="CE235" s="21"/>
      <c r="CF235" s="21"/>
      <c r="CG235" s="21"/>
      <c r="CH235" s="21"/>
      <c r="CI235" s="21"/>
      <c r="CJ235" s="21"/>
      <c r="CK235" s="21"/>
      <c r="CL235" s="21"/>
      <c r="CM235" s="21"/>
      <c r="CN235" s="21"/>
      <c r="CO235" s="21"/>
      <c r="CP235" s="21"/>
      <c r="CQ235" s="21"/>
      <c r="CR235" s="21"/>
      <c r="CS235" s="21"/>
      <c r="CT235" s="21"/>
      <c r="CU235" s="21"/>
      <c r="CV235" s="21"/>
      <c r="CW235" s="21"/>
      <c r="CX235" s="21"/>
      <c r="CY235" s="21"/>
      <c r="CZ235" s="21"/>
      <c r="DA235" s="21"/>
    </row>
    <row r="236" spans="2:105" x14ac:dyDescent="0.3">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c r="AH236" s="21"/>
      <c r="AI236" s="21"/>
      <c r="AJ236" s="21"/>
      <c r="AK236" s="21"/>
      <c r="AL236" s="21"/>
      <c r="AM236" s="21"/>
      <c r="AN236" s="21"/>
      <c r="AO236" s="21"/>
      <c r="AP236" s="21"/>
      <c r="AQ236" s="21"/>
      <c r="AR236" s="21"/>
      <c r="AW236" s="21"/>
      <c r="AX236" s="21"/>
      <c r="AY236" s="21"/>
      <c r="AZ236" s="21"/>
      <c r="BA236" s="21"/>
      <c r="BB236" s="21"/>
      <c r="BC236" s="21"/>
      <c r="BD236" s="21"/>
      <c r="BE236" s="21"/>
      <c r="BF236" s="21"/>
      <c r="BG236" s="21"/>
      <c r="BH236" s="21"/>
      <c r="BI236" s="21"/>
      <c r="BJ236" s="21"/>
      <c r="BK236" s="21"/>
      <c r="BL236" s="21"/>
      <c r="BM236" s="21"/>
      <c r="BN236" s="21"/>
      <c r="BO236" s="21"/>
      <c r="BP236" s="21"/>
      <c r="BQ236" s="21"/>
      <c r="BR236" s="21"/>
      <c r="BS236" s="21"/>
      <c r="BT236" s="21"/>
      <c r="BU236" s="21"/>
      <c r="BV236" s="21"/>
      <c r="BW236" s="21"/>
      <c r="BX236" s="21"/>
      <c r="BY236" s="21"/>
      <c r="BZ236" s="21"/>
      <c r="CA236" s="21"/>
      <c r="CB236" s="21"/>
      <c r="CC236" s="21"/>
      <c r="CD236" s="21"/>
      <c r="CE236" s="21"/>
      <c r="CF236" s="21"/>
      <c r="CG236" s="21"/>
      <c r="CH236" s="21"/>
      <c r="CI236" s="21"/>
      <c r="CJ236" s="21"/>
      <c r="CK236" s="21"/>
      <c r="CL236" s="21"/>
      <c r="CM236" s="21"/>
      <c r="CN236" s="21"/>
      <c r="CO236" s="21"/>
      <c r="CP236" s="21"/>
      <c r="CQ236" s="21"/>
      <c r="CR236" s="21"/>
      <c r="CS236" s="21"/>
      <c r="CT236" s="21"/>
      <c r="CU236" s="21"/>
      <c r="CV236" s="21"/>
      <c r="CW236" s="21"/>
      <c r="CX236" s="21"/>
      <c r="CY236" s="21"/>
      <c r="CZ236" s="21"/>
      <c r="DA236" s="21"/>
    </row>
    <row r="237" spans="2:105" x14ac:dyDescent="0.3">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c r="AK237" s="21"/>
      <c r="AL237" s="21"/>
      <c r="AM237" s="21"/>
      <c r="AN237" s="21"/>
      <c r="AO237" s="21"/>
      <c r="AP237" s="21"/>
      <c r="AQ237" s="21"/>
      <c r="AR237" s="21"/>
      <c r="AW237" s="21"/>
      <c r="AX237" s="21"/>
      <c r="AY237" s="21"/>
      <c r="AZ237" s="21"/>
      <c r="BA237" s="21"/>
      <c r="BB237" s="21"/>
      <c r="BC237" s="21"/>
      <c r="BD237" s="21"/>
      <c r="BE237" s="21"/>
      <c r="BF237" s="21"/>
      <c r="BG237" s="21"/>
      <c r="BH237" s="21"/>
      <c r="BI237" s="21"/>
      <c r="BJ237" s="21"/>
      <c r="BK237" s="21"/>
      <c r="BL237" s="21"/>
      <c r="BM237" s="21"/>
      <c r="BN237" s="21"/>
      <c r="BO237" s="21"/>
      <c r="BP237" s="21"/>
      <c r="BQ237" s="21"/>
      <c r="BR237" s="21"/>
      <c r="BS237" s="21"/>
      <c r="BT237" s="21"/>
      <c r="BU237" s="21"/>
      <c r="BV237" s="21"/>
      <c r="BW237" s="21"/>
      <c r="BX237" s="21"/>
      <c r="BY237" s="21"/>
      <c r="BZ237" s="21"/>
      <c r="CA237" s="21"/>
      <c r="CB237" s="21"/>
      <c r="CC237" s="21"/>
      <c r="CD237" s="21"/>
      <c r="CE237" s="21"/>
      <c r="CF237" s="21"/>
      <c r="CG237" s="21"/>
      <c r="CH237" s="21"/>
      <c r="CI237" s="21"/>
      <c r="CJ237" s="21"/>
      <c r="CK237" s="21"/>
      <c r="CL237" s="21"/>
      <c r="CM237" s="21"/>
      <c r="CN237" s="21"/>
      <c r="CO237" s="21"/>
      <c r="CP237" s="21"/>
      <c r="CQ237" s="21"/>
      <c r="CR237" s="21"/>
      <c r="CS237" s="21"/>
      <c r="CT237" s="21"/>
      <c r="CU237" s="21"/>
      <c r="CV237" s="21"/>
      <c r="CW237" s="21"/>
      <c r="CX237" s="21"/>
      <c r="CY237" s="21"/>
      <c r="CZ237" s="21"/>
      <c r="DA237" s="21"/>
    </row>
    <row r="238" spans="2:105" x14ac:dyDescent="0.3">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s="21"/>
      <c r="AK238" s="21"/>
      <c r="AL238" s="21"/>
      <c r="AM238" s="21"/>
      <c r="AN238" s="21"/>
      <c r="AO238" s="21"/>
      <c r="AP238" s="21"/>
      <c r="AQ238" s="21"/>
      <c r="AR238" s="21"/>
      <c r="AW238" s="21"/>
      <c r="AX238" s="21"/>
      <c r="AY238" s="21"/>
      <c r="AZ238" s="21"/>
      <c r="BA238" s="21"/>
      <c r="BB238" s="21"/>
      <c r="BC238" s="21"/>
      <c r="BD238" s="21"/>
      <c r="BE238" s="21"/>
      <c r="BF238" s="21"/>
      <c r="BG238" s="21"/>
      <c r="BH238" s="21"/>
      <c r="BI238" s="21"/>
      <c r="BJ238" s="21"/>
      <c r="BK238" s="21"/>
      <c r="BL238" s="21"/>
      <c r="BM238" s="21"/>
      <c r="BN238" s="21"/>
      <c r="BO238" s="21"/>
      <c r="BP238" s="21"/>
      <c r="BQ238" s="21"/>
      <c r="BR238" s="21"/>
      <c r="BS238" s="21"/>
      <c r="BT238" s="21"/>
      <c r="BU238" s="21"/>
      <c r="BV238" s="21"/>
      <c r="BW238" s="21"/>
      <c r="BX238" s="21"/>
      <c r="BY238" s="21"/>
      <c r="BZ238" s="21"/>
      <c r="CA238" s="21"/>
      <c r="CB238" s="21"/>
      <c r="CC238" s="21"/>
      <c r="CD238" s="21"/>
      <c r="CE238" s="21"/>
      <c r="CF238" s="21"/>
      <c r="CG238" s="21"/>
      <c r="CH238" s="21"/>
      <c r="CI238" s="21"/>
      <c r="CJ238" s="21"/>
      <c r="CK238" s="21"/>
      <c r="CL238" s="21"/>
      <c r="CM238" s="21"/>
      <c r="CN238" s="21"/>
      <c r="CO238" s="21"/>
      <c r="CP238" s="21"/>
      <c r="CQ238" s="21"/>
      <c r="CR238" s="21"/>
      <c r="CS238" s="21"/>
      <c r="CT238" s="21"/>
      <c r="CU238" s="21"/>
      <c r="CV238" s="21"/>
      <c r="CW238" s="21"/>
      <c r="CX238" s="21"/>
      <c r="CY238" s="21"/>
      <c r="CZ238" s="21"/>
      <c r="DA238" s="21"/>
    </row>
    <row r="239" spans="2:105" x14ac:dyDescent="0.3">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c r="AI239" s="21"/>
      <c r="AJ239" s="21"/>
      <c r="AK239" s="21"/>
      <c r="AL239" s="21"/>
      <c r="AM239" s="21"/>
      <c r="AN239" s="21"/>
      <c r="AO239" s="21"/>
      <c r="AP239" s="21"/>
      <c r="AQ239" s="21"/>
      <c r="AR239" s="21"/>
      <c r="AW239" s="21"/>
      <c r="AX239" s="21"/>
      <c r="AY239" s="21"/>
      <c r="AZ239" s="21"/>
      <c r="BA239" s="21"/>
      <c r="BB239" s="21"/>
      <c r="BC239" s="21"/>
      <c r="BD239" s="21"/>
      <c r="BE239" s="21"/>
      <c r="BF239" s="21"/>
      <c r="BG239" s="21"/>
      <c r="BH239" s="21"/>
      <c r="BI239" s="21"/>
      <c r="BJ239" s="21"/>
      <c r="BK239" s="21"/>
      <c r="BL239" s="21"/>
      <c r="BM239" s="21"/>
      <c r="BN239" s="21"/>
      <c r="BO239" s="21"/>
      <c r="BP239" s="21"/>
      <c r="BQ239" s="21"/>
      <c r="BR239" s="21"/>
      <c r="BS239" s="21"/>
      <c r="BT239" s="21"/>
      <c r="BU239" s="21"/>
      <c r="BV239" s="21"/>
      <c r="BW239" s="21"/>
      <c r="BX239" s="21"/>
      <c r="BY239" s="21"/>
      <c r="BZ239" s="21"/>
      <c r="CA239" s="21"/>
      <c r="CB239" s="21"/>
      <c r="CC239" s="21"/>
      <c r="CD239" s="21"/>
      <c r="CE239" s="21"/>
      <c r="CF239" s="21"/>
      <c r="CG239" s="21"/>
      <c r="CH239" s="21"/>
      <c r="CI239" s="21"/>
      <c r="CJ239" s="21"/>
      <c r="CK239" s="21"/>
      <c r="CL239" s="21"/>
      <c r="CM239" s="21"/>
      <c r="CN239" s="21"/>
      <c r="CO239" s="21"/>
      <c r="CP239" s="21"/>
      <c r="CQ239" s="21"/>
      <c r="CR239" s="21"/>
      <c r="CS239" s="21"/>
      <c r="CT239" s="21"/>
      <c r="CU239" s="21"/>
      <c r="CV239" s="21"/>
      <c r="CW239" s="21"/>
      <c r="CX239" s="21"/>
      <c r="CY239" s="21"/>
      <c r="CZ239" s="21"/>
      <c r="DA239" s="21"/>
    </row>
    <row r="240" spans="2:105" x14ac:dyDescent="0.3">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c r="AH240" s="21"/>
      <c r="AI240" s="21"/>
      <c r="AJ240" s="21"/>
      <c r="AK240" s="21"/>
      <c r="AL240" s="21"/>
      <c r="AM240" s="21"/>
      <c r="AN240" s="21"/>
      <c r="AO240" s="21"/>
      <c r="AP240" s="21"/>
      <c r="AQ240" s="21"/>
      <c r="AR240" s="21"/>
      <c r="AW240" s="21"/>
      <c r="AX240" s="21"/>
      <c r="AY240" s="21"/>
      <c r="AZ240" s="21"/>
      <c r="BA240" s="21"/>
      <c r="BB240" s="21"/>
      <c r="BC240" s="21"/>
      <c r="BD240" s="21"/>
      <c r="BE240" s="21"/>
      <c r="BF240" s="21"/>
      <c r="BG240" s="21"/>
      <c r="BH240" s="21"/>
      <c r="BI240" s="21"/>
      <c r="BJ240" s="21"/>
      <c r="BK240" s="21"/>
      <c r="BL240" s="21"/>
      <c r="BM240" s="21"/>
      <c r="BN240" s="21"/>
      <c r="BO240" s="21"/>
      <c r="BP240" s="21"/>
      <c r="BQ240" s="21"/>
      <c r="BR240" s="21"/>
      <c r="BS240" s="21"/>
      <c r="BT240" s="21"/>
      <c r="BU240" s="21"/>
      <c r="BV240" s="21"/>
      <c r="BW240" s="21"/>
      <c r="BX240" s="21"/>
      <c r="BY240" s="21"/>
      <c r="BZ240" s="21"/>
      <c r="CA240" s="21"/>
      <c r="CB240" s="21"/>
      <c r="CC240" s="21"/>
      <c r="CD240" s="21"/>
      <c r="CE240" s="21"/>
      <c r="CF240" s="21"/>
      <c r="CG240" s="21"/>
      <c r="CH240" s="21"/>
      <c r="CI240" s="21"/>
      <c r="CJ240" s="21"/>
      <c r="CK240" s="21"/>
      <c r="CL240" s="21"/>
      <c r="CM240" s="21"/>
      <c r="CN240" s="21"/>
      <c r="CO240" s="21"/>
      <c r="CP240" s="21"/>
      <c r="CQ240" s="21"/>
      <c r="CR240" s="21"/>
      <c r="CS240" s="21"/>
      <c r="CT240" s="21"/>
      <c r="CU240" s="21"/>
      <c r="CV240" s="21"/>
      <c r="CW240" s="21"/>
      <c r="CX240" s="21"/>
      <c r="CY240" s="21"/>
      <c r="CZ240" s="21"/>
      <c r="DA240" s="21"/>
    </row>
    <row r="241" spans="2:105" x14ac:dyDescent="0.3">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s="21"/>
      <c r="AK241" s="21"/>
      <c r="AL241" s="21"/>
      <c r="AM241" s="21"/>
      <c r="AN241" s="21"/>
      <c r="AO241" s="21"/>
      <c r="AP241" s="21"/>
      <c r="AQ241" s="21"/>
      <c r="AR241" s="21"/>
      <c r="AW241" s="21"/>
      <c r="AX241" s="21"/>
      <c r="AY241" s="21"/>
      <c r="AZ241" s="21"/>
      <c r="BA241" s="21"/>
      <c r="BB241" s="21"/>
      <c r="BC241" s="21"/>
      <c r="BD241" s="21"/>
      <c r="BE241" s="21"/>
      <c r="BF241" s="21"/>
      <c r="BG241" s="21"/>
      <c r="BH241" s="21"/>
      <c r="BI241" s="21"/>
      <c r="BJ241" s="21"/>
      <c r="BK241" s="21"/>
      <c r="BL241" s="21"/>
      <c r="BM241" s="21"/>
      <c r="BN241" s="21"/>
      <c r="BO241" s="21"/>
      <c r="BP241" s="21"/>
      <c r="BQ241" s="21"/>
      <c r="BR241" s="21"/>
      <c r="BS241" s="21"/>
      <c r="BT241" s="21"/>
      <c r="BU241" s="21"/>
      <c r="BV241" s="21"/>
      <c r="BW241" s="21"/>
      <c r="BX241" s="21"/>
      <c r="BY241" s="21"/>
      <c r="BZ241" s="21"/>
      <c r="CA241" s="21"/>
      <c r="CB241" s="21"/>
      <c r="CC241" s="21"/>
      <c r="CD241" s="21"/>
      <c r="CE241" s="21"/>
      <c r="CF241" s="21"/>
      <c r="CG241" s="21"/>
      <c r="CH241" s="21"/>
      <c r="CI241" s="21"/>
      <c r="CJ241" s="21"/>
      <c r="CK241" s="21"/>
      <c r="CL241" s="21"/>
      <c r="CM241" s="21"/>
      <c r="CN241" s="21"/>
      <c r="CO241" s="21"/>
      <c r="CP241" s="21"/>
      <c r="CQ241" s="21"/>
      <c r="CR241" s="21"/>
      <c r="CS241" s="21"/>
      <c r="CT241" s="21"/>
      <c r="CU241" s="21"/>
      <c r="CV241" s="21"/>
      <c r="CW241" s="21"/>
      <c r="CX241" s="21"/>
      <c r="CY241" s="21"/>
      <c r="CZ241" s="21"/>
      <c r="DA241" s="21"/>
    </row>
    <row r="242" spans="2:105" x14ac:dyDescent="0.3">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c r="AH242" s="21"/>
      <c r="AI242" s="21"/>
      <c r="AJ242" s="21"/>
      <c r="AK242" s="21"/>
      <c r="AL242" s="21"/>
      <c r="AM242" s="21"/>
      <c r="AN242" s="21"/>
      <c r="AO242" s="21"/>
      <c r="AP242" s="21"/>
      <c r="AQ242" s="21"/>
      <c r="AR242" s="21"/>
      <c r="AW242" s="21"/>
      <c r="AX242" s="21"/>
      <c r="AY242" s="21"/>
      <c r="AZ242" s="21"/>
      <c r="BA242" s="21"/>
      <c r="BB242" s="21"/>
      <c r="BC242" s="21"/>
      <c r="BD242" s="21"/>
      <c r="BE242" s="21"/>
      <c r="BF242" s="21"/>
      <c r="BG242" s="21"/>
      <c r="BH242" s="21"/>
      <c r="BI242" s="21"/>
      <c r="BJ242" s="21"/>
      <c r="BK242" s="21"/>
      <c r="BL242" s="21"/>
      <c r="BM242" s="21"/>
      <c r="BN242" s="21"/>
      <c r="BO242" s="21"/>
      <c r="BP242" s="21"/>
      <c r="BQ242" s="21"/>
      <c r="BR242" s="21"/>
      <c r="BS242" s="21"/>
      <c r="BT242" s="21"/>
      <c r="BU242" s="21"/>
      <c r="BV242" s="21"/>
      <c r="BW242" s="21"/>
      <c r="BX242" s="21"/>
      <c r="BY242" s="21"/>
      <c r="BZ242" s="21"/>
      <c r="CA242" s="21"/>
      <c r="CB242" s="21"/>
      <c r="CC242" s="21"/>
      <c r="CD242" s="21"/>
      <c r="CE242" s="21"/>
      <c r="CF242" s="21"/>
      <c r="CG242" s="21"/>
      <c r="CH242" s="21"/>
      <c r="CI242" s="21"/>
      <c r="CJ242" s="21"/>
      <c r="CK242" s="21"/>
      <c r="CL242" s="21"/>
      <c r="CM242" s="21"/>
      <c r="CN242" s="21"/>
      <c r="CO242" s="21"/>
      <c r="CP242" s="21"/>
      <c r="CQ242" s="21"/>
      <c r="CR242" s="21"/>
      <c r="CS242" s="21"/>
      <c r="CT242" s="21"/>
      <c r="CU242" s="21"/>
      <c r="CV242" s="21"/>
      <c r="CW242" s="21"/>
      <c r="CX242" s="21"/>
      <c r="CY242" s="21"/>
      <c r="CZ242" s="21"/>
      <c r="DA242" s="21"/>
    </row>
    <row r="243" spans="2:105" x14ac:dyDescent="0.3">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c r="AH243" s="21"/>
      <c r="AI243" s="21"/>
      <c r="AJ243" s="21"/>
      <c r="AK243" s="21"/>
      <c r="AL243" s="21"/>
      <c r="AM243" s="21"/>
      <c r="AN243" s="21"/>
      <c r="AO243" s="21"/>
      <c r="AP243" s="21"/>
      <c r="AQ243" s="21"/>
      <c r="AR243" s="21"/>
      <c r="AW243" s="21"/>
      <c r="AX243" s="21"/>
      <c r="AY243" s="21"/>
      <c r="AZ243" s="21"/>
      <c r="BA243" s="21"/>
      <c r="BB243" s="21"/>
      <c r="BC243" s="21"/>
      <c r="BD243" s="21"/>
      <c r="BE243" s="21"/>
      <c r="BF243" s="21"/>
      <c r="BG243" s="21"/>
      <c r="BH243" s="21"/>
      <c r="BI243" s="21"/>
      <c r="BJ243" s="21"/>
      <c r="BK243" s="21"/>
      <c r="BL243" s="21"/>
      <c r="BM243" s="21"/>
      <c r="BN243" s="21"/>
      <c r="BO243" s="21"/>
      <c r="BP243" s="21"/>
      <c r="BQ243" s="21"/>
      <c r="BR243" s="21"/>
      <c r="BS243" s="21"/>
      <c r="BT243" s="21"/>
      <c r="BU243" s="21"/>
      <c r="BV243" s="21"/>
      <c r="BW243" s="21"/>
      <c r="BX243" s="21"/>
      <c r="BY243" s="21"/>
      <c r="BZ243" s="21"/>
      <c r="CA243" s="21"/>
      <c r="CB243" s="21"/>
      <c r="CC243" s="21"/>
      <c r="CD243" s="21"/>
      <c r="CE243" s="21"/>
      <c r="CF243" s="21"/>
      <c r="CG243" s="21"/>
      <c r="CH243" s="21"/>
      <c r="CI243" s="21"/>
      <c r="CJ243" s="21"/>
      <c r="CK243" s="21"/>
      <c r="CL243" s="21"/>
      <c r="CM243" s="21"/>
      <c r="CN243" s="21"/>
      <c r="CO243" s="21"/>
      <c r="CP243" s="21"/>
      <c r="CQ243" s="21"/>
      <c r="CR243" s="21"/>
      <c r="CS243" s="21"/>
      <c r="CT243" s="21"/>
      <c r="CU243" s="21"/>
      <c r="CV243" s="21"/>
      <c r="CW243" s="21"/>
      <c r="CX243" s="21"/>
      <c r="CY243" s="21"/>
      <c r="CZ243" s="21"/>
      <c r="DA243" s="21"/>
    </row>
    <row r="244" spans="2:105" x14ac:dyDescent="0.3">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c r="AH244" s="21"/>
      <c r="AI244" s="21"/>
      <c r="AJ244" s="21"/>
      <c r="AK244" s="21"/>
      <c r="AL244" s="21"/>
      <c r="AM244" s="21"/>
      <c r="AN244" s="21"/>
      <c r="AO244" s="21"/>
      <c r="AP244" s="21"/>
      <c r="AQ244" s="21"/>
      <c r="AR244" s="21"/>
      <c r="AW244" s="21"/>
      <c r="AX244" s="21"/>
      <c r="AY244" s="21"/>
      <c r="AZ244" s="21"/>
      <c r="BA244" s="21"/>
      <c r="BB244" s="21"/>
      <c r="BC244" s="21"/>
      <c r="BD244" s="21"/>
      <c r="BE244" s="21"/>
      <c r="BF244" s="21"/>
      <c r="BG244" s="21"/>
      <c r="BH244" s="21"/>
      <c r="BI244" s="21"/>
      <c r="BJ244" s="21"/>
      <c r="BK244" s="21"/>
      <c r="BL244" s="21"/>
      <c r="BM244" s="21"/>
      <c r="BN244" s="21"/>
      <c r="BO244" s="21"/>
      <c r="BP244" s="21"/>
      <c r="BQ244" s="21"/>
      <c r="BR244" s="21"/>
      <c r="BS244" s="21"/>
      <c r="BT244" s="21"/>
      <c r="BU244" s="21"/>
      <c r="BV244" s="21"/>
      <c r="BW244" s="21"/>
      <c r="BX244" s="21"/>
      <c r="BY244" s="21"/>
      <c r="BZ244" s="21"/>
      <c r="CA244" s="21"/>
      <c r="CB244" s="21"/>
      <c r="CC244" s="21"/>
      <c r="CD244" s="21"/>
      <c r="CE244" s="21"/>
      <c r="CF244" s="21"/>
      <c r="CG244" s="21"/>
      <c r="CH244" s="21"/>
      <c r="CI244" s="21"/>
      <c r="CJ244" s="21"/>
      <c r="CK244" s="21"/>
      <c r="CL244" s="21"/>
      <c r="CM244" s="21"/>
      <c r="CN244" s="21"/>
      <c r="CO244" s="21"/>
      <c r="CP244" s="21"/>
      <c r="CQ244" s="21"/>
      <c r="CR244" s="21"/>
      <c r="CS244" s="21"/>
      <c r="CT244" s="21"/>
      <c r="CU244" s="21"/>
      <c r="CV244" s="21"/>
      <c r="CW244" s="21"/>
      <c r="CX244" s="21"/>
      <c r="CY244" s="21"/>
      <c r="CZ244" s="21"/>
      <c r="DA244" s="21"/>
    </row>
    <row r="245" spans="2:105" x14ac:dyDescent="0.3">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c r="AI245" s="21"/>
      <c r="AJ245" s="21"/>
      <c r="AK245" s="21"/>
      <c r="AL245" s="21"/>
      <c r="AM245" s="21"/>
      <c r="AN245" s="21"/>
      <c r="AO245" s="21"/>
      <c r="AP245" s="21"/>
      <c r="AQ245" s="21"/>
      <c r="AR245" s="21"/>
      <c r="AW245" s="21"/>
      <c r="AX245" s="21"/>
      <c r="AY245" s="21"/>
      <c r="AZ245" s="21"/>
      <c r="BA245" s="21"/>
      <c r="BB245" s="21"/>
      <c r="BC245" s="21"/>
      <c r="BD245" s="21"/>
      <c r="BE245" s="21"/>
      <c r="BF245" s="21"/>
      <c r="BG245" s="21"/>
      <c r="BH245" s="21"/>
      <c r="BI245" s="21"/>
      <c r="BJ245" s="21"/>
      <c r="BK245" s="21"/>
      <c r="BL245" s="21"/>
      <c r="BM245" s="21"/>
      <c r="BN245" s="21"/>
      <c r="BO245" s="21"/>
      <c r="BP245" s="21"/>
      <c r="BQ245" s="21"/>
      <c r="BR245" s="21"/>
      <c r="BS245" s="21"/>
      <c r="BT245" s="21"/>
      <c r="BU245" s="21"/>
      <c r="BV245" s="21"/>
      <c r="BW245" s="21"/>
      <c r="BX245" s="21"/>
      <c r="BY245" s="21"/>
      <c r="BZ245" s="21"/>
      <c r="CA245" s="21"/>
      <c r="CB245" s="21"/>
      <c r="CC245" s="21"/>
      <c r="CD245" s="21"/>
      <c r="CE245" s="21"/>
      <c r="CF245" s="21"/>
      <c r="CG245" s="21"/>
      <c r="CH245" s="21"/>
      <c r="CI245" s="21"/>
      <c r="CJ245" s="21"/>
      <c r="CK245" s="21"/>
      <c r="CL245" s="21"/>
      <c r="CM245" s="21"/>
      <c r="CN245" s="21"/>
      <c r="CO245" s="21"/>
      <c r="CP245" s="21"/>
      <c r="CQ245" s="21"/>
      <c r="CR245" s="21"/>
      <c r="CS245" s="21"/>
      <c r="CT245" s="21"/>
      <c r="CU245" s="21"/>
      <c r="CV245" s="21"/>
      <c r="CW245" s="21"/>
      <c r="CX245" s="21"/>
      <c r="CY245" s="21"/>
      <c r="CZ245" s="21"/>
      <c r="DA245" s="21"/>
    </row>
    <row r="246" spans="2:105" x14ac:dyDescent="0.3">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c r="AH246" s="21"/>
      <c r="AI246" s="21"/>
      <c r="AJ246" s="21"/>
      <c r="AK246" s="21"/>
      <c r="AL246" s="21"/>
      <c r="AM246" s="21"/>
      <c r="AN246" s="21"/>
      <c r="AO246" s="21"/>
      <c r="AP246" s="21"/>
      <c r="AQ246" s="21"/>
      <c r="AR246" s="21"/>
      <c r="AW246" s="21"/>
      <c r="AX246" s="21"/>
      <c r="AY246" s="21"/>
      <c r="AZ246" s="21"/>
      <c r="BA246" s="21"/>
      <c r="BB246" s="21"/>
      <c r="BC246" s="21"/>
      <c r="BD246" s="21"/>
      <c r="BE246" s="21"/>
      <c r="BF246" s="21"/>
      <c r="BG246" s="21"/>
      <c r="BH246" s="21"/>
      <c r="BI246" s="21"/>
      <c r="BJ246" s="21"/>
      <c r="BK246" s="21"/>
      <c r="BL246" s="21"/>
      <c r="BM246" s="21"/>
      <c r="BN246" s="21"/>
      <c r="BO246" s="21"/>
      <c r="BP246" s="21"/>
      <c r="BQ246" s="21"/>
      <c r="BR246" s="21"/>
      <c r="BS246" s="21"/>
      <c r="BT246" s="21"/>
      <c r="BU246" s="21"/>
      <c r="BV246" s="21"/>
      <c r="BW246" s="21"/>
      <c r="BX246" s="21"/>
      <c r="BY246" s="21"/>
      <c r="BZ246" s="21"/>
      <c r="CA246" s="21"/>
      <c r="CB246" s="21"/>
      <c r="CC246" s="21"/>
      <c r="CD246" s="21"/>
      <c r="CE246" s="21"/>
      <c r="CF246" s="21"/>
      <c r="CG246" s="21"/>
      <c r="CH246" s="21"/>
      <c r="CI246" s="21"/>
      <c r="CJ246" s="21"/>
      <c r="CK246" s="21"/>
      <c r="CL246" s="21"/>
      <c r="CM246" s="21"/>
      <c r="CN246" s="21"/>
      <c r="CO246" s="21"/>
      <c r="CP246" s="21"/>
      <c r="CQ246" s="21"/>
      <c r="CR246" s="21"/>
      <c r="CS246" s="21"/>
      <c r="CT246" s="21"/>
      <c r="CU246" s="21"/>
      <c r="CV246" s="21"/>
      <c r="CW246" s="21"/>
      <c r="CX246" s="21"/>
      <c r="CY246" s="21"/>
      <c r="CZ246" s="21"/>
      <c r="DA246" s="21"/>
    </row>
    <row r="247" spans="2:105" x14ac:dyDescent="0.3">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c r="AK247" s="21"/>
      <c r="AL247" s="21"/>
      <c r="AM247" s="21"/>
      <c r="AN247" s="21"/>
      <c r="AO247" s="21"/>
      <c r="AP247" s="21"/>
      <c r="AQ247" s="21"/>
      <c r="AR247" s="21"/>
      <c r="AW247" s="21"/>
      <c r="AX247" s="21"/>
      <c r="AY247" s="21"/>
      <c r="AZ247" s="21"/>
      <c r="BA247" s="21"/>
      <c r="BB247" s="21"/>
      <c r="BC247" s="21"/>
      <c r="BD247" s="21"/>
      <c r="BE247" s="21"/>
      <c r="BF247" s="21"/>
      <c r="BG247" s="21"/>
      <c r="BH247" s="21"/>
      <c r="BI247" s="21"/>
      <c r="BJ247" s="21"/>
      <c r="BK247" s="21"/>
      <c r="BL247" s="21"/>
      <c r="BM247" s="21"/>
      <c r="BN247" s="21"/>
      <c r="BO247" s="21"/>
      <c r="BP247" s="21"/>
      <c r="BQ247" s="21"/>
      <c r="BR247" s="21"/>
      <c r="BS247" s="21"/>
      <c r="BT247" s="21"/>
      <c r="BU247" s="21"/>
      <c r="BV247" s="21"/>
      <c r="BW247" s="21"/>
      <c r="BX247" s="21"/>
      <c r="BY247" s="21"/>
      <c r="BZ247" s="21"/>
      <c r="CA247" s="21"/>
      <c r="CB247" s="21"/>
      <c r="CC247" s="21"/>
      <c r="CD247" s="21"/>
      <c r="CE247" s="21"/>
      <c r="CF247" s="21"/>
      <c r="CG247" s="21"/>
      <c r="CH247" s="21"/>
      <c r="CI247" s="21"/>
      <c r="CJ247" s="21"/>
      <c r="CK247" s="21"/>
      <c r="CL247" s="21"/>
      <c r="CM247" s="21"/>
      <c r="CN247" s="21"/>
      <c r="CO247" s="21"/>
      <c r="CP247" s="21"/>
      <c r="CQ247" s="21"/>
      <c r="CR247" s="21"/>
      <c r="CS247" s="21"/>
      <c r="CT247" s="21"/>
      <c r="CU247" s="21"/>
      <c r="CV247" s="21"/>
      <c r="CW247" s="21"/>
      <c r="CX247" s="21"/>
      <c r="CY247" s="21"/>
      <c r="CZ247" s="21"/>
      <c r="DA247" s="21"/>
    </row>
    <row r="248" spans="2:105" x14ac:dyDescent="0.3">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c r="AK248" s="21"/>
      <c r="AL248" s="21"/>
      <c r="AM248" s="21"/>
      <c r="AN248" s="21"/>
      <c r="AO248" s="21"/>
      <c r="AP248" s="21"/>
      <c r="AQ248" s="21"/>
      <c r="AR248" s="21"/>
      <c r="AW248" s="21"/>
      <c r="AX248" s="21"/>
      <c r="AY248" s="21"/>
      <c r="AZ248" s="21"/>
      <c r="BA248" s="21"/>
      <c r="BB248" s="21"/>
      <c r="BC248" s="21"/>
      <c r="BD248" s="21"/>
      <c r="BE248" s="21"/>
      <c r="BF248" s="21"/>
      <c r="BG248" s="21"/>
      <c r="BH248" s="21"/>
      <c r="BI248" s="21"/>
      <c r="BJ248" s="21"/>
      <c r="BK248" s="21"/>
      <c r="BL248" s="21"/>
      <c r="BM248" s="21"/>
      <c r="BN248" s="21"/>
      <c r="BO248" s="21"/>
      <c r="BP248" s="21"/>
      <c r="BQ248" s="21"/>
      <c r="BR248" s="21"/>
      <c r="BS248" s="21"/>
      <c r="BT248" s="21"/>
      <c r="BU248" s="21"/>
      <c r="BV248" s="21"/>
      <c r="BW248" s="21"/>
      <c r="BX248" s="21"/>
      <c r="BY248" s="21"/>
      <c r="BZ248" s="21"/>
      <c r="CA248" s="21"/>
      <c r="CB248" s="21"/>
      <c r="CC248" s="21"/>
      <c r="CD248" s="21"/>
      <c r="CE248" s="21"/>
      <c r="CF248" s="21"/>
      <c r="CG248" s="21"/>
      <c r="CH248" s="21"/>
      <c r="CI248" s="21"/>
      <c r="CJ248" s="21"/>
      <c r="CK248" s="21"/>
      <c r="CL248" s="21"/>
      <c r="CM248" s="21"/>
      <c r="CN248" s="21"/>
      <c r="CO248" s="21"/>
      <c r="CP248" s="21"/>
      <c r="CQ248" s="21"/>
      <c r="CR248" s="21"/>
      <c r="CS248" s="21"/>
      <c r="CT248" s="21"/>
      <c r="CU248" s="21"/>
      <c r="CV248" s="21"/>
      <c r="CW248" s="21"/>
      <c r="CX248" s="21"/>
      <c r="CY248" s="21"/>
      <c r="CZ248" s="21"/>
      <c r="DA248" s="21"/>
    </row>
    <row r="249" spans="2:105" x14ac:dyDescent="0.3">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c r="AK249" s="21"/>
      <c r="AL249" s="21"/>
      <c r="AM249" s="21"/>
      <c r="AN249" s="21"/>
      <c r="AO249" s="21"/>
      <c r="AP249" s="21"/>
      <c r="AQ249" s="21"/>
      <c r="AR249" s="21"/>
      <c r="AW249" s="21"/>
      <c r="AX249" s="21"/>
      <c r="AY249" s="21"/>
      <c r="AZ249" s="21"/>
      <c r="BA249" s="21"/>
      <c r="BB249" s="21"/>
      <c r="BC249" s="21"/>
      <c r="BD249" s="21"/>
      <c r="BE249" s="21"/>
      <c r="BF249" s="21"/>
      <c r="BG249" s="21"/>
      <c r="BH249" s="21"/>
      <c r="BI249" s="21"/>
      <c r="BJ249" s="21"/>
      <c r="BK249" s="21"/>
      <c r="BL249" s="21"/>
      <c r="BM249" s="21"/>
      <c r="BN249" s="21"/>
      <c r="BO249" s="21"/>
      <c r="BP249" s="21"/>
      <c r="BQ249" s="21"/>
      <c r="BR249" s="21"/>
      <c r="BS249" s="21"/>
      <c r="BT249" s="21"/>
      <c r="BU249" s="21"/>
      <c r="BV249" s="21"/>
      <c r="BW249" s="21"/>
      <c r="BX249" s="21"/>
      <c r="BY249" s="21"/>
      <c r="BZ249" s="21"/>
      <c r="CA249" s="21"/>
      <c r="CB249" s="21"/>
      <c r="CC249" s="21"/>
      <c r="CD249" s="21"/>
      <c r="CE249" s="21"/>
      <c r="CF249" s="21"/>
      <c r="CG249" s="21"/>
      <c r="CH249" s="21"/>
      <c r="CI249" s="21"/>
      <c r="CJ249" s="21"/>
      <c r="CK249" s="21"/>
      <c r="CL249" s="21"/>
      <c r="CM249" s="21"/>
      <c r="CN249" s="21"/>
      <c r="CO249" s="21"/>
      <c r="CP249" s="21"/>
      <c r="CQ249" s="21"/>
      <c r="CR249" s="21"/>
      <c r="CS249" s="21"/>
      <c r="CT249" s="21"/>
      <c r="CU249" s="21"/>
      <c r="CV249" s="21"/>
      <c r="CW249" s="21"/>
      <c r="CX249" s="21"/>
      <c r="CY249" s="21"/>
      <c r="CZ249" s="21"/>
      <c r="DA249" s="21"/>
    </row>
    <row r="250" spans="2:105" x14ac:dyDescent="0.3">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c r="AH250" s="21"/>
      <c r="AI250" s="21"/>
      <c r="AJ250" s="21"/>
      <c r="AK250" s="21"/>
      <c r="AL250" s="21"/>
      <c r="AM250" s="21"/>
      <c r="AN250" s="21"/>
      <c r="AO250" s="21"/>
      <c r="AP250" s="21"/>
      <c r="AQ250" s="21"/>
      <c r="AR250" s="21"/>
      <c r="AW250" s="21"/>
      <c r="AX250" s="21"/>
      <c r="AY250" s="21"/>
      <c r="AZ250" s="21"/>
      <c r="BA250" s="21"/>
      <c r="BB250" s="21"/>
      <c r="BC250" s="21"/>
      <c r="BD250" s="21"/>
      <c r="BE250" s="21"/>
      <c r="BF250" s="21"/>
      <c r="BG250" s="21"/>
      <c r="BH250" s="21"/>
      <c r="BI250" s="21"/>
      <c r="BJ250" s="21"/>
      <c r="BK250" s="21"/>
      <c r="BL250" s="21"/>
      <c r="BM250" s="21"/>
      <c r="BN250" s="21"/>
      <c r="BO250" s="21"/>
      <c r="BP250" s="21"/>
      <c r="BQ250" s="21"/>
      <c r="BR250" s="21"/>
      <c r="BS250" s="21"/>
      <c r="BT250" s="21"/>
      <c r="BU250" s="21"/>
      <c r="BV250" s="21"/>
      <c r="BW250" s="21"/>
      <c r="BX250" s="21"/>
      <c r="BY250" s="21"/>
      <c r="BZ250" s="21"/>
      <c r="CA250" s="21"/>
      <c r="CB250" s="21"/>
      <c r="CC250" s="21"/>
      <c r="CD250" s="21"/>
      <c r="CE250" s="21"/>
      <c r="CF250" s="21"/>
      <c r="CG250" s="21"/>
      <c r="CH250" s="21"/>
      <c r="CI250" s="21"/>
      <c r="CJ250" s="21"/>
      <c r="CK250" s="21"/>
      <c r="CL250" s="21"/>
      <c r="CM250" s="21"/>
      <c r="CN250" s="21"/>
      <c r="CO250" s="21"/>
      <c r="CP250" s="21"/>
      <c r="CQ250" s="21"/>
      <c r="CR250" s="21"/>
      <c r="CS250" s="21"/>
      <c r="CT250" s="21"/>
      <c r="CU250" s="21"/>
      <c r="CV250" s="21"/>
      <c r="CW250" s="21"/>
      <c r="CX250" s="21"/>
      <c r="CY250" s="21"/>
      <c r="CZ250" s="21"/>
      <c r="DA250" s="21"/>
    </row>
    <row r="251" spans="2:105" x14ac:dyDescent="0.3">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c r="AH251" s="21"/>
      <c r="AI251" s="21"/>
      <c r="AJ251" s="21"/>
      <c r="AK251" s="21"/>
      <c r="AL251" s="21"/>
      <c r="AM251" s="21"/>
      <c r="AN251" s="21"/>
      <c r="AO251" s="21"/>
      <c r="AP251" s="21"/>
      <c r="AQ251" s="21"/>
      <c r="AR251" s="21"/>
      <c r="AW251" s="21"/>
      <c r="AX251" s="21"/>
      <c r="AY251" s="21"/>
      <c r="AZ251" s="21"/>
      <c r="BA251" s="21"/>
      <c r="BB251" s="21"/>
      <c r="BC251" s="21"/>
      <c r="BD251" s="21"/>
      <c r="BE251" s="21"/>
      <c r="BF251" s="21"/>
      <c r="BG251" s="21"/>
      <c r="BH251" s="21"/>
      <c r="BI251" s="21"/>
      <c r="BJ251" s="21"/>
      <c r="BK251" s="21"/>
      <c r="BL251" s="21"/>
      <c r="BM251" s="21"/>
      <c r="BN251" s="21"/>
      <c r="BO251" s="21"/>
      <c r="BP251" s="21"/>
      <c r="BQ251" s="21"/>
      <c r="BR251" s="21"/>
      <c r="BS251" s="21"/>
      <c r="BT251" s="21"/>
      <c r="BU251" s="21"/>
      <c r="BV251" s="21"/>
      <c r="BW251" s="21"/>
      <c r="BX251" s="21"/>
      <c r="BY251" s="21"/>
      <c r="BZ251" s="21"/>
      <c r="CA251" s="21"/>
      <c r="CB251" s="21"/>
      <c r="CC251" s="21"/>
      <c r="CD251" s="21"/>
      <c r="CE251" s="21"/>
      <c r="CF251" s="21"/>
      <c r="CG251" s="21"/>
      <c r="CH251" s="21"/>
      <c r="CI251" s="21"/>
      <c r="CJ251" s="21"/>
      <c r="CK251" s="21"/>
      <c r="CL251" s="21"/>
      <c r="CM251" s="21"/>
      <c r="CN251" s="21"/>
      <c r="CO251" s="21"/>
      <c r="CP251" s="21"/>
      <c r="CQ251" s="21"/>
      <c r="CR251" s="21"/>
      <c r="CS251" s="21"/>
      <c r="CT251" s="21"/>
      <c r="CU251" s="21"/>
      <c r="CV251" s="21"/>
      <c r="CW251" s="21"/>
      <c r="CX251" s="21"/>
      <c r="CY251" s="21"/>
      <c r="CZ251" s="21"/>
      <c r="DA251" s="21"/>
    </row>
    <row r="252" spans="2:105" x14ac:dyDescent="0.3">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c r="AH252" s="21"/>
      <c r="AI252" s="21"/>
      <c r="AJ252" s="21"/>
      <c r="AK252" s="21"/>
      <c r="AL252" s="21"/>
      <c r="AM252" s="21"/>
      <c r="AN252" s="21"/>
      <c r="AO252" s="21"/>
      <c r="AP252" s="21"/>
      <c r="AQ252" s="21"/>
      <c r="AR252" s="21"/>
      <c r="AW252" s="21"/>
      <c r="AX252" s="21"/>
      <c r="AY252" s="21"/>
      <c r="AZ252" s="21"/>
      <c r="BA252" s="21"/>
      <c r="BB252" s="21"/>
      <c r="BC252" s="21"/>
      <c r="BD252" s="21"/>
      <c r="BE252" s="21"/>
      <c r="BF252" s="21"/>
      <c r="BG252" s="21"/>
      <c r="BH252" s="21"/>
      <c r="BI252" s="21"/>
      <c r="BJ252" s="21"/>
      <c r="BK252" s="21"/>
      <c r="BL252" s="21"/>
      <c r="BM252" s="21"/>
      <c r="BN252" s="21"/>
      <c r="BO252" s="21"/>
      <c r="BP252" s="21"/>
      <c r="BQ252" s="21"/>
      <c r="BR252" s="21"/>
      <c r="BS252" s="21"/>
      <c r="BT252" s="21"/>
      <c r="BU252" s="21"/>
      <c r="BV252" s="21"/>
      <c r="BW252" s="21"/>
      <c r="BX252" s="21"/>
      <c r="BY252" s="21"/>
      <c r="BZ252" s="21"/>
      <c r="CA252" s="21"/>
      <c r="CB252" s="21"/>
      <c r="CC252" s="21"/>
      <c r="CD252" s="21"/>
      <c r="CE252" s="21"/>
      <c r="CF252" s="21"/>
      <c r="CG252" s="21"/>
      <c r="CH252" s="21"/>
      <c r="CI252" s="21"/>
      <c r="CJ252" s="21"/>
      <c r="CK252" s="21"/>
      <c r="CL252" s="21"/>
      <c r="CM252" s="21"/>
      <c r="CN252" s="21"/>
      <c r="CO252" s="21"/>
      <c r="CP252" s="21"/>
      <c r="CQ252" s="21"/>
      <c r="CR252" s="21"/>
      <c r="CS252" s="21"/>
      <c r="CT252" s="21"/>
      <c r="CU252" s="21"/>
      <c r="CV252" s="21"/>
      <c r="CW252" s="21"/>
      <c r="CX252" s="21"/>
      <c r="CY252" s="21"/>
      <c r="CZ252" s="21"/>
      <c r="DA252" s="21"/>
    </row>
    <row r="253" spans="2:105" x14ac:dyDescent="0.3">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c r="AK253" s="21"/>
      <c r="AL253" s="21"/>
      <c r="AM253" s="21"/>
      <c r="AN253" s="21"/>
      <c r="AO253" s="21"/>
      <c r="AP253" s="21"/>
      <c r="AQ253" s="21"/>
      <c r="AR253" s="21"/>
      <c r="AW253" s="21"/>
      <c r="AX253" s="21"/>
      <c r="AY253" s="21"/>
      <c r="AZ253" s="21"/>
      <c r="BA253" s="21"/>
      <c r="BB253" s="21"/>
      <c r="BC253" s="21"/>
      <c r="BD253" s="21"/>
      <c r="BE253" s="21"/>
      <c r="BF253" s="21"/>
      <c r="BG253" s="21"/>
      <c r="BH253" s="21"/>
      <c r="BI253" s="21"/>
      <c r="BJ253" s="21"/>
      <c r="BK253" s="21"/>
      <c r="BL253" s="21"/>
      <c r="BM253" s="21"/>
      <c r="BN253" s="21"/>
      <c r="BO253" s="21"/>
      <c r="BP253" s="21"/>
      <c r="BQ253" s="21"/>
      <c r="BR253" s="21"/>
      <c r="BS253" s="21"/>
      <c r="BT253" s="21"/>
      <c r="BU253" s="21"/>
      <c r="BV253" s="21"/>
      <c r="BW253" s="21"/>
      <c r="BX253" s="21"/>
      <c r="BY253" s="21"/>
      <c r="BZ253" s="21"/>
      <c r="CA253" s="21"/>
      <c r="CB253" s="21"/>
      <c r="CC253" s="21"/>
      <c r="CD253" s="21"/>
      <c r="CE253" s="21"/>
      <c r="CF253" s="21"/>
      <c r="CG253" s="21"/>
      <c r="CH253" s="21"/>
      <c r="CI253" s="21"/>
      <c r="CJ253" s="21"/>
      <c r="CK253" s="21"/>
      <c r="CL253" s="21"/>
      <c r="CM253" s="21"/>
      <c r="CN253" s="21"/>
      <c r="CO253" s="21"/>
      <c r="CP253" s="21"/>
      <c r="CQ253" s="21"/>
      <c r="CR253" s="21"/>
      <c r="CS253" s="21"/>
      <c r="CT253" s="21"/>
      <c r="CU253" s="21"/>
      <c r="CV253" s="21"/>
      <c r="CW253" s="21"/>
      <c r="CX253" s="21"/>
      <c r="CY253" s="21"/>
      <c r="CZ253" s="21"/>
      <c r="DA253" s="21"/>
    </row>
    <row r="254" spans="2:105" x14ac:dyDescent="0.3">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s="21"/>
      <c r="AK254" s="21"/>
      <c r="AL254" s="21"/>
      <c r="AM254" s="21"/>
      <c r="AN254" s="21"/>
      <c r="AO254" s="21"/>
      <c r="AP254" s="21"/>
      <c r="AQ254" s="21"/>
      <c r="AR254" s="21"/>
      <c r="AW254" s="21"/>
      <c r="AX254" s="21"/>
      <c r="AY254" s="21"/>
      <c r="AZ254" s="21"/>
      <c r="BA254" s="21"/>
      <c r="BB254" s="21"/>
      <c r="BC254" s="21"/>
      <c r="BD254" s="21"/>
      <c r="BE254" s="21"/>
      <c r="BF254" s="21"/>
      <c r="BG254" s="21"/>
      <c r="BH254" s="21"/>
      <c r="BI254" s="21"/>
      <c r="BJ254" s="21"/>
      <c r="BK254" s="21"/>
      <c r="BL254" s="21"/>
      <c r="BM254" s="21"/>
      <c r="BN254" s="21"/>
      <c r="BO254" s="21"/>
      <c r="BP254" s="21"/>
      <c r="BQ254" s="21"/>
      <c r="BR254" s="21"/>
      <c r="BS254" s="21"/>
      <c r="BT254" s="21"/>
      <c r="BU254" s="21"/>
      <c r="BV254" s="21"/>
      <c r="BW254" s="21"/>
      <c r="BX254" s="21"/>
      <c r="BY254" s="21"/>
      <c r="BZ254" s="21"/>
      <c r="CA254" s="21"/>
      <c r="CB254" s="21"/>
      <c r="CC254" s="21"/>
      <c r="CD254" s="21"/>
      <c r="CE254" s="21"/>
      <c r="CF254" s="21"/>
      <c r="CG254" s="21"/>
      <c r="CH254" s="21"/>
      <c r="CI254" s="21"/>
      <c r="CJ254" s="21"/>
      <c r="CK254" s="21"/>
      <c r="CL254" s="21"/>
      <c r="CM254" s="21"/>
      <c r="CN254" s="21"/>
      <c r="CO254" s="21"/>
      <c r="CP254" s="21"/>
      <c r="CQ254" s="21"/>
      <c r="CR254" s="21"/>
      <c r="CS254" s="21"/>
      <c r="CT254" s="21"/>
      <c r="CU254" s="21"/>
      <c r="CV254" s="21"/>
      <c r="CW254" s="21"/>
      <c r="CX254" s="21"/>
      <c r="CY254" s="21"/>
      <c r="CZ254" s="21"/>
      <c r="DA254" s="21"/>
    </row>
    <row r="255" spans="2:105" x14ac:dyDescent="0.3">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c r="AK255" s="21"/>
      <c r="AL255" s="21"/>
      <c r="AM255" s="21"/>
      <c r="AN255" s="21"/>
      <c r="AO255" s="21"/>
      <c r="AP255" s="21"/>
      <c r="AQ255" s="21"/>
      <c r="AR255" s="21"/>
      <c r="AW255" s="21"/>
      <c r="AX255" s="21"/>
      <c r="AY255" s="21"/>
      <c r="AZ255" s="21"/>
      <c r="BA255" s="21"/>
      <c r="BB255" s="21"/>
      <c r="BC255" s="21"/>
      <c r="BD255" s="21"/>
      <c r="BE255" s="21"/>
      <c r="BF255" s="21"/>
      <c r="BG255" s="21"/>
      <c r="BH255" s="21"/>
      <c r="BI255" s="21"/>
      <c r="BJ255" s="21"/>
      <c r="BK255" s="21"/>
      <c r="BL255" s="21"/>
      <c r="BM255" s="21"/>
      <c r="BN255" s="21"/>
      <c r="BO255" s="21"/>
      <c r="BP255" s="21"/>
      <c r="BQ255" s="21"/>
      <c r="BR255" s="21"/>
      <c r="BS255" s="21"/>
      <c r="BT255" s="21"/>
      <c r="BU255" s="21"/>
      <c r="BV255" s="21"/>
      <c r="BW255" s="21"/>
      <c r="BX255" s="21"/>
      <c r="BY255" s="21"/>
      <c r="BZ255" s="21"/>
      <c r="CA255" s="21"/>
      <c r="CB255" s="21"/>
      <c r="CC255" s="21"/>
      <c r="CD255" s="21"/>
      <c r="CE255" s="21"/>
      <c r="CF255" s="21"/>
      <c r="CG255" s="21"/>
      <c r="CH255" s="21"/>
      <c r="CI255" s="21"/>
      <c r="CJ255" s="21"/>
      <c r="CK255" s="21"/>
      <c r="CL255" s="21"/>
      <c r="CM255" s="21"/>
      <c r="CN255" s="21"/>
      <c r="CO255" s="21"/>
      <c r="CP255" s="21"/>
      <c r="CQ255" s="21"/>
      <c r="CR255" s="21"/>
      <c r="CS255" s="21"/>
      <c r="CT255" s="21"/>
      <c r="CU255" s="21"/>
      <c r="CV255" s="21"/>
      <c r="CW255" s="21"/>
      <c r="CX255" s="21"/>
      <c r="CY255" s="21"/>
      <c r="CZ255" s="21"/>
      <c r="DA255" s="21"/>
    </row>
    <row r="256" spans="2:105" x14ac:dyDescent="0.3">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c r="AK256" s="21"/>
      <c r="AL256" s="21"/>
      <c r="AM256" s="21"/>
      <c r="AN256" s="21"/>
      <c r="AO256" s="21"/>
      <c r="AP256" s="21"/>
      <c r="AQ256" s="21"/>
      <c r="AR256" s="21"/>
      <c r="AW256" s="21"/>
      <c r="AX256" s="21"/>
      <c r="AY256" s="21"/>
      <c r="AZ256" s="21"/>
      <c r="BA256" s="21"/>
      <c r="BB256" s="21"/>
      <c r="BC256" s="21"/>
      <c r="BD256" s="21"/>
      <c r="BE256" s="21"/>
      <c r="BF256" s="21"/>
      <c r="BG256" s="21"/>
      <c r="BH256" s="21"/>
      <c r="BI256" s="21"/>
      <c r="BJ256" s="21"/>
      <c r="BK256" s="21"/>
      <c r="BL256" s="21"/>
      <c r="BM256" s="21"/>
      <c r="BN256" s="21"/>
      <c r="BO256" s="21"/>
      <c r="BP256" s="21"/>
      <c r="BQ256" s="21"/>
      <c r="BR256" s="21"/>
      <c r="BS256" s="21"/>
      <c r="BT256" s="21"/>
      <c r="BU256" s="21"/>
      <c r="BV256" s="21"/>
      <c r="BW256" s="21"/>
      <c r="BX256" s="21"/>
      <c r="BY256" s="21"/>
      <c r="BZ256" s="21"/>
      <c r="CA256" s="21"/>
      <c r="CB256" s="21"/>
      <c r="CC256" s="21"/>
      <c r="CD256" s="21"/>
      <c r="CE256" s="21"/>
      <c r="CF256" s="21"/>
      <c r="CG256" s="21"/>
      <c r="CH256" s="21"/>
      <c r="CI256" s="21"/>
      <c r="CJ256" s="21"/>
      <c r="CK256" s="21"/>
      <c r="CL256" s="21"/>
      <c r="CM256" s="21"/>
      <c r="CN256" s="21"/>
      <c r="CO256" s="21"/>
      <c r="CP256" s="21"/>
      <c r="CQ256" s="21"/>
      <c r="CR256" s="21"/>
      <c r="CS256" s="21"/>
      <c r="CT256" s="21"/>
      <c r="CU256" s="21"/>
      <c r="CV256" s="21"/>
      <c r="CW256" s="21"/>
      <c r="CX256" s="21"/>
      <c r="CY256" s="21"/>
      <c r="CZ256" s="21"/>
      <c r="DA256" s="21"/>
    </row>
    <row r="257" spans="2:105" x14ac:dyDescent="0.3">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1"/>
      <c r="AL257" s="21"/>
      <c r="AM257" s="21"/>
      <c r="AN257" s="21"/>
      <c r="AO257" s="21"/>
      <c r="AP257" s="21"/>
      <c r="AQ257" s="21"/>
      <c r="AR257" s="21"/>
      <c r="AW257" s="21"/>
      <c r="AX257" s="21"/>
      <c r="AY257" s="21"/>
      <c r="AZ257" s="21"/>
      <c r="BA257" s="21"/>
      <c r="BB257" s="21"/>
      <c r="BC257" s="21"/>
      <c r="BD257" s="21"/>
      <c r="BE257" s="21"/>
      <c r="BF257" s="21"/>
      <c r="BG257" s="21"/>
      <c r="BH257" s="21"/>
      <c r="BI257" s="21"/>
      <c r="BJ257" s="21"/>
      <c r="BK257" s="21"/>
      <c r="BL257" s="21"/>
      <c r="BM257" s="21"/>
      <c r="BN257" s="21"/>
      <c r="BO257" s="21"/>
      <c r="BP257" s="21"/>
      <c r="BQ257" s="21"/>
      <c r="BR257" s="21"/>
      <c r="BS257" s="21"/>
      <c r="BT257" s="21"/>
      <c r="BU257" s="21"/>
      <c r="BV257" s="21"/>
      <c r="BW257" s="21"/>
      <c r="BX257" s="21"/>
      <c r="BY257" s="21"/>
      <c r="BZ257" s="21"/>
      <c r="CA257" s="21"/>
      <c r="CB257" s="21"/>
      <c r="CC257" s="21"/>
      <c r="CD257" s="21"/>
      <c r="CE257" s="21"/>
      <c r="CF257" s="21"/>
      <c r="CG257" s="21"/>
      <c r="CH257" s="21"/>
      <c r="CI257" s="21"/>
      <c r="CJ257" s="21"/>
      <c r="CK257" s="21"/>
      <c r="CL257" s="21"/>
      <c r="CM257" s="21"/>
      <c r="CN257" s="21"/>
      <c r="CO257" s="21"/>
      <c r="CP257" s="21"/>
      <c r="CQ257" s="21"/>
      <c r="CR257" s="21"/>
      <c r="CS257" s="21"/>
      <c r="CT257" s="21"/>
      <c r="CU257" s="21"/>
      <c r="CV257" s="21"/>
      <c r="CW257" s="21"/>
      <c r="CX257" s="21"/>
      <c r="CY257" s="21"/>
      <c r="CZ257" s="21"/>
      <c r="DA257" s="21"/>
    </row>
    <row r="258" spans="2:105" x14ac:dyDescent="0.3">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c r="AK258" s="21"/>
      <c r="AL258" s="21"/>
      <c r="AM258" s="21"/>
      <c r="AN258" s="21"/>
      <c r="AO258" s="21"/>
      <c r="AP258" s="21"/>
      <c r="AQ258" s="21"/>
      <c r="AR258" s="21"/>
      <c r="AW258" s="21"/>
      <c r="AX258" s="21"/>
      <c r="AY258" s="21"/>
      <c r="AZ258" s="21"/>
      <c r="BA258" s="21"/>
      <c r="BB258" s="21"/>
      <c r="BC258" s="21"/>
      <c r="BD258" s="21"/>
      <c r="BE258" s="21"/>
      <c r="BF258" s="21"/>
      <c r="BG258" s="21"/>
      <c r="BH258" s="21"/>
      <c r="BI258" s="21"/>
      <c r="BJ258" s="21"/>
      <c r="BK258" s="21"/>
      <c r="BL258" s="21"/>
      <c r="BM258" s="21"/>
      <c r="BN258" s="21"/>
      <c r="BO258" s="21"/>
      <c r="BP258" s="21"/>
      <c r="BQ258" s="21"/>
      <c r="BR258" s="21"/>
      <c r="BS258" s="21"/>
      <c r="BT258" s="21"/>
      <c r="BU258" s="21"/>
      <c r="BV258" s="21"/>
      <c r="BW258" s="21"/>
      <c r="BX258" s="21"/>
      <c r="BY258" s="21"/>
      <c r="BZ258" s="21"/>
      <c r="CA258" s="21"/>
      <c r="CB258" s="21"/>
      <c r="CC258" s="21"/>
      <c r="CD258" s="21"/>
      <c r="CE258" s="21"/>
      <c r="CF258" s="21"/>
      <c r="CG258" s="21"/>
      <c r="CH258" s="21"/>
      <c r="CI258" s="21"/>
      <c r="CJ258" s="21"/>
      <c r="CK258" s="21"/>
      <c r="CL258" s="21"/>
      <c r="CM258" s="21"/>
      <c r="CN258" s="21"/>
      <c r="CO258" s="21"/>
      <c r="CP258" s="21"/>
      <c r="CQ258" s="21"/>
      <c r="CR258" s="21"/>
      <c r="CS258" s="21"/>
      <c r="CT258" s="21"/>
      <c r="CU258" s="21"/>
      <c r="CV258" s="21"/>
      <c r="CW258" s="21"/>
      <c r="CX258" s="21"/>
      <c r="CY258" s="21"/>
      <c r="CZ258" s="21"/>
      <c r="DA258" s="21"/>
    </row>
    <row r="259" spans="2:105" x14ac:dyDescent="0.3">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s="21"/>
      <c r="AK259" s="21"/>
      <c r="AL259" s="21"/>
      <c r="AM259" s="21"/>
      <c r="AN259" s="21"/>
      <c r="AO259" s="21"/>
      <c r="AP259" s="21"/>
      <c r="AQ259" s="21"/>
      <c r="AR259" s="21"/>
      <c r="AW259" s="21"/>
      <c r="AX259" s="21"/>
      <c r="AY259" s="21"/>
      <c r="AZ259" s="21"/>
      <c r="BA259" s="21"/>
      <c r="BB259" s="21"/>
      <c r="BC259" s="21"/>
      <c r="BD259" s="21"/>
      <c r="BE259" s="21"/>
      <c r="BF259" s="21"/>
      <c r="BG259" s="21"/>
      <c r="BH259" s="21"/>
      <c r="BI259" s="21"/>
      <c r="BJ259" s="21"/>
      <c r="BK259" s="21"/>
      <c r="BL259" s="21"/>
      <c r="BM259" s="21"/>
      <c r="BN259" s="21"/>
      <c r="BO259" s="21"/>
      <c r="BP259" s="21"/>
      <c r="BQ259" s="21"/>
      <c r="BR259" s="21"/>
      <c r="BS259" s="21"/>
      <c r="BT259" s="21"/>
      <c r="BU259" s="21"/>
      <c r="BV259" s="21"/>
      <c r="BW259" s="21"/>
      <c r="BX259" s="21"/>
      <c r="BY259" s="21"/>
      <c r="BZ259" s="21"/>
      <c r="CA259" s="21"/>
      <c r="CB259" s="21"/>
      <c r="CC259" s="21"/>
      <c r="CD259" s="21"/>
      <c r="CE259" s="21"/>
      <c r="CF259" s="21"/>
      <c r="CG259" s="21"/>
      <c r="CH259" s="21"/>
      <c r="CI259" s="21"/>
      <c r="CJ259" s="21"/>
      <c r="CK259" s="21"/>
      <c r="CL259" s="21"/>
      <c r="CM259" s="21"/>
      <c r="CN259" s="21"/>
      <c r="CO259" s="21"/>
      <c r="CP259" s="21"/>
      <c r="CQ259" s="21"/>
      <c r="CR259" s="21"/>
      <c r="CS259" s="21"/>
      <c r="CT259" s="21"/>
      <c r="CU259" s="21"/>
      <c r="CV259" s="21"/>
      <c r="CW259" s="21"/>
      <c r="CX259" s="21"/>
      <c r="CY259" s="21"/>
      <c r="CZ259" s="21"/>
      <c r="DA259" s="21"/>
    </row>
    <row r="260" spans="2:105" x14ac:dyDescent="0.3">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c r="AI260" s="21"/>
      <c r="AJ260" s="21"/>
      <c r="AK260" s="21"/>
      <c r="AL260" s="21"/>
      <c r="AM260" s="21"/>
      <c r="AN260" s="21"/>
      <c r="AO260" s="21"/>
      <c r="AP260" s="21"/>
      <c r="AQ260" s="21"/>
      <c r="AR260" s="21"/>
      <c r="AW260" s="21"/>
      <c r="AX260" s="21"/>
      <c r="AY260" s="21"/>
      <c r="AZ260" s="21"/>
      <c r="BA260" s="21"/>
      <c r="BB260" s="21"/>
      <c r="BC260" s="21"/>
      <c r="BD260" s="21"/>
      <c r="BE260" s="21"/>
      <c r="BF260" s="21"/>
      <c r="BG260" s="21"/>
      <c r="BH260" s="21"/>
      <c r="BI260" s="21"/>
      <c r="BJ260" s="21"/>
      <c r="BK260" s="21"/>
      <c r="BL260" s="21"/>
      <c r="BM260" s="21"/>
      <c r="BN260" s="21"/>
      <c r="BO260" s="21"/>
      <c r="BP260" s="21"/>
      <c r="BQ260" s="21"/>
      <c r="BR260" s="21"/>
      <c r="BS260" s="21"/>
      <c r="BT260" s="21"/>
      <c r="BU260" s="21"/>
      <c r="BV260" s="21"/>
      <c r="BW260" s="21"/>
      <c r="BX260" s="21"/>
      <c r="BY260" s="21"/>
      <c r="BZ260" s="21"/>
      <c r="CA260" s="21"/>
      <c r="CB260" s="21"/>
      <c r="CC260" s="21"/>
      <c r="CD260" s="21"/>
      <c r="CE260" s="21"/>
      <c r="CF260" s="21"/>
      <c r="CG260" s="21"/>
      <c r="CH260" s="21"/>
      <c r="CI260" s="21"/>
      <c r="CJ260" s="21"/>
      <c r="CK260" s="21"/>
      <c r="CL260" s="21"/>
      <c r="CM260" s="21"/>
      <c r="CN260" s="21"/>
      <c r="CO260" s="21"/>
      <c r="CP260" s="21"/>
      <c r="CQ260" s="21"/>
      <c r="CR260" s="21"/>
      <c r="CS260" s="21"/>
      <c r="CT260" s="21"/>
      <c r="CU260" s="21"/>
      <c r="CV260" s="21"/>
      <c r="CW260" s="21"/>
      <c r="CX260" s="21"/>
      <c r="CY260" s="21"/>
      <c r="CZ260" s="21"/>
      <c r="DA260" s="21"/>
    </row>
    <row r="261" spans="2:105" x14ac:dyDescent="0.3">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c r="AK261" s="21"/>
      <c r="AL261" s="21"/>
      <c r="AM261" s="21"/>
      <c r="AN261" s="21"/>
      <c r="AO261" s="21"/>
      <c r="AP261" s="21"/>
      <c r="AQ261" s="21"/>
      <c r="AR261" s="21"/>
      <c r="AW261" s="21"/>
      <c r="AX261" s="21"/>
      <c r="AY261" s="21"/>
      <c r="AZ261" s="21"/>
      <c r="BA261" s="21"/>
      <c r="BB261" s="21"/>
      <c r="BC261" s="21"/>
      <c r="BD261" s="21"/>
      <c r="BE261" s="21"/>
      <c r="BF261" s="21"/>
      <c r="BG261" s="21"/>
      <c r="BH261" s="21"/>
      <c r="BI261" s="21"/>
      <c r="BJ261" s="21"/>
      <c r="BK261" s="21"/>
      <c r="BL261" s="21"/>
      <c r="BM261" s="21"/>
      <c r="BN261" s="21"/>
      <c r="BO261" s="21"/>
      <c r="BP261" s="21"/>
      <c r="BQ261" s="21"/>
      <c r="BR261" s="21"/>
      <c r="BS261" s="21"/>
      <c r="BT261" s="21"/>
      <c r="BU261" s="21"/>
      <c r="BV261" s="21"/>
      <c r="BW261" s="21"/>
      <c r="BX261" s="21"/>
      <c r="BY261" s="21"/>
      <c r="BZ261" s="21"/>
      <c r="CA261" s="21"/>
      <c r="CB261" s="21"/>
      <c r="CC261" s="21"/>
      <c r="CD261" s="21"/>
      <c r="CE261" s="21"/>
      <c r="CF261" s="21"/>
      <c r="CG261" s="21"/>
      <c r="CH261" s="21"/>
      <c r="CI261" s="21"/>
      <c r="CJ261" s="21"/>
      <c r="CK261" s="21"/>
      <c r="CL261" s="21"/>
      <c r="CM261" s="21"/>
      <c r="CN261" s="21"/>
      <c r="CO261" s="21"/>
      <c r="CP261" s="21"/>
      <c r="CQ261" s="21"/>
      <c r="CR261" s="21"/>
      <c r="CS261" s="21"/>
      <c r="CT261" s="21"/>
      <c r="CU261" s="21"/>
      <c r="CV261" s="21"/>
      <c r="CW261" s="21"/>
      <c r="CX261" s="21"/>
      <c r="CY261" s="21"/>
      <c r="CZ261" s="21"/>
      <c r="DA261" s="21"/>
    </row>
    <row r="262" spans="2:105" x14ac:dyDescent="0.3">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c r="AK262" s="21"/>
      <c r="AL262" s="21"/>
      <c r="AM262" s="21"/>
      <c r="AN262" s="21"/>
      <c r="AO262" s="21"/>
      <c r="AP262" s="21"/>
      <c r="AQ262" s="21"/>
      <c r="AR262" s="21"/>
      <c r="AW262" s="21"/>
      <c r="AX262" s="21"/>
      <c r="AY262" s="21"/>
      <c r="AZ262" s="21"/>
      <c r="BA262" s="21"/>
      <c r="BB262" s="21"/>
      <c r="BC262" s="21"/>
      <c r="BD262" s="21"/>
      <c r="BE262" s="21"/>
      <c r="BF262" s="21"/>
      <c r="BG262" s="21"/>
      <c r="BH262" s="21"/>
      <c r="BI262" s="21"/>
      <c r="BJ262" s="21"/>
      <c r="BK262" s="21"/>
      <c r="BL262" s="21"/>
      <c r="BM262" s="21"/>
      <c r="BN262" s="21"/>
      <c r="BO262" s="21"/>
      <c r="BP262" s="21"/>
      <c r="BQ262" s="21"/>
      <c r="BR262" s="21"/>
      <c r="BS262" s="21"/>
      <c r="BT262" s="21"/>
      <c r="BU262" s="21"/>
      <c r="BV262" s="21"/>
      <c r="BW262" s="21"/>
      <c r="BX262" s="21"/>
      <c r="BY262" s="21"/>
      <c r="BZ262" s="21"/>
      <c r="CA262" s="21"/>
      <c r="CB262" s="21"/>
      <c r="CC262" s="21"/>
      <c r="CD262" s="21"/>
      <c r="CE262" s="21"/>
      <c r="CF262" s="21"/>
      <c r="CG262" s="21"/>
      <c r="CH262" s="21"/>
      <c r="CI262" s="21"/>
      <c r="CJ262" s="21"/>
      <c r="CK262" s="21"/>
      <c r="CL262" s="21"/>
      <c r="CM262" s="21"/>
      <c r="CN262" s="21"/>
      <c r="CO262" s="21"/>
      <c r="CP262" s="21"/>
      <c r="CQ262" s="21"/>
      <c r="CR262" s="21"/>
      <c r="CS262" s="21"/>
      <c r="CT262" s="21"/>
      <c r="CU262" s="21"/>
      <c r="CV262" s="21"/>
      <c r="CW262" s="21"/>
      <c r="CX262" s="21"/>
      <c r="CY262" s="21"/>
      <c r="CZ262" s="21"/>
      <c r="DA262" s="21"/>
    </row>
    <row r="263" spans="2:105" x14ac:dyDescent="0.3">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c r="AK263" s="21"/>
      <c r="AL263" s="21"/>
      <c r="AM263" s="21"/>
      <c r="AN263" s="21"/>
      <c r="AO263" s="21"/>
      <c r="AP263" s="21"/>
      <c r="AQ263" s="21"/>
      <c r="AR263" s="21"/>
      <c r="AW263" s="21"/>
      <c r="AX263" s="21"/>
      <c r="AY263" s="21"/>
      <c r="AZ263" s="21"/>
      <c r="BA263" s="21"/>
      <c r="BB263" s="21"/>
      <c r="BC263" s="21"/>
      <c r="BD263" s="21"/>
      <c r="BE263" s="21"/>
      <c r="BF263" s="21"/>
      <c r="BG263" s="21"/>
      <c r="BH263" s="21"/>
      <c r="BI263" s="21"/>
      <c r="BJ263" s="21"/>
      <c r="BK263" s="21"/>
      <c r="BL263" s="21"/>
      <c r="BM263" s="21"/>
      <c r="BN263" s="21"/>
      <c r="BO263" s="21"/>
      <c r="BP263" s="21"/>
      <c r="BQ263" s="21"/>
      <c r="BR263" s="21"/>
      <c r="BS263" s="21"/>
      <c r="BT263" s="21"/>
      <c r="BU263" s="21"/>
      <c r="BV263" s="21"/>
      <c r="BW263" s="21"/>
      <c r="BX263" s="21"/>
      <c r="BY263" s="21"/>
      <c r="BZ263" s="21"/>
      <c r="CA263" s="21"/>
      <c r="CB263" s="21"/>
      <c r="CC263" s="21"/>
      <c r="CD263" s="21"/>
      <c r="CE263" s="21"/>
      <c r="CF263" s="21"/>
      <c r="CG263" s="21"/>
      <c r="CH263" s="21"/>
      <c r="CI263" s="21"/>
      <c r="CJ263" s="21"/>
      <c r="CK263" s="21"/>
      <c r="CL263" s="21"/>
      <c r="CM263" s="21"/>
      <c r="CN263" s="21"/>
      <c r="CO263" s="21"/>
      <c r="CP263" s="21"/>
      <c r="CQ263" s="21"/>
      <c r="CR263" s="21"/>
      <c r="CS263" s="21"/>
      <c r="CT263" s="21"/>
      <c r="CU263" s="21"/>
      <c r="CV263" s="21"/>
      <c r="CW263" s="21"/>
      <c r="CX263" s="21"/>
      <c r="CY263" s="21"/>
      <c r="CZ263" s="21"/>
      <c r="DA263" s="21"/>
    </row>
    <row r="264" spans="2:105" x14ac:dyDescent="0.3">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c r="AK264" s="21"/>
      <c r="AL264" s="21"/>
      <c r="AM264" s="21"/>
      <c r="AN264" s="21"/>
      <c r="AO264" s="21"/>
      <c r="AP264" s="21"/>
      <c r="AQ264" s="21"/>
      <c r="AR264" s="21"/>
      <c r="AW264" s="21"/>
      <c r="AX264" s="21"/>
      <c r="AY264" s="21"/>
      <c r="AZ264" s="21"/>
      <c r="BA264" s="21"/>
      <c r="BB264" s="21"/>
      <c r="BC264" s="21"/>
      <c r="BD264" s="21"/>
      <c r="BE264" s="21"/>
      <c r="BF264" s="21"/>
      <c r="BG264" s="21"/>
      <c r="BH264" s="21"/>
      <c r="BI264" s="21"/>
      <c r="BJ264" s="21"/>
      <c r="BK264" s="21"/>
      <c r="BL264" s="21"/>
      <c r="BM264" s="21"/>
      <c r="BN264" s="21"/>
      <c r="BO264" s="21"/>
      <c r="BP264" s="21"/>
      <c r="BQ264" s="21"/>
      <c r="BR264" s="21"/>
      <c r="BS264" s="21"/>
      <c r="BT264" s="21"/>
      <c r="BU264" s="21"/>
      <c r="BV264" s="21"/>
      <c r="BW264" s="21"/>
      <c r="BX264" s="21"/>
      <c r="BY264" s="21"/>
      <c r="BZ264" s="21"/>
      <c r="CA264" s="21"/>
      <c r="CB264" s="21"/>
      <c r="CC264" s="21"/>
      <c r="CD264" s="21"/>
      <c r="CE264" s="21"/>
      <c r="CF264" s="21"/>
      <c r="CG264" s="21"/>
      <c r="CH264" s="21"/>
      <c r="CI264" s="21"/>
      <c r="CJ264" s="21"/>
      <c r="CK264" s="21"/>
      <c r="CL264" s="21"/>
      <c r="CM264" s="21"/>
      <c r="CN264" s="21"/>
      <c r="CO264" s="21"/>
      <c r="CP264" s="21"/>
      <c r="CQ264" s="21"/>
      <c r="CR264" s="21"/>
      <c r="CS264" s="21"/>
      <c r="CT264" s="21"/>
      <c r="CU264" s="21"/>
      <c r="CV264" s="21"/>
      <c r="CW264" s="21"/>
      <c r="CX264" s="21"/>
      <c r="CY264" s="21"/>
      <c r="CZ264" s="21"/>
      <c r="DA264" s="21"/>
    </row>
    <row r="265" spans="2:105" x14ac:dyDescent="0.3">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c r="AI265" s="21"/>
      <c r="AJ265" s="21"/>
      <c r="AK265" s="21"/>
      <c r="AL265" s="21"/>
      <c r="AM265" s="21"/>
      <c r="AN265" s="21"/>
      <c r="AO265" s="21"/>
      <c r="AP265" s="21"/>
      <c r="AQ265" s="21"/>
      <c r="AR265" s="21"/>
      <c r="AW265" s="21"/>
      <c r="AX265" s="21"/>
      <c r="AY265" s="21"/>
      <c r="AZ265" s="21"/>
      <c r="BA265" s="21"/>
      <c r="BB265" s="21"/>
      <c r="BC265" s="21"/>
      <c r="BD265" s="21"/>
      <c r="BE265" s="21"/>
      <c r="BF265" s="21"/>
      <c r="BG265" s="21"/>
      <c r="BH265" s="21"/>
      <c r="BI265" s="21"/>
      <c r="BJ265" s="21"/>
      <c r="BK265" s="21"/>
      <c r="BL265" s="21"/>
      <c r="BM265" s="21"/>
      <c r="BN265" s="21"/>
      <c r="BO265" s="21"/>
      <c r="BP265" s="21"/>
      <c r="BQ265" s="21"/>
      <c r="BR265" s="21"/>
      <c r="BS265" s="21"/>
      <c r="BT265" s="21"/>
      <c r="BU265" s="21"/>
      <c r="BV265" s="21"/>
      <c r="BW265" s="21"/>
      <c r="BX265" s="21"/>
      <c r="BY265" s="21"/>
      <c r="BZ265" s="21"/>
      <c r="CA265" s="21"/>
      <c r="CB265" s="21"/>
      <c r="CC265" s="21"/>
      <c r="CD265" s="21"/>
      <c r="CE265" s="21"/>
      <c r="CF265" s="21"/>
      <c r="CG265" s="21"/>
      <c r="CH265" s="21"/>
      <c r="CI265" s="21"/>
      <c r="CJ265" s="21"/>
      <c r="CK265" s="21"/>
      <c r="CL265" s="21"/>
      <c r="CM265" s="21"/>
      <c r="CN265" s="21"/>
      <c r="CO265" s="21"/>
      <c r="CP265" s="21"/>
      <c r="CQ265" s="21"/>
      <c r="CR265" s="21"/>
      <c r="CS265" s="21"/>
      <c r="CT265" s="21"/>
      <c r="CU265" s="21"/>
      <c r="CV265" s="21"/>
      <c r="CW265" s="21"/>
      <c r="CX265" s="21"/>
      <c r="CY265" s="21"/>
      <c r="CZ265" s="21"/>
      <c r="DA265" s="21"/>
    </row>
    <row r="266" spans="2:105" x14ac:dyDescent="0.3">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c r="AK266" s="21"/>
      <c r="AL266" s="21"/>
      <c r="AM266" s="21"/>
      <c r="AN266" s="21"/>
      <c r="AO266" s="21"/>
      <c r="AP266" s="21"/>
      <c r="AQ266" s="21"/>
      <c r="AR266" s="21"/>
      <c r="AW266" s="21"/>
      <c r="AX266" s="21"/>
      <c r="AY266" s="21"/>
      <c r="AZ266" s="21"/>
      <c r="BA266" s="21"/>
      <c r="BB266" s="21"/>
      <c r="BC266" s="21"/>
      <c r="BD266" s="21"/>
      <c r="BE266" s="21"/>
      <c r="BF266" s="21"/>
      <c r="BG266" s="21"/>
      <c r="BH266" s="21"/>
      <c r="BI266" s="21"/>
      <c r="BJ266" s="21"/>
      <c r="BK266" s="21"/>
      <c r="BL266" s="21"/>
      <c r="BM266" s="21"/>
      <c r="BN266" s="21"/>
      <c r="BO266" s="21"/>
      <c r="BP266" s="21"/>
      <c r="BQ266" s="21"/>
      <c r="BR266" s="21"/>
      <c r="BS266" s="21"/>
      <c r="BT266" s="21"/>
      <c r="BU266" s="21"/>
      <c r="BV266" s="21"/>
      <c r="BW266" s="21"/>
      <c r="BX266" s="21"/>
      <c r="BY266" s="21"/>
      <c r="BZ266" s="21"/>
      <c r="CA266" s="21"/>
      <c r="CB266" s="21"/>
      <c r="CC266" s="21"/>
      <c r="CD266" s="21"/>
      <c r="CE266" s="21"/>
      <c r="CF266" s="21"/>
      <c r="CG266" s="21"/>
      <c r="CH266" s="21"/>
      <c r="CI266" s="21"/>
      <c r="CJ266" s="21"/>
      <c r="CK266" s="21"/>
      <c r="CL266" s="21"/>
      <c r="CM266" s="21"/>
      <c r="CN266" s="21"/>
      <c r="CO266" s="21"/>
      <c r="CP266" s="21"/>
      <c r="CQ266" s="21"/>
      <c r="CR266" s="21"/>
      <c r="CS266" s="21"/>
      <c r="CT266" s="21"/>
      <c r="CU266" s="21"/>
      <c r="CV266" s="21"/>
      <c r="CW266" s="21"/>
      <c r="CX266" s="21"/>
      <c r="CY266" s="21"/>
      <c r="CZ266" s="21"/>
      <c r="DA266" s="21"/>
    </row>
    <row r="267" spans="2:105" x14ac:dyDescent="0.3">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1"/>
      <c r="AL267" s="21"/>
      <c r="AM267" s="21"/>
      <c r="AN267" s="21"/>
      <c r="AO267" s="21"/>
      <c r="AP267" s="21"/>
      <c r="AQ267" s="21"/>
      <c r="AR267" s="21"/>
      <c r="AW267" s="21"/>
      <c r="AX267" s="21"/>
      <c r="AY267" s="21"/>
      <c r="AZ267" s="21"/>
      <c r="BA267" s="21"/>
      <c r="BB267" s="21"/>
      <c r="BC267" s="21"/>
      <c r="BD267" s="21"/>
      <c r="BE267" s="21"/>
      <c r="BF267" s="21"/>
      <c r="BG267" s="21"/>
      <c r="BH267" s="21"/>
      <c r="BI267" s="21"/>
      <c r="BJ267" s="21"/>
      <c r="BK267" s="21"/>
      <c r="BL267" s="21"/>
      <c r="BM267" s="21"/>
      <c r="BN267" s="21"/>
      <c r="BO267" s="21"/>
      <c r="BP267" s="21"/>
      <c r="BQ267" s="21"/>
      <c r="BR267" s="21"/>
      <c r="BS267" s="21"/>
      <c r="BT267" s="21"/>
      <c r="BU267" s="21"/>
      <c r="BV267" s="21"/>
      <c r="BW267" s="21"/>
      <c r="BX267" s="21"/>
      <c r="BY267" s="21"/>
      <c r="BZ267" s="21"/>
      <c r="CA267" s="21"/>
      <c r="CB267" s="21"/>
      <c r="CC267" s="21"/>
      <c r="CD267" s="21"/>
      <c r="CE267" s="21"/>
      <c r="CF267" s="21"/>
      <c r="CG267" s="21"/>
      <c r="CH267" s="21"/>
      <c r="CI267" s="21"/>
      <c r="CJ267" s="21"/>
      <c r="CK267" s="21"/>
      <c r="CL267" s="21"/>
      <c r="CM267" s="21"/>
      <c r="CN267" s="21"/>
      <c r="CO267" s="21"/>
      <c r="CP267" s="21"/>
      <c r="CQ267" s="21"/>
      <c r="CR267" s="21"/>
      <c r="CS267" s="21"/>
      <c r="CT267" s="21"/>
      <c r="CU267" s="21"/>
      <c r="CV267" s="21"/>
      <c r="CW267" s="21"/>
      <c r="CX267" s="21"/>
      <c r="CY267" s="21"/>
      <c r="CZ267" s="21"/>
      <c r="DA267" s="21"/>
    </row>
    <row r="268" spans="2:105" x14ac:dyDescent="0.3">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1"/>
      <c r="AL268" s="21"/>
      <c r="AM268" s="21"/>
      <c r="AN268" s="21"/>
      <c r="AO268" s="21"/>
      <c r="AP268" s="21"/>
      <c r="AQ268" s="21"/>
      <c r="AR268" s="21"/>
      <c r="AW268" s="21"/>
      <c r="AX268" s="21"/>
      <c r="AY268" s="21"/>
      <c r="AZ268" s="21"/>
      <c r="BA268" s="21"/>
      <c r="BB268" s="21"/>
      <c r="BC268" s="21"/>
      <c r="BD268" s="21"/>
      <c r="BE268" s="21"/>
      <c r="BF268" s="21"/>
      <c r="BG268" s="21"/>
      <c r="BH268" s="21"/>
      <c r="BI268" s="21"/>
      <c r="BJ268" s="21"/>
      <c r="BK268" s="21"/>
      <c r="BL268" s="21"/>
      <c r="BM268" s="21"/>
      <c r="BN268" s="21"/>
      <c r="BO268" s="21"/>
      <c r="BP268" s="21"/>
      <c r="BQ268" s="21"/>
      <c r="BR268" s="21"/>
      <c r="BS268" s="21"/>
      <c r="BT268" s="21"/>
      <c r="BU268" s="21"/>
      <c r="BV268" s="21"/>
      <c r="BW268" s="21"/>
      <c r="BX268" s="21"/>
      <c r="BY268" s="21"/>
      <c r="BZ268" s="21"/>
      <c r="CA268" s="21"/>
      <c r="CB268" s="21"/>
      <c r="CC268" s="21"/>
      <c r="CD268" s="21"/>
      <c r="CE268" s="21"/>
      <c r="CF268" s="21"/>
      <c r="CG268" s="21"/>
      <c r="CH268" s="21"/>
      <c r="CI268" s="21"/>
      <c r="CJ268" s="21"/>
      <c r="CK268" s="21"/>
      <c r="CL268" s="21"/>
      <c r="CM268" s="21"/>
      <c r="CN268" s="21"/>
      <c r="CO268" s="21"/>
      <c r="CP268" s="21"/>
      <c r="CQ268" s="21"/>
      <c r="CR268" s="21"/>
      <c r="CS268" s="21"/>
      <c r="CT268" s="21"/>
      <c r="CU268" s="21"/>
      <c r="CV268" s="21"/>
      <c r="CW268" s="21"/>
      <c r="CX268" s="21"/>
      <c r="CY268" s="21"/>
      <c r="CZ268" s="21"/>
      <c r="DA268" s="21"/>
    </row>
    <row r="269" spans="2:105" x14ac:dyDescent="0.3">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c r="AK269" s="21"/>
      <c r="AL269" s="21"/>
      <c r="AM269" s="21"/>
      <c r="AN269" s="21"/>
      <c r="AO269" s="21"/>
      <c r="AP269" s="21"/>
      <c r="AQ269" s="21"/>
      <c r="AR269" s="21"/>
      <c r="AW269" s="21"/>
      <c r="AX269" s="21"/>
      <c r="AY269" s="21"/>
      <c r="AZ269" s="21"/>
      <c r="BA269" s="21"/>
      <c r="BB269" s="21"/>
      <c r="BC269" s="21"/>
      <c r="BD269" s="21"/>
      <c r="BE269" s="21"/>
      <c r="BF269" s="21"/>
      <c r="BG269" s="21"/>
      <c r="BH269" s="21"/>
      <c r="BI269" s="21"/>
      <c r="BJ269" s="21"/>
      <c r="BK269" s="21"/>
      <c r="BL269" s="21"/>
      <c r="BM269" s="21"/>
      <c r="BN269" s="21"/>
      <c r="BO269" s="21"/>
      <c r="BP269" s="21"/>
      <c r="BQ269" s="21"/>
      <c r="BR269" s="21"/>
      <c r="BS269" s="21"/>
      <c r="BT269" s="21"/>
      <c r="BU269" s="21"/>
      <c r="BV269" s="21"/>
      <c r="BW269" s="21"/>
      <c r="BX269" s="21"/>
      <c r="BY269" s="21"/>
      <c r="BZ269" s="21"/>
      <c r="CA269" s="21"/>
      <c r="CB269" s="21"/>
      <c r="CC269" s="21"/>
      <c r="CD269" s="21"/>
      <c r="CE269" s="21"/>
      <c r="CF269" s="21"/>
      <c r="CG269" s="21"/>
      <c r="CH269" s="21"/>
      <c r="CI269" s="21"/>
      <c r="CJ269" s="21"/>
      <c r="CK269" s="21"/>
      <c r="CL269" s="21"/>
      <c r="CM269" s="21"/>
      <c r="CN269" s="21"/>
      <c r="CO269" s="21"/>
      <c r="CP269" s="21"/>
      <c r="CQ269" s="21"/>
      <c r="CR269" s="21"/>
      <c r="CS269" s="21"/>
      <c r="CT269" s="21"/>
      <c r="CU269" s="21"/>
      <c r="CV269" s="21"/>
      <c r="CW269" s="21"/>
      <c r="CX269" s="21"/>
      <c r="CY269" s="21"/>
      <c r="CZ269" s="21"/>
      <c r="DA269" s="21"/>
    </row>
    <row r="270" spans="2:105" x14ac:dyDescent="0.3">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c r="AI270" s="21"/>
      <c r="AJ270" s="21"/>
      <c r="AK270" s="21"/>
      <c r="AL270" s="21"/>
      <c r="AM270" s="21"/>
      <c r="AN270" s="21"/>
      <c r="AO270" s="21"/>
      <c r="AP270" s="21"/>
      <c r="AQ270" s="21"/>
      <c r="AR270" s="21"/>
      <c r="AW270" s="21"/>
      <c r="AX270" s="21"/>
      <c r="AY270" s="21"/>
      <c r="AZ270" s="21"/>
      <c r="BA270" s="21"/>
      <c r="BB270" s="21"/>
      <c r="BC270" s="21"/>
      <c r="BD270" s="21"/>
      <c r="BE270" s="21"/>
      <c r="BF270" s="21"/>
      <c r="BG270" s="21"/>
      <c r="BH270" s="21"/>
      <c r="BI270" s="21"/>
      <c r="BJ270" s="21"/>
      <c r="BK270" s="21"/>
      <c r="BL270" s="21"/>
      <c r="BM270" s="21"/>
      <c r="BN270" s="21"/>
      <c r="BO270" s="21"/>
      <c r="BP270" s="21"/>
      <c r="BQ270" s="21"/>
      <c r="BR270" s="21"/>
      <c r="BS270" s="21"/>
      <c r="BT270" s="21"/>
      <c r="BU270" s="21"/>
      <c r="BV270" s="21"/>
      <c r="BW270" s="21"/>
      <c r="BX270" s="21"/>
      <c r="BY270" s="21"/>
      <c r="BZ270" s="21"/>
      <c r="CA270" s="21"/>
      <c r="CB270" s="21"/>
      <c r="CC270" s="21"/>
      <c r="CD270" s="21"/>
      <c r="CE270" s="21"/>
      <c r="CF270" s="21"/>
      <c r="CG270" s="21"/>
      <c r="CH270" s="21"/>
      <c r="CI270" s="21"/>
      <c r="CJ270" s="21"/>
      <c r="CK270" s="21"/>
      <c r="CL270" s="21"/>
      <c r="CM270" s="21"/>
      <c r="CN270" s="21"/>
      <c r="CO270" s="21"/>
      <c r="CP270" s="21"/>
      <c r="CQ270" s="21"/>
      <c r="CR270" s="21"/>
      <c r="CS270" s="21"/>
      <c r="CT270" s="21"/>
      <c r="CU270" s="21"/>
      <c r="CV270" s="21"/>
      <c r="CW270" s="21"/>
      <c r="CX270" s="21"/>
      <c r="CY270" s="21"/>
      <c r="CZ270" s="21"/>
      <c r="DA270" s="21"/>
    </row>
    <row r="271" spans="2:105" x14ac:dyDescent="0.3">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s="21"/>
      <c r="AK271" s="21"/>
      <c r="AL271" s="21"/>
      <c r="AM271" s="21"/>
      <c r="AN271" s="21"/>
      <c r="AO271" s="21"/>
      <c r="AP271" s="21"/>
      <c r="AQ271" s="21"/>
      <c r="AR271" s="21"/>
      <c r="AW271" s="21"/>
      <c r="AX271" s="21"/>
      <c r="AY271" s="21"/>
      <c r="AZ271" s="21"/>
      <c r="BA271" s="21"/>
      <c r="BB271" s="21"/>
      <c r="BC271" s="21"/>
      <c r="BD271" s="21"/>
      <c r="BE271" s="21"/>
      <c r="BF271" s="21"/>
      <c r="BG271" s="21"/>
      <c r="BH271" s="21"/>
      <c r="BI271" s="21"/>
      <c r="BJ271" s="21"/>
      <c r="BK271" s="21"/>
      <c r="BL271" s="21"/>
      <c r="BM271" s="21"/>
      <c r="BN271" s="21"/>
      <c r="BO271" s="21"/>
      <c r="BP271" s="21"/>
      <c r="BQ271" s="21"/>
      <c r="BR271" s="21"/>
      <c r="BS271" s="21"/>
      <c r="BT271" s="21"/>
      <c r="BU271" s="21"/>
      <c r="BV271" s="21"/>
      <c r="BW271" s="21"/>
      <c r="BX271" s="21"/>
      <c r="BY271" s="21"/>
      <c r="BZ271" s="21"/>
      <c r="CA271" s="21"/>
      <c r="CB271" s="21"/>
      <c r="CC271" s="21"/>
      <c r="CD271" s="21"/>
      <c r="CE271" s="21"/>
      <c r="CF271" s="21"/>
      <c r="CG271" s="21"/>
      <c r="CH271" s="21"/>
      <c r="CI271" s="21"/>
      <c r="CJ271" s="21"/>
      <c r="CK271" s="21"/>
      <c r="CL271" s="21"/>
      <c r="CM271" s="21"/>
      <c r="CN271" s="21"/>
      <c r="CO271" s="21"/>
      <c r="CP271" s="21"/>
      <c r="CQ271" s="21"/>
      <c r="CR271" s="21"/>
      <c r="CS271" s="21"/>
      <c r="CT271" s="21"/>
      <c r="CU271" s="21"/>
      <c r="CV271" s="21"/>
      <c r="CW271" s="21"/>
      <c r="CX271" s="21"/>
      <c r="CY271" s="21"/>
      <c r="CZ271" s="21"/>
      <c r="DA271" s="21"/>
    </row>
    <row r="272" spans="2:105" x14ac:dyDescent="0.3">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s="21"/>
      <c r="AJ272" s="21"/>
      <c r="AK272" s="21"/>
      <c r="AL272" s="21"/>
      <c r="AM272" s="21"/>
      <c r="AN272" s="21"/>
      <c r="AO272" s="21"/>
      <c r="AP272" s="21"/>
      <c r="AQ272" s="21"/>
      <c r="AR272" s="21"/>
      <c r="AW272" s="21"/>
      <c r="AX272" s="21"/>
      <c r="AY272" s="21"/>
      <c r="AZ272" s="21"/>
      <c r="BA272" s="21"/>
      <c r="BB272" s="21"/>
      <c r="BC272" s="21"/>
      <c r="BD272" s="21"/>
      <c r="BE272" s="21"/>
      <c r="BF272" s="21"/>
      <c r="BG272" s="21"/>
      <c r="BH272" s="21"/>
      <c r="BI272" s="21"/>
      <c r="BJ272" s="21"/>
      <c r="BK272" s="21"/>
      <c r="BL272" s="21"/>
      <c r="BM272" s="21"/>
      <c r="BN272" s="21"/>
      <c r="BO272" s="21"/>
      <c r="BP272" s="21"/>
      <c r="BQ272" s="21"/>
      <c r="BR272" s="21"/>
      <c r="BS272" s="21"/>
      <c r="BT272" s="21"/>
      <c r="BU272" s="21"/>
      <c r="BV272" s="21"/>
      <c r="BW272" s="21"/>
      <c r="BX272" s="21"/>
      <c r="BY272" s="21"/>
      <c r="BZ272" s="21"/>
      <c r="CA272" s="21"/>
      <c r="CB272" s="21"/>
      <c r="CC272" s="21"/>
      <c r="CD272" s="21"/>
      <c r="CE272" s="21"/>
      <c r="CF272" s="21"/>
      <c r="CG272" s="21"/>
      <c r="CH272" s="21"/>
      <c r="CI272" s="21"/>
      <c r="CJ272" s="21"/>
      <c r="CK272" s="21"/>
      <c r="CL272" s="21"/>
      <c r="CM272" s="21"/>
      <c r="CN272" s="21"/>
      <c r="CO272" s="21"/>
      <c r="CP272" s="21"/>
      <c r="CQ272" s="21"/>
      <c r="CR272" s="21"/>
      <c r="CS272" s="21"/>
      <c r="CT272" s="21"/>
      <c r="CU272" s="21"/>
      <c r="CV272" s="21"/>
      <c r="CW272" s="21"/>
      <c r="CX272" s="21"/>
      <c r="CY272" s="21"/>
      <c r="CZ272" s="21"/>
      <c r="DA272" s="21"/>
    </row>
    <row r="273" spans="2:105" x14ac:dyDescent="0.3">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c r="AK273" s="21"/>
      <c r="AL273" s="21"/>
      <c r="AM273" s="21"/>
      <c r="AN273" s="21"/>
      <c r="AO273" s="21"/>
      <c r="AP273" s="21"/>
      <c r="AQ273" s="21"/>
      <c r="AR273" s="21"/>
      <c r="AW273" s="21"/>
      <c r="AX273" s="21"/>
      <c r="AY273" s="21"/>
      <c r="AZ273" s="21"/>
      <c r="BA273" s="21"/>
      <c r="BB273" s="21"/>
      <c r="BC273" s="21"/>
      <c r="BD273" s="21"/>
      <c r="BE273" s="21"/>
      <c r="BF273" s="21"/>
      <c r="BG273" s="21"/>
      <c r="BH273" s="21"/>
      <c r="BI273" s="21"/>
      <c r="BJ273" s="21"/>
      <c r="BK273" s="21"/>
      <c r="BL273" s="21"/>
      <c r="BM273" s="21"/>
      <c r="BN273" s="21"/>
      <c r="BO273" s="21"/>
      <c r="BP273" s="21"/>
      <c r="BQ273" s="21"/>
      <c r="BR273" s="21"/>
      <c r="BS273" s="21"/>
      <c r="BT273" s="21"/>
      <c r="BU273" s="21"/>
      <c r="BV273" s="21"/>
      <c r="BW273" s="21"/>
      <c r="BX273" s="21"/>
      <c r="BY273" s="21"/>
      <c r="BZ273" s="21"/>
      <c r="CA273" s="21"/>
      <c r="CB273" s="21"/>
      <c r="CC273" s="21"/>
      <c r="CD273" s="21"/>
      <c r="CE273" s="21"/>
      <c r="CF273" s="21"/>
      <c r="CG273" s="21"/>
      <c r="CH273" s="21"/>
      <c r="CI273" s="21"/>
      <c r="CJ273" s="21"/>
      <c r="CK273" s="21"/>
      <c r="CL273" s="21"/>
      <c r="CM273" s="21"/>
      <c r="CN273" s="21"/>
      <c r="CO273" s="21"/>
      <c r="CP273" s="21"/>
      <c r="CQ273" s="21"/>
      <c r="CR273" s="21"/>
      <c r="CS273" s="21"/>
      <c r="CT273" s="21"/>
      <c r="CU273" s="21"/>
      <c r="CV273" s="21"/>
      <c r="CW273" s="21"/>
      <c r="CX273" s="21"/>
      <c r="CY273" s="21"/>
      <c r="CZ273" s="21"/>
      <c r="DA273" s="21"/>
    </row>
    <row r="274" spans="2:105" x14ac:dyDescent="0.3">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c r="AI274" s="21"/>
      <c r="AJ274" s="21"/>
      <c r="AK274" s="21"/>
      <c r="AL274" s="21"/>
      <c r="AM274" s="21"/>
      <c r="AN274" s="21"/>
      <c r="AO274" s="21"/>
      <c r="AP274" s="21"/>
      <c r="AQ274" s="21"/>
      <c r="AR274" s="21"/>
      <c r="AW274" s="21"/>
      <c r="AX274" s="21"/>
      <c r="AY274" s="21"/>
      <c r="AZ274" s="21"/>
      <c r="BA274" s="21"/>
      <c r="BB274" s="21"/>
      <c r="BC274" s="21"/>
      <c r="BD274" s="21"/>
      <c r="BE274" s="21"/>
      <c r="BF274" s="21"/>
      <c r="BG274" s="21"/>
      <c r="BH274" s="21"/>
      <c r="BI274" s="21"/>
      <c r="BJ274" s="21"/>
      <c r="BK274" s="21"/>
      <c r="BL274" s="21"/>
      <c r="BM274" s="21"/>
      <c r="BN274" s="21"/>
      <c r="BO274" s="21"/>
      <c r="BP274" s="21"/>
      <c r="BQ274" s="21"/>
      <c r="BR274" s="21"/>
      <c r="BS274" s="21"/>
      <c r="BT274" s="21"/>
      <c r="BU274" s="21"/>
      <c r="BV274" s="21"/>
      <c r="BW274" s="21"/>
      <c r="BX274" s="21"/>
      <c r="BY274" s="21"/>
      <c r="BZ274" s="21"/>
      <c r="CA274" s="21"/>
      <c r="CB274" s="21"/>
      <c r="CC274" s="21"/>
      <c r="CD274" s="21"/>
      <c r="CE274" s="21"/>
      <c r="CF274" s="21"/>
      <c r="CG274" s="21"/>
      <c r="CH274" s="21"/>
      <c r="CI274" s="21"/>
      <c r="CJ274" s="21"/>
      <c r="CK274" s="21"/>
      <c r="CL274" s="21"/>
      <c r="CM274" s="21"/>
      <c r="CN274" s="21"/>
      <c r="CO274" s="21"/>
      <c r="CP274" s="21"/>
      <c r="CQ274" s="21"/>
      <c r="CR274" s="21"/>
      <c r="CS274" s="21"/>
      <c r="CT274" s="21"/>
      <c r="CU274" s="21"/>
      <c r="CV274" s="21"/>
      <c r="CW274" s="21"/>
      <c r="CX274" s="21"/>
      <c r="CY274" s="21"/>
      <c r="CZ274" s="21"/>
      <c r="DA274" s="21"/>
    </row>
    <row r="275" spans="2:105" x14ac:dyDescent="0.3">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c r="AI275" s="21"/>
      <c r="AJ275" s="21"/>
      <c r="AK275" s="21"/>
      <c r="AL275" s="21"/>
      <c r="AM275" s="21"/>
      <c r="AN275" s="21"/>
      <c r="AO275" s="21"/>
      <c r="AP275" s="21"/>
      <c r="AQ275" s="21"/>
      <c r="AR275" s="21"/>
      <c r="AW275" s="21"/>
      <c r="AX275" s="21"/>
      <c r="AY275" s="21"/>
      <c r="AZ275" s="21"/>
      <c r="BA275" s="21"/>
      <c r="BB275" s="21"/>
      <c r="BC275" s="21"/>
      <c r="BD275" s="21"/>
      <c r="BE275" s="21"/>
      <c r="BF275" s="21"/>
      <c r="BG275" s="21"/>
      <c r="BH275" s="21"/>
      <c r="BI275" s="21"/>
      <c r="BJ275" s="21"/>
      <c r="BK275" s="21"/>
      <c r="BL275" s="21"/>
      <c r="BM275" s="21"/>
      <c r="BN275" s="21"/>
      <c r="BO275" s="21"/>
      <c r="BP275" s="21"/>
      <c r="BQ275" s="21"/>
      <c r="BR275" s="21"/>
      <c r="BS275" s="21"/>
      <c r="BT275" s="21"/>
      <c r="BU275" s="21"/>
      <c r="BV275" s="21"/>
      <c r="BW275" s="21"/>
      <c r="BX275" s="21"/>
      <c r="BY275" s="21"/>
      <c r="BZ275" s="21"/>
      <c r="CA275" s="21"/>
      <c r="CB275" s="21"/>
      <c r="CC275" s="21"/>
      <c r="CD275" s="21"/>
      <c r="CE275" s="21"/>
      <c r="CF275" s="21"/>
      <c r="CG275" s="21"/>
      <c r="CH275" s="21"/>
      <c r="CI275" s="21"/>
      <c r="CJ275" s="21"/>
      <c r="CK275" s="21"/>
      <c r="CL275" s="21"/>
      <c r="CM275" s="21"/>
      <c r="CN275" s="21"/>
      <c r="CO275" s="21"/>
      <c r="CP275" s="21"/>
      <c r="CQ275" s="21"/>
      <c r="CR275" s="21"/>
      <c r="CS275" s="21"/>
      <c r="CT275" s="21"/>
      <c r="CU275" s="21"/>
      <c r="CV275" s="21"/>
      <c r="CW275" s="21"/>
      <c r="CX275" s="21"/>
      <c r="CY275" s="21"/>
      <c r="CZ275" s="21"/>
      <c r="DA275" s="21"/>
    </row>
    <row r="276" spans="2:105" x14ac:dyDescent="0.3">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c r="AI276" s="21"/>
      <c r="AJ276" s="21"/>
      <c r="AK276" s="21"/>
      <c r="AL276" s="21"/>
      <c r="AM276" s="21"/>
      <c r="AN276" s="21"/>
      <c r="AO276" s="21"/>
      <c r="AP276" s="21"/>
      <c r="AQ276" s="21"/>
      <c r="AR276" s="21"/>
      <c r="AW276" s="21"/>
      <c r="AX276" s="21"/>
      <c r="AY276" s="21"/>
      <c r="AZ276" s="21"/>
      <c r="BA276" s="21"/>
      <c r="BB276" s="21"/>
      <c r="BC276" s="21"/>
      <c r="BD276" s="21"/>
      <c r="BE276" s="21"/>
      <c r="BF276" s="21"/>
      <c r="BG276" s="21"/>
      <c r="BH276" s="21"/>
      <c r="BI276" s="21"/>
      <c r="BJ276" s="21"/>
      <c r="BK276" s="21"/>
      <c r="BL276" s="21"/>
      <c r="BM276" s="21"/>
      <c r="BN276" s="21"/>
      <c r="BO276" s="21"/>
      <c r="BP276" s="21"/>
      <c r="BQ276" s="21"/>
      <c r="BR276" s="21"/>
      <c r="BS276" s="21"/>
      <c r="BT276" s="21"/>
      <c r="BU276" s="21"/>
      <c r="BV276" s="21"/>
      <c r="BW276" s="21"/>
      <c r="BX276" s="21"/>
      <c r="BY276" s="21"/>
      <c r="BZ276" s="21"/>
      <c r="CA276" s="21"/>
      <c r="CB276" s="21"/>
      <c r="CC276" s="21"/>
      <c r="CD276" s="21"/>
      <c r="CE276" s="21"/>
      <c r="CF276" s="21"/>
      <c r="CG276" s="21"/>
      <c r="CH276" s="21"/>
      <c r="CI276" s="21"/>
      <c r="CJ276" s="21"/>
      <c r="CK276" s="21"/>
      <c r="CL276" s="21"/>
      <c r="CM276" s="21"/>
      <c r="CN276" s="21"/>
      <c r="CO276" s="21"/>
      <c r="CP276" s="21"/>
      <c r="CQ276" s="21"/>
      <c r="CR276" s="21"/>
      <c r="CS276" s="21"/>
      <c r="CT276" s="21"/>
      <c r="CU276" s="21"/>
      <c r="CV276" s="21"/>
      <c r="CW276" s="21"/>
      <c r="CX276" s="21"/>
      <c r="CY276" s="21"/>
      <c r="CZ276" s="21"/>
      <c r="DA276" s="21"/>
    </row>
    <row r="277" spans="2:105" x14ac:dyDescent="0.3">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c r="AI277" s="21"/>
      <c r="AJ277" s="21"/>
      <c r="AK277" s="21"/>
      <c r="AL277" s="21"/>
      <c r="AM277" s="21"/>
      <c r="AN277" s="21"/>
      <c r="AO277" s="21"/>
      <c r="AP277" s="21"/>
      <c r="AQ277" s="21"/>
      <c r="AR277" s="21"/>
      <c r="AW277" s="21"/>
      <c r="AX277" s="21"/>
      <c r="AY277" s="21"/>
      <c r="AZ277" s="21"/>
      <c r="BA277" s="21"/>
      <c r="BB277" s="21"/>
      <c r="BC277" s="21"/>
      <c r="BD277" s="21"/>
      <c r="BE277" s="21"/>
      <c r="BF277" s="21"/>
      <c r="BG277" s="21"/>
      <c r="BH277" s="21"/>
      <c r="BI277" s="21"/>
      <c r="BJ277" s="21"/>
      <c r="BK277" s="21"/>
      <c r="BL277" s="21"/>
      <c r="BM277" s="21"/>
      <c r="BN277" s="21"/>
      <c r="BO277" s="21"/>
      <c r="BP277" s="21"/>
      <c r="BQ277" s="21"/>
      <c r="BR277" s="21"/>
      <c r="BS277" s="21"/>
      <c r="BT277" s="21"/>
      <c r="BU277" s="21"/>
      <c r="BV277" s="21"/>
      <c r="BW277" s="21"/>
      <c r="BX277" s="21"/>
      <c r="BY277" s="21"/>
      <c r="BZ277" s="21"/>
      <c r="CA277" s="21"/>
      <c r="CB277" s="21"/>
      <c r="CC277" s="21"/>
      <c r="CD277" s="21"/>
      <c r="CE277" s="21"/>
      <c r="CF277" s="21"/>
      <c r="CG277" s="21"/>
      <c r="CH277" s="21"/>
      <c r="CI277" s="21"/>
      <c r="CJ277" s="21"/>
      <c r="CK277" s="21"/>
      <c r="CL277" s="21"/>
      <c r="CM277" s="21"/>
      <c r="CN277" s="21"/>
      <c r="CO277" s="21"/>
      <c r="CP277" s="21"/>
      <c r="CQ277" s="21"/>
      <c r="CR277" s="21"/>
      <c r="CS277" s="21"/>
      <c r="CT277" s="21"/>
      <c r="CU277" s="21"/>
      <c r="CV277" s="21"/>
      <c r="CW277" s="21"/>
      <c r="CX277" s="21"/>
      <c r="CY277" s="21"/>
      <c r="CZ277" s="21"/>
      <c r="DA277" s="21"/>
    </row>
    <row r="278" spans="2:105" x14ac:dyDescent="0.3">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c r="AI278" s="21"/>
      <c r="AJ278" s="21"/>
      <c r="AK278" s="21"/>
      <c r="AL278" s="21"/>
      <c r="AM278" s="21"/>
      <c r="AN278" s="21"/>
      <c r="AO278" s="21"/>
      <c r="AP278" s="21"/>
      <c r="AQ278" s="21"/>
      <c r="AR278" s="21"/>
      <c r="AW278" s="21"/>
      <c r="AX278" s="21"/>
      <c r="AY278" s="21"/>
      <c r="AZ278" s="21"/>
      <c r="BA278" s="21"/>
      <c r="BB278" s="21"/>
      <c r="BC278" s="21"/>
      <c r="BD278" s="21"/>
      <c r="BE278" s="21"/>
      <c r="BF278" s="21"/>
      <c r="BG278" s="21"/>
      <c r="BH278" s="21"/>
      <c r="BI278" s="21"/>
      <c r="BJ278" s="21"/>
      <c r="BK278" s="21"/>
      <c r="BL278" s="21"/>
      <c r="BM278" s="21"/>
      <c r="BN278" s="21"/>
      <c r="BO278" s="21"/>
      <c r="BP278" s="21"/>
      <c r="BQ278" s="21"/>
      <c r="BR278" s="21"/>
      <c r="BS278" s="21"/>
      <c r="BT278" s="21"/>
      <c r="BU278" s="21"/>
      <c r="BV278" s="21"/>
      <c r="BW278" s="21"/>
      <c r="BX278" s="21"/>
      <c r="BY278" s="21"/>
      <c r="BZ278" s="21"/>
      <c r="CA278" s="21"/>
      <c r="CB278" s="21"/>
      <c r="CC278" s="21"/>
      <c r="CD278" s="21"/>
      <c r="CE278" s="21"/>
      <c r="CF278" s="21"/>
      <c r="CG278" s="21"/>
      <c r="CH278" s="21"/>
      <c r="CI278" s="21"/>
      <c r="CJ278" s="21"/>
      <c r="CK278" s="21"/>
      <c r="CL278" s="21"/>
      <c r="CM278" s="21"/>
      <c r="CN278" s="21"/>
      <c r="CO278" s="21"/>
      <c r="CP278" s="21"/>
      <c r="CQ278" s="21"/>
      <c r="CR278" s="21"/>
      <c r="CS278" s="21"/>
      <c r="CT278" s="21"/>
      <c r="CU278" s="21"/>
      <c r="CV278" s="21"/>
      <c r="CW278" s="21"/>
      <c r="CX278" s="21"/>
      <c r="CY278" s="21"/>
      <c r="CZ278" s="21"/>
      <c r="DA278" s="21"/>
    </row>
    <row r="279" spans="2:105" x14ac:dyDescent="0.3">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c r="AI279" s="21"/>
      <c r="AJ279" s="21"/>
      <c r="AK279" s="21"/>
      <c r="AL279" s="21"/>
      <c r="AM279" s="21"/>
      <c r="AN279" s="21"/>
      <c r="AO279" s="21"/>
      <c r="AP279" s="21"/>
      <c r="AQ279" s="21"/>
      <c r="AR279" s="21"/>
      <c r="AW279" s="21"/>
      <c r="AX279" s="21"/>
      <c r="AY279" s="21"/>
      <c r="AZ279" s="21"/>
      <c r="BA279" s="21"/>
      <c r="BB279" s="21"/>
      <c r="BC279" s="21"/>
      <c r="BD279" s="21"/>
      <c r="BE279" s="21"/>
      <c r="BF279" s="21"/>
      <c r="BG279" s="21"/>
      <c r="BH279" s="21"/>
      <c r="BI279" s="21"/>
      <c r="BJ279" s="21"/>
      <c r="BK279" s="21"/>
      <c r="BL279" s="21"/>
      <c r="BM279" s="21"/>
      <c r="BN279" s="21"/>
      <c r="BO279" s="21"/>
      <c r="BP279" s="21"/>
      <c r="BQ279" s="21"/>
      <c r="BR279" s="21"/>
      <c r="BS279" s="21"/>
      <c r="BT279" s="21"/>
      <c r="BU279" s="21"/>
      <c r="BV279" s="21"/>
      <c r="BW279" s="21"/>
      <c r="BX279" s="21"/>
      <c r="BY279" s="21"/>
      <c r="BZ279" s="21"/>
      <c r="CA279" s="21"/>
      <c r="CB279" s="21"/>
      <c r="CC279" s="21"/>
      <c r="CD279" s="21"/>
      <c r="CE279" s="21"/>
      <c r="CF279" s="21"/>
      <c r="CG279" s="21"/>
      <c r="CH279" s="21"/>
      <c r="CI279" s="21"/>
      <c r="CJ279" s="21"/>
      <c r="CK279" s="21"/>
      <c r="CL279" s="21"/>
      <c r="CM279" s="21"/>
      <c r="CN279" s="21"/>
      <c r="CO279" s="21"/>
      <c r="CP279" s="21"/>
      <c r="CQ279" s="21"/>
      <c r="CR279" s="21"/>
      <c r="CS279" s="21"/>
      <c r="CT279" s="21"/>
      <c r="CU279" s="21"/>
      <c r="CV279" s="21"/>
      <c r="CW279" s="21"/>
      <c r="CX279" s="21"/>
      <c r="CY279" s="21"/>
      <c r="CZ279" s="21"/>
      <c r="DA279" s="21"/>
    </row>
    <row r="280" spans="2:105" x14ac:dyDescent="0.3">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c r="AH280" s="21"/>
      <c r="AI280" s="21"/>
      <c r="AJ280" s="21"/>
      <c r="AK280" s="21"/>
      <c r="AL280" s="21"/>
      <c r="AM280" s="21"/>
      <c r="AN280" s="21"/>
      <c r="AO280" s="21"/>
      <c r="AP280" s="21"/>
      <c r="AQ280" s="21"/>
      <c r="AR280" s="21"/>
      <c r="AW280" s="21"/>
      <c r="AX280" s="21"/>
      <c r="AY280" s="21"/>
      <c r="AZ280" s="21"/>
      <c r="BA280" s="21"/>
      <c r="BB280" s="21"/>
      <c r="BC280" s="21"/>
      <c r="BD280" s="21"/>
      <c r="BE280" s="21"/>
      <c r="BF280" s="21"/>
      <c r="BG280" s="21"/>
      <c r="BH280" s="21"/>
      <c r="BI280" s="21"/>
      <c r="BJ280" s="21"/>
      <c r="BK280" s="21"/>
      <c r="BL280" s="21"/>
      <c r="BM280" s="21"/>
      <c r="BN280" s="21"/>
      <c r="BO280" s="21"/>
      <c r="BP280" s="21"/>
      <c r="BQ280" s="21"/>
      <c r="BR280" s="21"/>
      <c r="BS280" s="21"/>
      <c r="BT280" s="21"/>
      <c r="BU280" s="21"/>
      <c r="BV280" s="21"/>
      <c r="BW280" s="21"/>
      <c r="BX280" s="21"/>
      <c r="BY280" s="21"/>
      <c r="BZ280" s="21"/>
      <c r="CA280" s="21"/>
      <c r="CB280" s="21"/>
      <c r="CC280" s="21"/>
      <c r="CD280" s="21"/>
      <c r="CE280" s="21"/>
      <c r="CF280" s="21"/>
      <c r="CG280" s="21"/>
      <c r="CH280" s="21"/>
      <c r="CI280" s="21"/>
      <c r="CJ280" s="21"/>
      <c r="CK280" s="21"/>
      <c r="CL280" s="21"/>
      <c r="CM280" s="21"/>
      <c r="CN280" s="21"/>
      <c r="CO280" s="21"/>
      <c r="CP280" s="21"/>
      <c r="CQ280" s="21"/>
      <c r="CR280" s="21"/>
      <c r="CS280" s="21"/>
      <c r="CT280" s="21"/>
      <c r="CU280" s="21"/>
      <c r="CV280" s="21"/>
      <c r="CW280" s="21"/>
      <c r="CX280" s="21"/>
      <c r="CY280" s="21"/>
      <c r="CZ280" s="21"/>
      <c r="DA280" s="21"/>
    </row>
    <row r="281" spans="2:105" x14ac:dyDescent="0.3">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c r="AH281" s="21"/>
      <c r="AI281" s="21"/>
      <c r="AJ281" s="21"/>
      <c r="AK281" s="21"/>
      <c r="AL281" s="21"/>
      <c r="AM281" s="21"/>
      <c r="AN281" s="21"/>
      <c r="AO281" s="21"/>
      <c r="AP281" s="21"/>
      <c r="AQ281" s="21"/>
      <c r="AR281" s="21"/>
      <c r="AW281" s="21"/>
      <c r="AX281" s="21"/>
      <c r="AY281" s="21"/>
      <c r="AZ281" s="21"/>
      <c r="BA281" s="21"/>
      <c r="BB281" s="21"/>
      <c r="BC281" s="21"/>
      <c r="BD281" s="21"/>
      <c r="BE281" s="21"/>
      <c r="BF281" s="21"/>
      <c r="BG281" s="21"/>
      <c r="BH281" s="21"/>
      <c r="BI281" s="21"/>
      <c r="BJ281" s="21"/>
      <c r="BK281" s="21"/>
      <c r="BL281" s="21"/>
      <c r="BM281" s="21"/>
      <c r="BN281" s="21"/>
      <c r="BO281" s="21"/>
      <c r="BP281" s="21"/>
      <c r="BQ281" s="21"/>
      <c r="BR281" s="21"/>
      <c r="BS281" s="21"/>
      <c r="BT281" s="21"/>
      <c r="BU281" s="21"/>
      <c r="BV281" s="21"/>
      <c r="BW281" s="21"/>
      <c r="BX281" s="21"/>
      <c r="BY281" s="21"/>
      <c r="BZ281" s="21"/>
      <c r="CA281" s="21"/>
      <c r="CB281" s="21"/>
      <c r="CC281" s="21"/>
      <c r="CD281" s="21"/>
      <c r="CE281" s="21"/>
      <c r="CF281" s="21"/>
      <c r="CG281" s="21"/>
      <c r="CH281" s="21"/>
      <c r="CI281" s="21"/>
      <c r="CJ281" s="21"/>
      <c r="CK281" s="21"/>
      <c r="CL281" s="21"/>
      <c r="CM281" s="21"/>
      <c r="CN281" s="21"/>
      <c r="CO281" s="21"/>
      <c r="CP281" s="21"/>
      <c r="CQ281" s="21"/>
      <c r="CR281" s="21"/>
      <c r="CS281" s="21"/>
      <c r="CT281" s="21"/>
      <c r="CU281" s="21"/>
      <c r="CV281" s="21"/>
      <c r="CW281" s="21"/>
      <c r="CX281" s="21"/>
      <c r="CY281" s="21"/>
      <c r="CZ281" s="21"/>
      <c r="DA281" s="21"/>
    </row>
    <row r="282" spans="2:105" x14ac:dyDescent="0.3">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c r="AH282" s="21"/>
      <c r="AI282" s="21"/>
      <c r="AJ282" s="21"/>
      <c r="AK282" s="21"/>
      <c r="AL282" s="21"/>
      <c r="AM282" s="21"/>
      <c r="AN282" s="21"/>
      <c r="AO282" s="21"/>
      <c r="AP282" s="21"/>
      <c r="AQ282" s="21"/>
      <c r="AR282" s="21"/>
      <c r="AW282" s="21"/>
      <c r="AX282" s="21"/>
      <c r="AY282" s="21"/>
      <c r="AZ282" s="21"/>
      <c r="BA282" s="21"/>
      <c r="BB282" s="21"/>
      <c r="BC282" s="21"/>
      <c r="BD282" s="21"/>
      <c r="BE282" s="21"/>
      <c r="BF282" s="21"/>
      <c r="BG282" s="21"/>
      <c r="BH282" s="21"/>
      <c r="BI282" s="21"/>
      <c r="BJ282" s="21"/>
      <c r="BK282" s="21"/>
      <c r="BL282" s="21"/>
      <c r="BM282" s="21"/>
      <c r="BN282" s="21"/>
      <c r="BO282" s="21"/>
      <c r="BP282" s="21"/>
      <c r="BQ282" s="21"/>
      <c r="BR282" s="21"/>
      <c r="BS282" s="21"/>
      <c r="BT282" s="21"/>
      <c r="BU282" s="21"/>
      <c r="BV282" s="21"/>
      <c r="BW282" s="21"/>
      <c r="BX282" s="21"/>
      <c r="BY282" s="21"/>
      <c r="BZ282" s="21"/>
      <c r="CA282" s="21"/>
      <c r="CB282" s="21"/>
      <c r="CC282" s="21"/>
      <c r="CD282" s="21"/>
      <c r="CE282" s="21"/>
      <c r="CF282" s="21"/>
      <c r="CG282" s="21"/>
      <c r="CH282" s="21"/>
      <c r="CI282" s="21"/>
      <c r="CJ282" s="21"/>
      <c r="CK282" s="21"/>
      <c r="CL282" s="21"/>
      <c r="CM282" s="21"/>
      <c r="CN282" s="21"/>
      <c r="CO282" s="21"/>
      <c r="CP282" s="21"/>
      <c r="CQ282" s="21"/>
      <c r="CR282" s="21"/>
      <c r="CS282" s="21"/>
      <c r="CT282" s="21"/>
      <c r="CU282" s="21"/>
      <c r="CV282" s="21"/>
      <c r="CW282" s="21"/>
      <c r="CX282" s="21"/>
      <c r="CY282" s="21"/>
      <c r="CZ282" s="21"/>
      <c r="DA282" s="21"/>
    </row>
    <row r="283" spans="2:105" x14ac:dyDescent="0.3">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c r="AH283" s="21"/>
      <c r="AI283" s="21"/>
      <c r="AJ283" s="21"/>
      <c r="AK283" s="21"/>
      <c r="AL283" s="21"/>
      <c r="AM283" s="21"/>
      <c r="AN283" s="21"/>
      <c r="AO283" s="21"/>
      <c r="AP283" s="21"/>
      <c r="AQ283" s="21"/>
      <c r="AR283" s="21"/>
      <c r="AW283" s="21"/>
      <c r="AX283" s="21"/>
      <c r="AY283" s="21"/>
      <c r="AZ283" s="21"/>
      <c r="BA283" s="21"/>
      <c r="BB283" s="21"/>
      <c r="BC283" s="21"/>
      <c r="BD283" s="21"/>
      <c r="BE283" s="21"/>
      <c r="BF283" s="21"/>
      <c r="BG283" s="21"/>
      <c r="BH283" s="21"/>
      <c r="BI283" s="21"/>
      <c r="BJ283" s="21"/>
      <c r="BK283" s="21"/>
      <c r="BL283" s="21"/>
      <c r="BM283" s="21"/>
      <c r="BN283" s="21"/>
      <c r="BO283" s="21"/>
      <c r="BP283" s="21"/>
      <c r="BQ283" s="21"/>
      <c r="BR283" s="21"/>
      <c r="BS283" s="21"/>
      <c r="BT283" s="21"/>
      <c r="BU283" s="21"/>
      <c r="BV283" s="21"/>
      <c r="BW283" s="21"/>
      <c r="BX283" s="21"/>
      <c r="BY283" s="21"/>
      <c r="BZ283" s="21"/>
      <c r="CA283" s="21"/>
      <c r="CB283" s="21"/>
      <c r="CC283" s="21"/>
      <c r="CD283" s="21"/>
      <c r="CE283" s="21"/>
      <c r="CF283" s="21"/>
      <c r="CG283" s="21"/>
      <c r="CH283" s="21"/>
      <c r="CI283" s="21"/>
      <c r="CJ283" s="21"/>
      <c r="CK283" s="21"/>
      <c r="CL283" s="21"/>
      <c r="CM283" s="21"/>
      <c r="CN283" s="21"/>
      <c r="CO283" s="21"/>
      <c r="CP283" s="21"/>
      <c r="CQ283" s="21"/>
      <c r="CR283" s="21"/>
      <c r="CS283" s="21"/>
      <c r="CT283" s="21"/>
      <c r="CU283" s="21"/>
      <c r="CV283" s="21"/>
      <c r="CW283" s="21"/>
      <c r="CX283" s="21"/>
      <c r="CY283" s="21"/>
      <c r="CZ283" s="21"/>
      <c r="DA283" s="21"/>
    </row>
    <row r="284" spans="2:105" x14ac:dyDescent="0.3">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c r="AH284" s="21"/>
      <c r="AI284" s="21"/>
      <c r="AJ284" s="21"/>
      <c r="AK284" s="21"/>
      <c r="AL284" s="21"/>
      <c r="AM284" s="21"/>
      <c r="AN284" s="21"/>
      <c r="AO284" s="21"/>
      <c r="AP284" s="21"/>
      <c r="AQ284" s="21"/>
      <c r="AR284" s="21"/>
      <c r="AW284" s="21"/>
      <c r="AX284" s="21"/>
      <c r="AY284" s="21"/>
      <c r="AZ284" s="21"/>
      <c r="BA284" s="21"/>
      <c r="BB284" s="21"/>
      <c r="BC284" s="21"/>
      <c r="BD284" s="21"/>
      <c r="BE284" s="21"/>
      <c r="BF284" s="21"/>
      <c r="BG284" s="21"/>
      <c r="BH284" s="21"/>
      <c r="BI284" s="21"/>
      <c r="BJ284" s="21"/>
      <c r="BK284" s="21"/>
      <c r="BL284" s="21"/>
      <c r="BM284" s="21"/>
      <c r="BN284" s="21"/>
      <c r="BO284" s="21"/>
      <c r="BP284" s="21"/>
      <c r="BQ284" s="21"/>
      <c r="BR284" s="21"/>
      <c r="BS284" s="21"/>
      <c r="BT284" s="21"/>
      <c r="BU284" s="21"/>
      <c r="BV284" s="21"/>
      <c r="BW284" s="21"/>
      <c r="BX284" s="21"/>
      <c r="BY284" s="21"/>
      <c r="BZ284" s="21"/>
      <c r="CA284" s="21"/>
      <c r="CB284" s="21"/>
      <c r="CC284" s="21"/>
      <c r="CD284" s="21"/>
      <c r="CE284" s="21"/>
      <c r="CF284" s="21"/>
      <c r="CG284" s="21"/>
      <c r="CH284" s="21"/>
      <c r="CI284" s="21"/>
      <c r="CJ284" s="21"/>
      <c r="CK284" s="21"/>
      <c r="CL284" s="21"/>
      <c r="CM284" s="21"/>
      <c r="CN284" s="21"/>
      <c r="CO284" s="21"/>
      <c r="CP284" s="21"/>
      <c r="CQ284" s="21"/>
      <c r="CR284" s="21"/>
      <c r="CS284" s="21"/>
      <c r="CT284" s="21"/>
      <c r="CU284" s="21"/>
      <c r="CV284" s="21"/>
      <c r="CW284" s="21"/>
      <c r="CX284" s="21"/>
      <c r="CY284" s="21"/>
      <c r="CZ284" s="21"/>
      <c r="DA284" s="21"/>
    </row>
    <row r="285" spans="2:105" x14ac:dyDescent="0.3">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c r="AI285" s="21"/>
      <c r="AJ285" s="21"/>
      <c r="AK285" s="21"/>
      <c r="AL285" s="21"/>
      <c r="AM285" s="21"/>
      <c r="AN285" s="21"/>
      <c r="AO285" s="21"/>
      <c r="AP285" s="21"/>
      <c r="AQ285" s="21"/>
      <c r="AR285" s="21"/>
      <c r="AW285" s="21"/>
      <c r="AX285" s="21"/>
      <c r="AY285" s="21"/>
      <c r="AZ285" s="21"/>
      <c r="BA285" s="21"/>
      <c r="BB285" s="21"/>
      <c r="BC285" s="21"/>
      <c r="BD285" s="21"/>
      <c r="BE285" s="21"/>
      <c r="BF285" s="21"/>
      <c r="BG285" s="21"/>
      <c r="BH285" s="21"/>
      <c r="BI285" s="21"/>
      <c r="BJ285" s="21"/>
      <c r="BK285" s="21"/>
      <c r="BL285" s="21"/>
      <c r="BM285" s="21"/>
      <c r="BN285" s="21"/>
      <c r="BO285" s="21"/>
      <c r="BP285" s="21"/>
      <c r="BQ285" s="21"/>
      <c r="BR285" s="21"/>
      <c r="BS285" s="21"/>
      <c r="BT285" s="21"/>
      <c r="BU285" s="21"/>
      <c r="BV285" s="21"/>
      <c r="BW285" s="21"/>
      <c r="BX285" s="21"/>
      <c r="BY285" s="21"/>
      <c r="BZ285" s="21"/>
      <c r="CA285" s="21"/>
      <c r="CB285" s="21"/>
      <c r="CC285" s="21"/>
      <c r="CD285" s="21"/>
      <c r="CE285" s="21"/>
      <c r="CF285" s="21"/>
      <c r="CG285" s="21"/>
      <c r="CH285" s="21"/>
      <c r="CI285" s="21"/>
      <c r="CJ285" s="21"/>
      <c r="CK285" s="21"/>
      <c r="CL285" s="21"/>
      <c r="CM285" s="21"/>
      <c r="CN285" s="21"/>
      <c r="CO285" s="21"/>
      <c r="CP285" s="21"/>
      <c r="CQ285" s="21"/>
      <c r="CR285" s="21"/>
      <c r="CS285" s="21"/>
      <c r="CT285" s="21"/>
      <c r="CU285" s="21"/>
      <c r="CV285" s="21"/>
      <c r="CW285" s="21"/>
      <c r="CX285" s="21"/>
      <c r="CY285" s="21"/>
      <c r="CZ285" s="21"/>
      <c r="DA285" s="21"/>
    </row>
    <row r="286" spans="2:105" x14ac:dyDescent="0.3">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s="21"/>
      <c r="AK286" s="21"/>
      <c r="AL286" s="21"/>
      <c r="AM286" s="21"/>
      <c r="AN286" s="21"/>
      <c r="AO286" s="21"/>
      <c r="AP286" s="21"/>
      <c r="AQ286" s="21"/>
      <c r="AR286" s="21"/>
      <c r="AW286" s="21"/>
      <c r="AX286" s="21"/>
      <c r="AY286" s="21"/>
      <c r="AZ286" s="21"/>
      <c r="BA286" s="21"/>
      <c r="BB286" s="21"/>
      <c r="BC286" s="21"/>
      <c r="BD286" s="21"/>
      <c r="BE286" s="21"/>
      <c r="BF286" s="21"/>
      <c r="BG286" s="21"/>
      <c r="BH286" s="21"/>
      <c r="BI286" s="21"/>
      <c r="BJ286" s="21"/>
      <c r="BK286" s="21"/>
      <c r="BL286" s="21"/>
      <c r="BM286" s="21"/>
      <c r="BN286" s="21"/>
      <c r="BO286" s="21"/>
      <c r="BP286" s="21"/>
      <c r="BQ286" s="21"/>
      <c r="BR286" s="21"/>
      <c r="BS286" s="21"/>
      <c r="BT286" s="21"/>
      <c r="BU286" s="21"/>
      <c r="BV286" s="21"/>
      <c r="BW286" s="21"/>
      <c r="BX286" s="21"/>
      <c r="BY286" s="21"/>
      <c r="BZ286" s="21"/>
      <c r="CA286" s="21"/>
      <c r="CB286" s="21"/>
      <c r="CC286" s="21"/>
      <c r="CD286" s="21"/>
      <c r="CE286" s="21"/>
      <c r="CF286" s="21"/>
      <c r="CG286" s="21"/>
      <c r="CH286" s="21"/>
      <c r="CI286" s="21"/>
      <c r="CJ286" s="21"/>
      <c r="CK286" s="21"/>
      <c r="CL286" s="21"/>
      <c r="CM286" s="21"/>
      <c r="CN286" s="21"/>
      <c r="CO286" s="21"/>
      <c r="CP286" s="21"/>
      <c r="CQ286" s="21"/>
      <c r="CR286" s="21"/>
      <c r="CS286" s="21"/>
      <c r="CT286" s="21"/>
      <c r="CU286" s="21"/>
      <c r="CV286" s="21"/>
      <c r="CW286" s="21"/>
      <c r="CX286" s="21"/>
      <c r="CY286" s="21"/>
      <c r="CZ286" s="21"/>
      <c r="DA286" s="21"/>
    </row>
    <row r="287" spans="2:105" x14ac:dyDescent="0.3">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c r="AI287" s="21"/>
      <c r="AJ287" s="21"/>
      <c r="AK287" s="21"/>
      <c r="AL287" s="21"/>
      <c r="AM287" s="21"/>
      <c r="AN287" s="21"/>
      <c r="AO287" s="21"/>
      <c r="AP287" s="21"/>
      <c r="AQ287" s="21"/>
      <c r="AR287" s="21"/>
      <c r="AW287" s="21"/>
      <c r="AX287" s="21"/>
      <c r="AY287" s="21"/>
      <c r="AZ287" s="21"/>
      <c r="BA287" s="21"/>
      <c r="BB287" s="21"/>
      <c r="BC287" s="21"/>
      <c r="BD287" s="21"/>
      <c r="BE287" s="21"/>
      <c r="BF287" s="21"/>
      <c r="BG287" s="21"/>
      <c r="BH287" s="21"/>
      <c r="BI287" s="21"/>
      <c r="BJ287" s="21"/>
      <c r="BK287" s="21"/>
      <c r="BL287" s="21"/>
      <c r="BM287" s="21"/>
      <c r="BN287" s="21"/>
      <c r="BO287" s="21"/>
      <c r="BP287" s="21"/>
      <c r="BQ287" s="21"/>
      <c r="BR287" s="21"/>
      <c r="BS287" s="21"/>
      <c r="BT287" s="21"/>
      <c r="BU287" s="21"/>
      <c r="BV287" s="21"/>
      <c r="BW287" s="21"/>
      <c r="BX287" s="21"/>
      <c r="BY287" s="21"/>
      <c r="BZ287" s="21"/>
      <c r="CA287" s="21"/>
      <c r="CB287" s="21"/>
      <c r="CC287" s="21"/>
      <c r="CD287" s="21"/>
      <c r="CE287" s="21"/>
      <c r="CF287" s="21"/>
      <c r="CG287" s="21"/>
      <c r="CH287" s="21"/>
      <c r="CI287" s="21"/>
      <c r="CJ287" s="21"/>
      <c r="CK287" s="21"/>
      <c r="CL287" s="21"/>
      <c r="CM287" s="21"/>
      <c r="CN287" s="21"/>
      <c r="CO287" s="21"/>
      <c r="CP287" s="21"/>
      <c r="CQ287" s="21"/>
      <c r="CR287" s="21"/>
      <c r="CS287" s="21"/>
      <c r="CT287" s="21"/>
      <c r="CU287" s="21"/>
      <c r="CV287" s="21"/>
      <c r="CW287" s="21"/>
      <c r="CX287" s="21"/>
      <c r="CY287" s="21"/>
      <c r="CZ287" s="21"/>
      <c r="DA287" s="21"/>
    </row>
    <row r="288" spans="2:105" x14ac:dyDescent="0.3">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c r="AI288" s="21"/>
      <c r="AJ288" s="21"/>
      <c r="AK288" s="21"/>
      <c r="AL288" s="21"/>
      <c r="AM288" s="21"/>
      <c r="AN288" s="21"/>
      <c r="AO288" s="21"/>
      <c r="AP288" s="21"/>
      <c r="AQ288" s="21"/>
      <c r="AR288" s="21"/>
      <c r="AW288" s="21"/>
      <c r="AX288" s="21"/>
      <c r="AY288" s="21"/>
      <c r="AZ288" s="21"/>
      <c r="BA288" s="21"/>
      <c r="BB288" s="21"/>
      <c r="BC288" s="21"/>
      <c r="BD288" s="21"/>
      <c r="BE288" s="21"/>
      <c r="BF288" s="21"/>
      <c r="BG288" s="21"/>
      <c r="BH288" s="21"/>
      <c r="BI288" s="21"/>
      <c r="BJ288" s="21"/>
      <c r="BK288" s="21"/>
      <c r="BL288" s="21"/>
      <c r="BM288" s="21"/>
      <c r="BN288" s="21"/>
      <c r="BO288" s="21"/>
      <c r="BP288" s="21"/>
      <c r="BQ288" s="21"/>
      <c r="BR288" s="21"/>
      <c r="BS288" s="21"/>
      <c r="BT288" s="21"/>
      <c r="BU288" s="21"/>
      <c r="BV288" s="21"/>
      <c r="BW288" s="21"/>
      <c r="BX288" s="21"/>
      <c r="BY288" s="21"/>
      <c r="BZ288" s="21"/>
      <c r="CA288" s="21"/>
      <c r="CB288" s="21"/>
      <c r="CC288" s="21"/>
      <c r="CD288" s="21"/>
      <c r="CE288" s="21"/>
      <c r="CF288" s="21"/>
      <c r="CG288" s="21"/>
      <c r="CH288" s="21"/>
      <c r="CI288" s="21"/>
      <c r="CJ288" s="21"/>
      <c r="CK288" s="21"/>
      <c r="CL288" s="21"/>
      <c r="CM288" s="21"/>
      <c r="CN288" s="21"/>
      <c r="CO288" s="21"/>
      <c r="CP288" s="21"/>
      <c r="CQ288" s="21"/>
      <c r="CR288" s="21"/>
      <c r="CS288" s="21"/>
      <c r="CT288" s="21"/>
      <c r="CU288" s="21"/>
      <c r="CV288" s="21"/>
      <c r="CW288" s="21"/>
      <c r="CX288" s="21"/>
      <c r="CY288" s="21"/>
      <c r="CZ288" s="21"/>
      <c r="DA288" s="21"/>
    </row>
    <row r="289" spans="2:105" x14ac:dyDescent="0.3">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c r="AH289" s="21"/>
      <c r="AI289" s="21"/>
      <c r="AJ289" s="21"/>
      <c r="AK289" s="21"/>
      <c r="AL289" s="21"/>
      <c r="AM289" s="21"/>
      <c r="AN289" s="21"/>
      <c r="AO289" s="21"/>
      <c r="AP289" s="21"/>
      <c r="AQ289" s="21"/>
      <c r="AR289" s="21"/>
      <c r="AW289" s="21"/>
      <c r="AX289" s="21"/>
      <c r="AY289" s="21"/>
      <c r="AZ289" s="21"/>
      <c r="BA289" s="21"/>
      <c r="BB289" s="21"/>
      <c r="BC289" s="21"/>
      <c r="BD289" s="21"/>
      <c r="BE289" s="21"/>
      <c r="BF289" s="21"/>
      <c r="BG289" s="21"/>
      <c r="BH289" s="21"/>
      <c r="BI289" s="21"/>
      <c r="BJ289" s="21"/>
      <c r="BK289" s="21"/>
      <c r="BL289" s="21"/>
      <c r="BM289" s="21"/>
      <c r="BN289" s="21"/>
      <c r="BO289" s="21"/>
      <c r="BP289" s="21"/>
      <c r="BQ289" s="21"/>
      <c r="BR289" s="21"/>
      <c r="BS289" s="21"/>
      <c r="BT289" s="21"/>
      <c r="BU289" s="21"/>
      <c r="BV289" s="21"/>
      <c r="BW289" s="21"/>
      <c r="BX289" s="21"/>
      <c r="BY289" s="21"/>
      <c r="BZ289" s="21"/>
      <c r="CA289" s="21"/>
      <c r="CB289" s="21"/>
      <c r="CC289" s="21"/>
      <c r="CD289" s="21"/>
      <c r="CE289" s="21"/>
      <c r="CF289" s="21"/>
      <c r="CG289" s="21"/>
      <c r="CH289" s="21"/>
      <c r="CI289" s="21"/>
      <c r="CJ289" s="21"/>
      <c r="CK289" s="21"/>
      <c r="CL289" s="21"/>
      <c r="CM289" s="21"/>
      <c r="CN289" s="21"/>
      <c r="CO289" s="21"/>
      <c r="CP289" s="21"/>
      <c r="CQ289" s="21"/>
      <c r="CR289" s="21"/>
      <c r="CS289" s="21"/>
      <c r="CT289" s="21"/>
      <c r="CU289" s="21"/>
      <c r="CV289" s="21"/>
      <c r="CW289" s="21"/>
      <c r="CX289" s="21"/>
      <c r="CY289" s="21"/>
      <c r="CZ289" s="21"/>
      <c r="DA289" s="21"/>
    </row>
    <row r="290" spans="2:105" x14ac:dyDescent="0.3">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c r="AH290" s="21"/>
      <c r="AI290" s="21"/>
      <c r="AJ290" s="21"/>
      <c r="AK290" s="21"/>
      <c r="AL290" s="21"/>
      <c r="AM290" s="21"/>
      <c r="AN290" s="21"/>
      <c r="AO290" s="21"/>
      <c r="AP290" s="21"/>
      <c r="AQ290" s="21"/>
      <c r="AR290" s="21"/>
      <c r="AW290" s="21"/>
      <c r="AX290" s="21"/>
      <c r="AY290" s="21"/>
      <c r="AZ290" s="21"/>
      <c r="BA290" s="21"/>
      <c r="BB290" s="21"/>
      <c r="BC290" s="21"/>
      <c r="BD290" s="21"/>
      <c r="BE290" s="21"/>
      <c r="BF290" s="21"/>
      <c r="BG290" s="21"/>
      <c r="BH290" s="21"/>
      <c r="BI290" s="21"/>
      <c r="BJ290" s="21"/>
      <c r="BK290" s="21"/>
      <c r="BL290" s="21"/>
      <c r="BM290" s="21"/>
      <c r="BN290" s="21"/>
      <c r="BO290" s="21"/>
      <c r="BP290" s="21"/>
      <c r="BQ290" s="21"/>
      <c r="BR290" s="21"/>
      <c r="BS290" s="21"/>
      <c r="BT290" s="21"/>
      <c r="BU290" s="21"/>
      <c r="BV290" s="21"/>
      <c r="BW290" s="21"/>
      <c r="BX290" s="21"/>
      <c r="BY290" s="21"/>
      <c r="BZ290" s="21"/>
      <c r="CA290" s="21"/>
      <c r="CB290" s="21"/>
      <c r="CC290" s="21"/>
      <c r="CD290" s="21"/>
      <c r="CE290" s="21"/>
      <c r="CF290" s="21"/>
      <c r="CG290" s="21"/>
      <c r="CH290" s="21"/>
      <c r="CI290" s="21"/>
      <c r="CJ290" s="21"/>
      <c r="CK290" s="21"/>
      <c r="CL290" s="21"/>
      <c r="CM290" s="21"/>
      <c r="CN290" s="21"/>
      <c r="CO290" s="21"/>
      <c r="CP290" s="21"/>
      <c r="CQ290" s="21"/>
      <c r="CR290" s="21"/>
      <c r="CS290" s="21"/>
      <c r="CT290" s="21"/>
      <c r="CU290" s="21"/>
      <c r="CV290" s="21"/>
      <c r="CW290" s="21"/>
      <c r="CX290" s="21"/>
      <c r="CY290" s="21"/>
      <c r="CZ290" s="21"/>
      <c r="DA290" s="21"/>
    </row>
    <row r="291" spans="2:105" x14ac:dyDescent="0.3">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c r="AH291" s="21"/>
      <c r="AI291" s="21"/>
      <c r="AJ291" s="21"/>
      <c r="AK291" s="21"/>
      <c r="AL291" s="21"/>
      <c r="AM291" s="21"/>
      <c r="AN291" s="21"/>
      <c r="AO291" s="21"/>
      <c r="AP291" s="21"/>
      <c r="AQ291" s="21"/>
      <c r="AR291" s="21"/>
      <c r="AW291" s="21"/>
      <c r="AX291" s="21"/>
      <c r="AY291" s="21"/>
      <c r="AZ291" s="21"/>
      <c r="BA291" s="21"/>
      <c r="BB291" s="21"/>
      <c r="BC291" s="21"/>
      <c r="BD291" s="21"/>
      <c r="BE291" s="21"/>
      <c r="BF291" s="21"/>
      <c r="BG291" s="21"/>
      <c r="BH291" s="21"/>
      <c r="BI291" s="21"/>
      <c r="BJ291" s="21"/>
      <c r="BK291" s="21"/>
      <c r="BL291" s="21"/>
      <c r="BM291" s="21"/>
      <c r="BN291" s="21"/>
      <c r="BO291" s="21"/>
      <c r="BP291" s="21"/>
      <c r="BQ291" s="21"/>
      <c r="BR291" s="21"/>
      <c r="BS291" s="21"/>
      <c r="BT291" s="21"/>
      <c r="BU291" s="21"/>
      <c r="BV291" s="21"/>
      <c r="BW291" s="21"/>
      <c r="BX291" s="21"/>
      <c r="BY291" s="21"/>
      <c r="BZ291" s="21"/>
      <c r="CA291" s="21"/>
      <c r="CB291" s="21"/>
      <c r="CC291" s="21"/>
      <c r="CD291" s="21"/>
      <c r="CE291" s="21"/>
      <c r="CF291" s="21"/>
      <c r="CG291" s="21"/>
      <c r="CH291" s="21"/>
      <c r="CI291" s="21"/>
      <c r="CJ291" s="21"/>
      <c r="CK291" s="21"/>
      <c r="CL291" s="21"/>
      <c r="CM291" s="21"/>
      <c r="CN291" s="21"/>
      <c r="CO291" s="21"/>
      <c r="CP291" s="21"/>
      <c r="CQ291" s="21"/>
      <c r="CR291" s="21"/>
      <c r="CS291" s="21"/>
      <c r="CT291" s="21"/>
      <c r="CU291" s="21"/>
      <c r="CV291" s="21"/>
      <c r="CW291" s="21"/>
      <c r="CX291" s="21"/>
      <c r="CY291" s="21"/>
      <c r="CZ291" s="21"/>
      <c r="DA291" s="21"/>
    </row>
    <row r="292" spans="2:105" x14ac:dyDescent="0.3">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c r="AH292" s="21"/>
      <c r="AI292" s="21"/>
      <c r="AJ292" s="21"/>
      <c r="AK292" s="21"/>
      <c r="AL292" s="21"/>
      <c r="AM292" s="21"/>
      <c r="AN292" s="21"/>
      <c r="AO292" s="21"/>
      <c r="AP292" s="21"/>
      <c r="AQ292" s="21"/>
      <c r="AR292" s="21"/>
      <c r="AW292" s="21"/>
      <c r="AX292" s="21"/>
      <c r="AY292" s="21"/>
      <c r="AZ292" s="21"/>
      <c r="BA292" s="21"/>
      <c r="BB292" s="21"/>
      <c r="BC292" s="21"/>
      <c r="BD292" s="21"/>
      <c r="BE292" s="21"/>
      <c r="BF292" s="21"/>
      <c r="BG292" s="21"/>
      <c r="BH292" s="21"/>
      <c r="BI292" s="21"/>
      <c r="BJ292" s="21"/>
      <c r="BK292" s="21"/>
      <c r="BL292" s="21"/>
      <c r="BM292" s="21"/>
      <c r="BN292" s="21"/>
      <c r="BO292" s="21"/>
      <c r="BP292" s="21"/>
      <c r="BQ292" s="21"/>
      <c r="BR292" s="21"/>
      <c r="BS292" s="21"/>
      <c r="BT292" s="21"/>
      <c r="BU292" s="21"/>
      <c r="BV292" s="21"/>
      <c r="BW292" s="21"/>
      <c r="BX292" s="21"/>
      <c r="BY292" s="21"/>
      <c r="BZ292" s="21"/>
      <c r="CA292" s="21"/>
      <c r="CB292" s="21"/>
      <c r="CC292" s="21"/>
      <c r="CD292" s="21"/>
      <c r="CE292" s="21"/>
      <c r="CF292" s="21"/>
      <c r="CG292" s="21"/>
      <c r="CH292" s="21"/>
      <c r="CI292" s="21"/>
      <c r="CJ292" s="21"/>
      <c r="CK292" s="21"/>
      <c r="CL292" s="21"/>
      <c r="CM292" s="21"/>
      <c r="CN292" s="21"/>
      <c r="CO292" s="21"/>
      <c r="CP292" s="21"/>
      <c r="CQ292" s="21"/>
      <c r="CR292" s="21"/>
      <c r="CS292" s="21"/>
      <c r="CT292" s="21"/>
      <c r="CU292" s="21"/>
      <c r="CV292" s="21"/>
      <c r="CW292" s="21"/>
      <c r="CX292" s="21"/>
      <c r="CY292" s="21"/>
      <c r="CZ292" s="21"/>
      <c r="DA292" s="21"/>
    </row>
    <row r="293" spans="2:105" x14ac:dyDescent="0.3">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c r="AH293" s="21"/>
      <c r="AI293" s="21"/>
      <c r="AJ293" s="21"/>
      <c r="AK293" s="21"/>
      <c r="AL293" s="21"/>
      <c r="AM293" s="21"/>
      <c r="AN293" s="21"/>
      <c r="AO293" s="21"/>
      <c r="AP293" s="21"/>
      <c r="AQ293" s="21"/>
      <c r="AR293" s="21"/>
      <c r="AW293" s="21"/>
      <c r="AX293" s="21"/>
      <c r="AY293" s="21"/>
      <c r="AZ293" s="21"/>
      <c r="BA293" s="21"/>
      <c r="BB293" s="21"/>
      <c r="BC293" s="21"/>
      <c r="BD293" s="21"/>
      <c r="BE293" s="21"/>
      <c r="BF293" s="21"/>
      <c r="BG293" s="21"/>
      <c r="BH293" s="21"/>
      <c r="BI293" s="21"/>
      <c r="BJ293" s="21"/>
      <c r="BK293" s="21"/>
      <c r="BL293" s="21"/>
      <c r="BM293" s="21"/>
      <c r="BN293" s="21"/>
      <c r="BO293" s="21"/>
      <c r="BP293" s="21"/>
      <c r="BQ293" s="21"/>
      <c r="BR293" s="21"/>
      <c r="BS293" s="21"/>
      <c r="BT293" s="21"/>
      <c r="BU293" s="21"/>
      <c r="BV293" s="21"/>
      <c r="BW293" s="21"/>
      <c r="BX293" s="21"/>
      <c r="BY293" s="21"/>
      <c r="BZ293" s="21"/>
      <c r="CA293" s="21"/>
      <c r="CB293" s="21"/>
      <c r="CC293" s="21"/>
      <c r="CD293" s="21"/>
      <c r="CE293" s="21"/>
      <c r="CF293" s="21"/>
      <c r="CG293" s="21"/>
      <c r="CH293" s="21"/>
      <c r="CI293" s="21"/>
      <c r="CJ293" s="21"/>
      <c r="CK293" s="21"/>
      <c r="CL293" s="21"/>
      <c r="CM293" s="21"/>
      <c r="CN293" s="21"/>
      <c r="CO293" s="21"/>
      <c r="CP293" s="21"/>
      <c r="CQ293" s="21"/>
      <c r="CR293" s="21"/>
      <c r="CS293" s="21"/>
      <c r="CT293" s="21"/>
      <c r="CU293" s="21"/>
      <c r="CV293" s="21"/>
      <c r="CW293" s="21"/>
      <c r="CX293" s="21"/>
      <c r="CY293" s="21"/>
      <c r="CZ293" s="21"/>
      <c r="DA293" s="21"/>
    </row>
    <row r="294" spans="2:105" x14ac:dyDescent="0.3">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c r="AI294" s="21"/>
      <c r="AJ294" s="21"/>
      <c r="AK294" s="21"/>
      <c r="AL294" s="21"/>
      <c r="AM294" s="21"/>
      <c r="AN294" s="21"/>
      <c r="AO294" s="21"/>
      <c r="AP294" s="21"/>
      <c r="AQ294" s="21"/>
      <c r="AR294" s="21"/>
      <c r="AW294" s="21"/>
      <c r="AX294" s="21"/>
      <c r="AY294" s="21"/>
      <c r="AZ294" s="21"/>
      <c r="BA294" s="21"/>
      <c r="BB294" s="21"/>
      <c r="BC294" s="21"/>
      <c r="BD294" s="21"/>
      <c r="BE294" s="21"/>
      <c r="BF294" s="21"/>
      <c r="BG294" s="21"/>
      <c r="BH294" s="21"/>
      <c r="BI294" s="21"/>
      <c r="BJ294" s="21"/>
      <c r="BK294" s="21"/>
      <c r="BL294" s="21"/>
      <c r="BM294" s="21"/>
      <c r="BN294" s="21"/>
      <c r="BO294" s="21"/>
      <c r="BP294" s="21"/>
      <c r="BQ294" s="21"/>
      <c r="BR294" s="21"/>
      <c r="BS294" s="21"/>
      <c r="BT294" s="21"/>
      <c r="BU294" s="21"/>
      <c r="BV294" s="21"/>
      <c r="BW294" s="21"/>
      <c r="BX294" s="21"/>
      <c r="BY294" s="21"/>
      <c r="BZ294" s="21"/>
      <c r="CA294" s="21"/>
      <c r="CB294" s="21"/>
      <c r="CC294" s="21"/>
      <c r="CD294" s="21"/>
      <c r="CE294" s="21"/>
      <c r="CF294" s="21"/>
      <c r="CG294" s="21"/>
      <c r="CH294" s="21"/>
      <c r="CI294" s="21"/>
      <c r="CJ294" s="21"/>
      <c r="CK294" s="21"/>
      <c r="CL294" s="21"/>
      <c r="CM294" s="21"/>
      <c r="CN294" s="21"/>
      <c r="CO294" s="21"/>
      <c r="CP294" s="21"/>
      <c r="CQ294" s="21"/>
      <c r="CR294" s="21"/>
      <c r="CS294" s="21"/>
      <c r="CT294" s="21"/>
      <c r="CU294" s="21"/>
      <c r="CV294" s="21"/>
      <c r="CW294" s="21"/>
      <c r="CX294" s="21"/>
      <c r="CY294" s="21"/>
      <c r="CZ294" s="21"/>
      <c r="DA294" s="21"/>
    </row>
    <row r="295" spans="2:105" x14ac:dyDescent="0.3">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c r="AH295" s="21"/>
      <c r="AI295" s="21"/>
      <c r="AJ295" s="21"/>
      <c r="AK295" s="21"/>
      <c r="AL295" s="21"/>
      <c r="AM295" s="21"/>
      <c r="AN295" s="21"/>
      <c r="AO295" s="21"/>
      <c r="AP295" s="21"/>
      <c r="AQ295" s="21"/>
      <c r="AR295" s="21"/>
      <c r="AW295" s="21"/>
      <c r="AX295" s="21"/>
      <c r="AY295" s="21"/>
      <c r="AZ295" s="21"/>
      <c r="BA295" s="21"/>
      <c r="BB295" s="21"/>
      <c r="BC295" s="21"/>
      <c r="BD295" s="21"/>
      <c r="BE295" s="21"/>
      <c r="BF295" s="21"/>
      <c r="BG295" s="21"/>
      <c r="BH295" s="21"/>
      <c r="BI295" s="21"/>
      <c r="BJ295" s="21"/>
      <c r="BK295" s="21"/>
      <c r="BL295" s="21"/>
      <c r="BM295" s="21"/>
      <c r="BN295" s="21"/>
      <c r="BO295" s="21"/>
      <c r="BP295" s="21"/>
      <c r="BQ295" s="21"/>
      <c r="BR295" s="21"/>
      <c r="BS295" s="21"/>
      <c r="BT295" s="21"/>
      <c r="BU295" s="21"/>
      <c r="BV295" s="21"/>
      <c r="BW295" s="21"/>
      <c r="BX295" s="21"/>
      <c r="BY295" s="21"/>
      <c r="BZ295" s="21"/>
      <c r="CA295" s="21"/>
      <c r="CB295" s="21"/>
      <c r="CC295" s="21"/>
      <c r="CD295" s="21"/>
      <c r="CE295" s="21"/>
      <c r="CF295" s="21"/>
      <c r="CG295" s="21"/>
      <c r="CH295" s="21"/>
      <c r="CI295" s="21"/>
      <c r="CJ295" s="21"/>
      <c r="CK295" s="21"/>
      <c r="CL295" s="21"/>
      <c r="CM295" s="21"/>
      <c r="CN295" s="21"/>
      <c r="CO295" s="21"/>
      <c r="CP295" s="21"/>
      <c r="CQ295" s="21"/>
      <c r="CR295" s="21"/>
      <c r="CS295" s="21"/>
      <c r="CT295" s="21"/>
      <c r="CU295" s="21"/>
      <c r="CV295" s="21"/>
      <c r="CW295" s="21"/>
      <c r="CX295" s="21"/>
      <c r="CY295" s="21"/>
      <c r="CZ295" s="21"/>
      <c r="DA295" s="21"/>
    </row>
    <row r="296" spans="2:105" x14ac:dyDescent="0.3">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c r="AH296" s="21"/>
      <c r="AI296" s="21"/>
      <c r="AJ296" s="21"/>
      <c r="AK296" s="21"/>
      <c r="AL296" s="21"/>
      <c r="AM296" s="21"/>
      <c r="AN296" s="21"/>
      <c r="AO296" s="21"/>
      <c r="AP296" s="21"/>
      <c r="AQ296" s="21"/>
      <c r="AR296" s="21"/>
      <c r="AW296" s="21"/>
      <c r="AX296" s="21"/>
      <c r="AY296" s="21"/>
      <c r="AZ296" s="21"/>
      <c r="BA296" s="21"/>
      <c r="BB296" s="21"/>
      <c r="BC296" s="21"/>
      <c r="BD296" s="21"/>
      <c r="BE296" s="21"/>
      <c r="BF296" s="21"/>
      <c r="BG296" s="21"/>
      <c r="BH296" s="21"/>
      <c r="BI296" s="21"/>
      <c r="BJ296" s="21"/>
      <c r="BK296" s="21"/>
      <c r="BL296" s="21"/>
      <c r="BM296" s="21"/>
      <c r="BN296" s="21"/>
      <c r="BO296" s="21"/>
      <c r="BP296" s="21"/>
      <c r="BQ296" s="21"/>
      <c r="BR296" s="21"/>
      <c r="BS296" s="21"/>
      <c r="BT296" s="21"/>
      <c r="BU296" s="21"/>
      <c r="BV296" s="21"/>
      <c r="BW296" s="21"/>
      <c r="BX296" s="21"/>
      <c r="BY296" s="21"/>
      <c r="BZ296" s="21"/>
      <c r="CA296" s="21"/>
      <c r="CB296" s="21"/>
      <c r="CC296" s="21"/>
      <c r="CD296" s="21"/>
      <c r="CE296" s="21"/>
      <c r="CF296" s="21"/>
      <c r="CG296" s="21"/>
      <c r="CH296" s="21"/>
      <c r="CI296" s="21"/>
      <c r="CJ296" s="21"/>
      <c r="CK296" s="21"/>
      <c r="CL296" s="21"/>
      <c r="CM296" s="21"/>
      <c r="CN296" s="21"/>
      <c r="CO296" s="21"/>
      <c r="CP296" s="21"/>
      <c r="CQ296" s="21"/>
      <c r="CR296" s="21"/>
      <c r="CS296" s="21"/>
      <c r="CT296" s="21"/>
      <c r="CU296" s="21"/>
      <c r="CV296" s="21"/>
      <c r="CW296" s="21"/>
      <c r="CX296" s="21"/>
      <c r="CY296" s="21"/>
      <c r="CZ296" s="21"/>
      <c r="DA296" s="21"/>
    </row>
    <row r="297" spans="2:105" x14ac:dyDescent="0.3">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c r="AH297" s="21"/>
      <c r="AI297" s="21"/>
      <c r="AJ297" s="21"/>
      <c r="AK297" s="21"/>
      <c r="AL297" s="21"/>
      <c r="AM297" s="21"/>
      <c r="AN297" s="21"/>
      <c r="AO297" s="21"/>
      <c r="AP297" s="21"/>
      <c r="AQ297" s="21"/>
      <c r="AR297" s="21"/>
      <c r="AW297" s="21"/>
      <c r="AX297" s="21"/>
      <c r="AY297" s="21"/>
      <c r="AZ297" s="21"/>
      <c r="BA297" s="21"/>
      <c r="BB297" s="21"/>
      <c r="BC297" s="21"/>
      <c r="BD297" s="21"/>
      <c r="BE297" s="21"/>
      <c r="BF297" s="21"/>
      <c r="BG297" s="21"/>
      <c r="BH297" s="21"/>
      <c r="BI297" s="21"/>
      <c r="BJ297" s="21"/>
      <c r="BK297" s="21"/>
      <c r="BL297" s="21"/>
      <c r="BM297" s="21"/>
      <c r="BN297" s="21"/>
      <c r="BO297" s="21"/>
      <c r="BP297" s="21"/>
      <c r="BQ297" s="21"/>
      <c r="BR297" s="21"/>
      <c r="BS297" s="21"/>
      <c r="BT297" s="21"/>
      <c r="BU297" s="21"/>
      <c r="BV297" s="21"/>
      <c r="BW297" s="21"/>
      <c r="BX297" s="21"/>
      <c r="BY297" s="21"/>
      <c r="BZ297" s="21"/>
      <c r="CA297" s="21"/>
      <c r="CB297" s="21"/>
      <c r="CC297" s="21"/>
      <c r="CD297" s="21"/>
      <c r="CE297" s="21"/>
      <c r="CF297" s="21"/>
      <c r="CG297" s="21"/>
      <c r="CH297" s="21"/>
      <c r="CI297" s="21"/>
      <c r="CJ297" s="21"/>
      <c r="CK297" s="21"/>
      <c r="CL297" s="21"/>
      <c r="CM297" s="21"/>
      <c r="CN297" s="21"/>
      <c r="CO297" s="21"/>
      <c r="CP297" s="21"/>
      <c r="CQ297" s="21"/>
      <c r="CR297" s="21"/>
      <c r="CS297" s="21"/>
      <c r="CT297" s="21"/>
      <c r="CU297" s="21"/>
      <c r="CV297" s="21"/>
      <c r="CW297" s="21"/>
      <c r="CX297" s="21"/>
      <c r="CY297" s="21"/>
      <c r="CZ297" s="21"/>
      <c r="DA297" s="21"/>
    </row>
    <row r="298" spans="2:105" x14ac:dyDescent="0.3">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c r="AH298" s="21"/>
      <c r="AI298" s="21"/>
      <c r="AJ298" s="21"/>
      <c r="AK298" s="21"/>
      <c r="AL298" s="21"/>
      <c r="AM298" s="21"/>
      <c r="AN298" s="21"/>
      <c r="AO298" s="21"/>
      <c r="AP298" s="21"/>
      <c r="AQ298" s="21"/>
      <c r="AR298" s="21"/>
      <c r="AW298" s="21"/>
      <c r="AX298" s="21"/>
      <c r="AY298" s="21"/>
      <c r="AZ298" s="21"/>
      <c r="BA298" s="21"/>
      <c r="BB298" s="21"/>
      <c r="BC298" s="21"/>
      <c r="BD298" s="21"/>
      <c r="BE298" s="21"/>
      <c r="BF298" s="21"/>
      <c r="BG298" s="21"/>
      <c r="BH298" s="21"/>
      <c r="BI298" s="21"/>
      <c r="BJ298" s="21"/>
      <c r="BK298" s="21"/>
      <c r="BL298" s="21"/>
      <c r="BM298" s="21"/>
      <c r="BN298" s="21"/>
      <c r="BO298" s="21"/>
      <c r="BP298" s="21"/>
      <c r="BQ298" s="21"/>
      <c r="BR298" s="21"/>
      <c r="BS298" s="21"/>
      <c r="BT298" s="21"/>
      <c r="BU298" s="21"/>
      <c r="BV298" s="21"/>
      <c r="BW298" s="21"/>
      <c r="BX298" s="21"/>
      <c r="BY298" s="21"/>
      <c r="BZ298" s="21"/>
      <c r="CA298" s="21"/>
      <c r="CB298" s="21"/>
      <c r="CC298" s="21"/>
      <c r="CD298" s="21"/>
      <c r="CE298" s="21"/>
      <c r="CF298" s="21"/>
      <c r="CG298" s="21"/>
      <c r="CH298" s="21"/>
      <c r="CI298" s="21"/>
      <c r="CJ298" s="21"/>
      <c r="CK298" s="21"/>
      <c r="CL298" s="21"/>
      <c r="CM298" s="21"/>
      <c r="CN298" s="21"/>
      <c r="CO298" s="21"/>
      <c r="CP298" s="21"/>
      <c r="CQ298" s="21"/>
      <c r="CR298" s="21"/>
      <c r="CS298" s="21"/>
      <c r="CT298" s="21"/>
      <c r="CU298" s="21"/>
      <c r="CV298" s="21"/>
      <c r="CW298" s="21"/>
      <c r="CX298" s="21"/>
      <c r="CY298" s="21"/>
      <c r="CZ298" s="21"/>
      <c r="DA298" s="21"/>
    </row>
    <row r="299" spans="2:105" x14ac:dyDescent="0.3">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c r="AI299" s="21"/>
      <c r="AJ299" s="21"/>
      <c r="AK299" s="21"/>
      <c r="AL299" s="21"/>
      <c r="AM299" s="21"/>
      <c r="AN299" s="21"/>
      <c r="AO299" s="21"/>
      <c r="AP299" s="21"/>
      <c r="AQ299" s="21"/>
      <c r="AR299" s="21"/>
      <c r="AW299" s="21"/>
      <c r="AX299" s="21"/>
      <c r="AY299" s="21"/>
      <c r="AZ299" s="21"/>
      <c r="BA299" s="21"/>
      <c r="BB299" s="21"/>
      <c r="BC299" s="21"/>
      <c r="BD299" s="21"/>
      <c r="BE299" s="21"/>
      <c r="BF299" s="21"/>
      <c r="BG299" s="21"/>
      <c r="BH299" s="21"/>
      <c r="BI299" s="21"/>
      <c r="BJ299" s="21"/>
      <c r="BK299" s="21"/>
      <c r="BL299" s="21"/>
      <c r="BM299" s="21"/>
      <c r="BN299" s="21"/>
      <c r="BO299" s="21"/>
      <c r="BP299" s="21"/>
      <c r="BQ299" s="21"/>
      <c r="BR299" s="21"/>
      <c r="BS299" s="21"/>
      <c r="BT299" s="21"/>
      <c r="BU299" s="21"/>
      <c r="BV299" s="21"/>
      <c r="BW299" s="21"/>
      <c r="BX299" s="21"/>
      <c r="BY299" s="21"/>
      <c r="BZ299" s="21"/>
      <c r="CA299" s="21"/>
      <c r="CB299" s="21"/>
      <c r="CC299" s="21"/>
      <c r="CD299" s="21"/>
      <c r="CE299" s="21"/>
      <c r="CF299" s="21"/>
      <c r="CG299" s="21"/>
      <c r="CH299" s="21"/>
      <c r="CI299" s="21"/>
      <c r="CJ299" s="21"/>
      <c r="CK299" s="21"/>
      <c r="CL299" s="21"/>
      <c r="CM299" s="21"/>
      <c r="CN299" s="21"/>
      <c r="CO299" s="21"/>
      <c r="CP299" s="21"/>
      <c r="CQ299" s="21"/>
      <c r="CR299" s="21"/>
      <c r="CS299" s="21"/>
      <c r="CT299" s="21"/>
      <c r="CU299" s="21"/>
      <c r="CV299" s="21"/>
      <c r="CW299" s="21"/>
      <c r="CX299" s="21"/>
      <c r="CY299" s="21"/>
      <c r="CZ299" s="21"/>
      <c r="DA299" s="21"/>
    </row>
    <row r="300" spans="2:105" x14ac:dyDescent="0.3">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c r="AK300" s="21"/>
      <c r="AL300" s="21"/>
      <c r="AM300" s="21"/>
      <c r="AN300" s="21"/>
      <c r="AO300" s="21"/>
      <c r="AP300" s="21"/>
      <c r="AQ300" s="21"/>
      <c r="AR300" s="21"/>
      <c r="AW300" s="21"/>
      <c r="AX300" s="21"/>
      <c r="AY300" s="21"/>
      <c r="AZ300" s="21"/>
      <c r="BA300" s="21"/>
      <c r="BB300" s="21"/>
      <c r="BC300" s="21"/>
      <c r="BD300" s="21"/>
      <c r="BE300" s="21"/>
      <c r="BF300" s="21"/>
      <c r="BG300" s="21"/>
      <c r="BH300" s="21"/>
      <c r="BI300" s="21"/>
      <c r="BJ300" s="21"/>
      <c r="BK300" s="21"/>
      <c r="BL300" s="21"/>
      <c r="BM300" s="21"/>
      <c r="BN300" s="21"/>
      <c r="BO300" s="21"/>
      <c r="BP300" s="21"/>
      <c r="BQ300" s="21"/>
      <c r="BR300" s="21"/>
      <c r="BS300" s="21"/>
      <c r="BT300" s="21"/>
      <c r="BU300" s="21"/>
      <c r="BV300" s="21"/>
      <c r="BW300" s="21"/>
      <c r="BX300" s="21"/>
      <c r="BY300" s="21"/>
      <c r="BZ300" s="21"/>
      <c r="CA300" s="21"/>
      <c r="CB300" s="21"/>
      <c r="CC300" s="21"/>
      <c r="CD300" s="21"/>
      <c r="CE300" s="21"/>
      <c r="CF300" s="21"/>
      <c r="CG300" s="21"/>
      <c r="CH300" s="21"/>
      <c r="CI300" s="21"/>
      <c r="CJ300" s="21"/>
      <c r="CK300" s="21"/>
      <c r="CL300" s="21"/>
      <c r="CM300" s="21"/>
      <c r="CN300" s="21"/>
      <c r="CO300" s="21"/>
      <c r="CP300" s="21"/>
      <c r="CQ300" s="21"/>
      <c r="CR300" s="21"/>
      <c r="CS300" s="21"/>
      <c r="CT300" s="21"/>
      <c r="CU300" s="21"/>
      <c r="CV300" s="21"/>
      <c r="CW300" s="21"/>
      <c r="CX300" s="21"/>
      <c r="CY300" s="21"/>
      <c r="CZ300" s="21"/>
      <c r="DA300" s="21"/>
    </row>
    <row r="301" spans="2:105" x14ac:dyDescent="0.3">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c r="AI301" s="21"/>
      <c r="AJ301" s="21"/>
      <c r="AK301" s="21"/>
      <c r="AL301" s="21"/>
      <c r="AM301" s="21"/>
      <c r="AN301" s="21"/>
      <c r="AO301" s="21"/>
      <c r="AP301" s="21"/>
      <c r="AQ301" s="21"/>
      <c r="AR301" s="21"/>
      <c r="AW301" s="21"/>
      <c r="AX301" s="21"/>
      <c r="AY301" s="21"/>
      <c r="AZ301" s="21"/>
      <c r="BA301" s="21"/>
      <c r="BB301" s="21"/>
      <c r="BC301" s="21"/>
      <c r="BD301" s="21"/>
      <c r="BE301" s="21"/>
      <c r="BF301" s="21"/>
      <c r="BG301" s="21"/>
      <c r="BH301" s="21"/>
      <c r="BI301" s="21"/>
      <c r="BJ301" s="21"/>
      <c r="BK301" s="21"/>
      <c r="BL301" s="21"/>
      <c r="BM301" s="21"/>
      <c r="BN301" s="21"/>
      <c r="BO301" s="21"/>
      <c r="BP301" s="21"/>
      <c r="BQ301" s="21"/>
      <c r="BR301" s="21"/>
      <c r="BS301" s="21"/>
      <c r="BT301" s="21"/>
      <c r="BU301" s="21"/>
      <c r="BV301" s="21"/>
      <c r="BW301" s="21"/>
      <c r="BX301" s="21"/>
      <c r="BY301" s="21"/>
      <c r="BZ301" s="21"/>
      <c r="CA301" s="21"/>
      <c r="CB301" s="21"/>
      <c r="CC301" s="21"/>
      <c r="CD301" s="21"/>
      <c r="CE301" s="21"/>
      <c r="CF301" s="21"/>
      <c r="CG301" s="21"/>
      <c r="CH301" s="21"/>
      <c r="CI301" s="21"/>
      <c r="CJ301" s="21"/>
      <c r="CK301" s="21"/>
      <c r="CL301" s="21"/>
      <c r="CM301" s="21"/>
      <c r="CN301" s="21"/>
      <c r="CO301" s="21"/>
      <c r="CP301" s="21"/>
      <c r="CQ301" s="21"/>
      <c r="CR301" s="21"/>
      <c r="CS301" s="21"/>
      <c r="CT301" s="21"/>
      <c r="CU301" s="21"/>
      <c r="CV301" s="21"/>
      <c r="CW301" s="21"/>
      <c r="CX301" s="21"/>
      <c r="CY301" s="21"/>
      <c r="CZ301" s="21"/>
      <c r="DA301" s="21"/>
    </row>
    <row r="302" spans="2:105" x14ac:dyDescent="0.3">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c r="AI302" s="21"/>
      <c r="AJ302" s="21"/>
      <c r="AK302" s="21"/>
      <c r="AL302" s="21"/>
      <c r="AM302" s="21"/>
      <c r="AN302" s="21"/>
      <c r="AO302" s="21"/>
      <c r="AP302" s="21"/>
      <c r="AQ302" s="21"/>
      <c r="AR302" s="21"/>
      <c r="AW302" s="21"/>
      <c r="AX302" s="21"/>
      <c r="AY302" s="21"/>
      <c r="AZ302" s="21"/>
      <c r="BA302" s="21"/>
      <c r="BB302" s="21"/>
      <c r="BC302" s="21"/>
      <c r="BD302" s="21"/>
      <c r="BE302" s="21"/>
      <c r="BF302" s="21"/>
      <c r="BG302" s="21"/>
      <c r="BH302" s="21"/>
      <c r="BI302" s="21"/>
      <c r="BJ302" s="21"/>
      <c r="BK302" s="21"/>
      <c r="BL302" s="21"/>
      <c r="BM302" s="21"/>
      <c r="BN302" s="21"/>
      <c r="BO302" s="21"/>
      <c r="BP302" s="21"/>
      <c r="BQ302" s="21"/>
      <c r="BR302" s="21"/>
      <c r="BS302" s="21"/>
      <c r="BT302" s="21"/>
      <c r="BU302" s="21"/>
      <c r="BV302" s="21"/>
      <c r="BW302" s="21"/>
      <c r="BX302" s="21"/>
      <c r="BY302" s="21"/>
      <c r="BZ302" s="21"/>
      <c r="CA302" s="21"/>
      <c r="CB302" s="21"/>
      <c r="CC302" s="21"/>
      <c r="CD302" s="21"/>
      <c r="CE302" s="21"/>
      <c r="CF302" s="21"/>
      <c r="CG302" s="21"/>
      <c r="CH302" s="21"/>
      <c r="CI302" s="21"/>
      <c r="CJ302" s="21"/>
      <c r="CK302" s="21"/>
      <c r="CL302" s="21"/>
      <c r="CM302" s="21"/>
      <c r="CN302" s="21"/>
      <c r="CO302" s="21"/>
      <c r="CP302" s="21"/>
      <c r="CQ302" s="21"/>
      <c r="CR302" s="21"/>
      <c r="CS302" s="21"/>
      <c r="CT302" s="21"/>
      <c r="CU302" s="21"/>
      <c r="CV302" s="21"/>
      <c r="CW302" s="21"/>
      <c r="CX302" s="21"/>
      <c r="CY302" s="21"/>
      <c r="CZ302" s="21"/>
      <c r="DA302" s="21"/>
    </row>
    <row r="303" spans="2:105" x14ac:dyDescent="0.3">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c r="AH303" s="21"/>
      <c r="AI303" s="21"/>
      <c r="AJ303" s="21"/>
      <c r="AK303" s="21"/>
      <c r="AL303" s="21"/>
      <c r="AM303" s="21"/>
      <c r="AN303" s="21"/>
      <c r="AO303" s="21"/>
      <c r="AP303" s="21"/>
      <c r="AQ303" s="21"/>
      <c r="AR303" s="21"/>
      <c r="AW303" s="21"/>
      <c r="AX303" s="21"/>
      <c r="AY303" s="21"/>
      <c r="AZ303" s="21"/>
      <c r="BA303" s="21"/>
      <c r="BB303" s="21"/>
      <c r="BC303" s="21"/>
      <c r="BD303" s="21"/>
      <c r="BE303" s="21"/>
      <c r="BF303" s="21"/>
      <c r="BG303" s="21"/>
      <c r="BH303" s="21"/>
      <c r="BI303" s="21"/>
      <c r="BJ303" s="21"/>
      <c r="BK303" s="21"/>
      <c r="BL303" s="21"/>
      <c r="BM303" s="21"/>
      <c r="BN303" s="21"/>
      <c r="BO303" s="21"/>
      <c r="BP303" s="21"/>
      <c r="BQ303" s="21"/>
      <c r="BR303" s="21"/>
      <c r="BS303" s="21"/>
      <c r="BT303" s="21"/>
      <c r="BU303" s="21"/>
      <c r="BV303" s="21"/>
      <c r="BW303" s="21"/>
      <c r="BX303" s="21"/>
      <c r="BY303" s="21"/>
      <c r="BZ303" s="21"/>
      <c r="CA303" s="21"/>
      <c r="CB303" s="21"/>
      <c r="CC303" s="21"/>
      <c r="CD303" s="21"/>
      <c r="CE303" s="21"/>
      <c r="CF303" s="21"/>
      <c r="CG303" s="21"/>
      <c r="CH303" s="21"/>
      <c r="CI303" s="21"/>
      <c r="CJ303" s="21"/>
      <c r="CK303" s="21"/>
      <c r="CL303" s="21"/>
      <c r="CM303" s="21"/>
      <c r="CN303" s="21"/>
      <c r="CO303" s="21"/>
      <c r="CP303" s="21"/>
      <c r="CQ303" s="21"/>
      <c r="CR303" s="21"/>
      <c r="CS303" s="21"/>
      <c r="CT303" s="21"/>
      <c r="CU303" s="21"/>
      <c r="CV303" s="21"/>
      <c r="CW303" s="21"/>
      <c r="CX303" s="21"/>
      <c r="CY303" s="21"/>
      <c r="CZ303" s="21"/>
      <c r="DA303" s="21"/>
    </row>
    <row r="304" spans="2:105" x14ac:dyDescent="0.3">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c r="AH304" s="21"/>
      <c r="AI304" s="21"/>
      <c r="AJ304" s="21"/>
      <c r="AK304" s="21"/>
      <c r="AL304" s="21"/>
      <c r="AM304" s="21"/>
      <c r="AN304" s="21"/>
      <c r="AO304" s="21"/>
      <c r="AP304" s="21"/>
      <c r="AQ304" s="21"/>
      <c r="AR304" s="21"/>
      <c r="AW304" s="21"/>
      <c r="AX304" s="21"/>
      <c r="AY304" s="21"/>
      <c r="AZ304" s="21"/>
      <c r="BA304" s="21"/>
      <c r="BB304" s="21"/>
      <c r="BC304" s="21"/>
      <c r="BD304" s="21"/>
      <c r="BE304" s="21"/>
      <c r="BF304" s="21"/>
      <c r="BG304" s="21"/>
      <c r="BH304" s="21"/>
      <c r="BI304" s="21"/>
      <c r="BJ304" s="21"/>
      <c r="BK304" s="21"/>
      <c r="BL304" s="21"/>
      <c r="BM304" s="21"/>
      <c r="BN304" s="21"/>
      <c r="BO304" s="21"/>
      <c r="BP304" s="21"/>
      <c r="BQ304" s="21"/>
      <c r="BR304" s="21"/>
      <c r="BS304" s="21"/>
      <c r="BT304" s="21"/>
      <c r="BU304" s="21"/>
      <c r="BV304" s="21"/>
      <c r="BW304" s="21"/>
      <c r="BX304" s="21"/>
      <c r="BY304" s="21"/>
      <c r="BZ304" s="21"/>
      <c r="CA304" s="21"/>
      <c r="CB304" s="21"/>
      <c r="CC304" s="21"/>
      <c r="CD304" s="21"/>
      <c r="CE304" s="21"/>
      <c r="CF304" s="21"/>
      <c r="CG304" s="21"/>
      <c r="CH304" s="21"/>
      <c r="CI304" s="21"/>
      <c r="CJ304" s="21"/>
      <c r="CK304" s="21"/>
      <c r="CL304" s="21"/>
      <c r="CM304" s="21"/>
      <c r="CN304" s="21"/>
      <c r="CO304" s="21"/>
      <c r="CP304" s="21"/>
      <c r="CQ304" s="21"/>
      <c r="CR304" s="21"/>
      <c r="CS304" s="21"/>
      <c r="CT304" s="21"/>
      <c r="CU304" s="21"/>
      <c r="CV304" s="21"/>
      <c r="CW304" s="21"/>
      <c r="CX304" s="21"/>
      <c r="CY304" s="21"/>
      <c r="CZ304" s="21"/>
      <c r="DA304" s="21"/>
    </row>
    <row r="305" spans="2:105" x14ac:dyDescent="0.3">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c r="AH305" s="21"/>
      <c r="AI305" s="21"/>
      <c r="AJ305" s="21"/>
      <c r="AK305" s="21"/>
      <c r="AL305" s="21"/>
      <c r="AM305" s="21"/>
      <c r="AN305" s="21"/>
      <c r="AO305" s="21"/>
      <c r="AP305" s="21"/>
      <c r="AQ305" s="21"/>
      <c r="AR305" s="21"/>
      <c r="AW305" s="21"/>
      <c r="AX305" s="21"/>
      <c r="AY305" s="21"/>
      <c r="AZ305" s="21"/>
      <c r="BA305" s="21"/>
      <c r="BB305" s="21"/>
      <c r="BC305" s="21"/>
      <c r="BD305" s="21"/>
      <c r="BE305" s="21"/>
      <c r="BF305" s="21"/>
      <c r="BG305" s="21"/>
      <c r="BH305" s="21"/>
      <c r="BI305" s="21"/>
      <c r="BJ305" s="21"/>
      <c r="BK305" s="21"/>
      <c r="BL305" s="21"/>
      <c r="BM305" s="21"/>
      <c r="BN305" s="21"/>
      <c r="BO305" s="21"/>
      <c r="BP305" s="21"/>
      <c r="BQ305" s="21"/>
      <c r="BR305" s="21"/>
      <c r="BS305" s="21"/>
      <c r="BT305" s="21"/>
      <c r="BU305" s="21"/>
      <c r="BV305" s="21"/>
      <c r="BW305" s="21"/>
      <c r="BX305" s="21"/>
      <c r="BY305" s="21"/>
      <c r="BZ305" s="21"/>
      <c r="CA305" s="21"/>
      <c r="CB305" s="21"/>
      <c r="CC305" s="21"/>
      <c r="CD305" s="21"/>
      <c r="CE305" s="21"/>
      <c r="CF305" s="21"/>
      <c r="CG305" s="21"/>
      <c r="CH305" s="21"/>
      <c r="CI305" s="21"/>
      <c r="CJ305" s="21"/>
      <c r="CK305" s="21"/>
      <c r="CL305" s="21"/>
      <c r="CM305" s="21"/>
      <c r="CN305" s="21"/>
      <c r="CO305" s="21"/>
      <c r="CP305" s="21"/>
      <c r="CQ305" s="21"/>
      <c r="CR305" s="21"/>
      <c r="CS305" s="21"/>
      <c r="CT305" s="21"/>
      <c r="CU305" s="21"/>
      <c r="CV305" s="21"/>
      <c r="CW305" s="21"/>
      <c r="CX305" s="21"/>
      <c r="CY305" s="21"/>
      <c r="CZ305" s="21"/>
      <c r="DA305" s="21"/>
    </row>
    <row r="306" spans="2:105" x14ac:dyDescent="0.3">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c r="AH306" s="21"/>
      <c r="AI306" s="21"/>
      <c r="AJ306" s="21"/>
      <c r="AK306" s="21"/>
      <c r="AL306" s="21"/>
      <c r="AM306" s="21"/>
      <c r="AN306" s="21"/>
      <c r="AO306" s="21"/>
      <c r="AP306" s="21"/>
      <c r="AQ306" s="21"/>
      <c r="AR306" s="21"/>
      <c r="AW306" s="21"/>
      <c r="AX306" s="21"/>
      <c r="AY306" s="21"/>
      <c r="AZ306" s="21"/>
      <c r="BA306" s="21"/>
      <c r="BB306" s="21"/>
      <c r="BC306" s="21"/>
      <c r="BD306" s="21"/>
      <c r="BE306" s="21"/>
      <c r="BF306" s="21"/>
      <c r="BG306" s="21"/>
      <c r="BH306" s="21"/>
      <c r="BI306" s="21"/>
      <c r="BJ306" s="21"/>
      <c r="BK306" s="21"/>
      <c r="BL306" s="21"/>
      <c r="BM306" s="21"/>
      <c r="BN306" s="21"/>
      <c r="BO306" s="21"/>
      <c r="BP306" s="21"/>
      <c r="BQ306" s="21"/>
      <c r="BR306" s="21"/>
      <c r="BS306" s="21"/>
      <c r="BT306" s="21"/>
      <c r="BU306" s="21"/>
      <c r="BV306" s="21"/>
      <c r="BW306" s="21"/>
      <c r="BX306" s="21"/>
      <c r="BY306" s="21"/>
      <c r="BZ306" s="21"/>
      <c r="CA306" s="21"/>
      <c r="CB306" s="21"/>
      <c r="CC306" s="21"/>
      <c r="CD306" s="21"/>
      <c r="CE306" s="21"/>
      <c r="CF306" s="21"/>
      <c r="CG306" s="21"/>
      <c r="CH306" s="21"/>
      <c r="CI306" s="21"/>
      <c r="CJ306" s="21"/>
      <c r="CK306" s="21"/>
      <c r="CL306" s="21"/>
      <c r="CM306" s="21"/>
      <c r="CN306" s="21"/>
      <c r="CO306" s="21"/>
      <c r="CP306" s="21"/>
      <c r="CQ306" s="21"/>
      <c r="CR306" s="21"/>
      <c r="CS306" s="21"/>
      <c r="CT306" s="21"/>
      <c r="CU306" s="21"/>
      <c r="CV306" s="21"/>
      <c r="CW306" s="21"/>
      <c r="CX306" s="21"/>
      <c r="CY306" s="21"/>
      <c r="CZ306" s="21"/>
      <c r="DA306" s="21"/>
    </row>
    <row r="307" spans="2:105" x14ac:dyDescent="0.3">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c r="AH307" s="21"/>
      <c r="AI307" s="21"/>
      <c r="AJ307" s="21"/>
      <c r="AK307" s="21"/>
      <c r="AL307" s="21"/>
      <c r="AM307" s="21"/>
      <c r="AN307" s="21"/>
      <c r="AO307" s="21"/>
      <c r="AP307" s="21"/>
      <c r="AQ307" s="21"/>
      <c r="AR307" s="21"/>
      <c r="AW307" s="21"/>
      <c r="AX307" s="21"/>
      <c r="AY307" s="21"/>
      <c r="AZ307" s="21"/>
      <c r="BA307" s="21"/>
      <c r="BB307" s="21"/>
      <c r="BC307" s="21"/>
      <c r="BD307" s="21"/>
      <c r="BE307" s="21"/>
      <c r="BF307" s="21"/>
      <c r="BG307" s="21"/>
      <c r="BH307" s="21"/>
      <c r="BI307" s="21"/>
      <c r="BJ307" s="21"/>
      <c r="BK307" s="21"/>
      <c r="BL307" s="21"/>
      <c r="BM307" s="21"/>
      <c r="BN307" s="21"/>
      <c r="BO307" s="21"/>
      <c r="BP307" s="21"/>
      <c r="BQ307" s="21"/>
      <c r="BR307" s="21"/>
      <c r="BS307" s="21"/>
      <c r="BT307" s="21"/>
      <c r="BU307" s="21"/>
      <c r="BV307" s="21"/>
      <c r="BW307" s="21"/>
      <c r="BX307" s="21"/>
      <c r="BY307" s="21"/>
      <c r="BZ307" s="21"/>
      <c r="CA307" s="21"/>
      <c r="CB307" s="21"/>
      <c r="CC307" s="21"/>
      <c r="CD307" s="21"/>
      <c r="CE307" s="21"/>
      <c r="CF307" s="21"/>
      <c r="CG307" s="21"/>
      <c r="CH307" s="21"/>
      <c r="CI307" s="21"/>
      <c r="CJ307" s="21"/>
      <c r="CK307" s="21"/>
      <c r="CL307" s="21"/>
      <c r="CM307" s="21"/>
      <c r="CN307" s="21"/>
      <c r="CO307" s="21"/>
      <c r="CP307" s="21"/>
      <c r="CQ307" s="21"/>
      <c r="CR307" s="21"/>
      <c r="CS307" s="21"/>
      <c r="CT307" s="21"/>
      <c r="CU307" s="21"/>
      <c r="CV307" s="21"/>
      <c r="CW307" s="21"/>
      <c r="CX307" s="21"/>
      <c r="CY307" s="21"/>
      <c r="CZ307" s="21"/>
      <c r="DA307" s="21"/>
    </row>
    <row r="308" spans="2:105" x14ac:dyDescent="0.3">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c r="AH308" s="21"/>
      <c r="AI308" s="21"/>
      <c r="AJ308" s="21"/>
      <c r="AK308" s="21"/>
      <c r="AL308" s="21"/>
      <c r="AM308" s="21"/>
      <c r="AN308" s="21"/>
      <c r="AO308" s="21"/>
      <c r="AP308" s="21"/>
      <c r="AQ308" s="21"/>
      <c r="AR308" s="21"/>
      <c r="AW308" s="21"/>
      <c r="AX308" s="21"/>
      <c r="AY308" s="21"/>
      <c r="AZ308" s="21"/>
      <c r="BA308" s="21"/>
      <c r="BB308" s="21"/>
      <c r="BC308" s="21"/>
      <c r="BD308" s="21"/>
      <c r="BE308" s="21"/>
      <c r="BF308" s="21"/>
      <c r="BG308" s="21"/>
      <c r="BH308" s="21"/>
      <c r="BI308" s="21"/>
      <c r="BJ308" s="21"/>
      <c r="BK308" s="21"/>
      <c r="BL308" s="21"/>
      <c r="BM308" s="21"/>
      <c r="BN308" s="21"/>
      <c r="BO308" s="21"/>
      <c r="BP308" s="21"/>
      <c r="BQ308" s="21"/>
      <c r="BR308" s="21"/>
      <c r="BS308" s="21"/>
      <c r="BT308" s="21"/>
      <c r="BU308" s="21"/>
      <c r="BV308" s="21"/>
      <c r="BW308" s="21"/>
      <c r="BX308" s="21"/>
      <c r="BY308" s="21"/>
      <c r="BZ308" s="21"/>
      <c r="CA308" s="21"/>
      <c r="CB308" s="21"/>
      <c r="CC308" s="21"/>
      <c r="CD308" s="21"/>
      <c r="CE308" s="21"/>
      <c r="CF308" s="21"/>
      <c r="CG308" s="21"/>
      <c r="CH308" s="21"/>
      <c r="CI308" s="21"/>
      <c r="CJ308" s="21"/>
      <c r="CK308" s="21"/>
      <c r="CL308" s="21"/>
      <c r="CM308" s="21"/>
      <c r="CN308" s="21"/>
      <c r="CO308" s="21"/>
      <c r="CP308" s="21"/>
      <c r="CQ308" s="21"/>
      <c r="CR308" s="21"/>
      <c r="CS308" s="21"/>
      <c r="CT308" s="21"/>
      <c r="CU308" s="21"/>
      <c r="CV308" s="21"/>
      <c r="CW308" s="21"/>
      <c r="CX308" s="21"/>
      <c r="CY308" s="21"/>
      <c r="CZ308" s="21"/>
      <c r="DA308" s="21"/>
    </row>
    <row r="309" spans="2:105" x14ac:dyDescent="0.3">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c r="AH309" s="21"/>
      <c r="AI309" s="21"/>
      <c r="AJ309" s="21"/>
      <c r="AK309" s="21"/>
      <c r="AL309" s="21"/>
      <c r="AM309" s="21"/>
      <c r="AN309" s="21"/>
      <c r="AO309" s="21"/>
      <c r="AP309" s="21"/>
      <c r="AQ309" s="21"/>
      <c r="AR309" s="21"/>
      <c r="AW309" s="21"/>
      <c r="AX309" s="21"/>
      <c r="AY309" s="21"/>
      <c r="AZ309" s="21"/>
      <c r="BA309" s="21"/>
      <c r="BB309" s="21"/>
      <c r="BC309" s="21"/>
      <c r="BD309" s="21"/>
      <c r="BE309" s="21"/>
      <c r="BF309" s="21"/>
      <c r="BG309" s="21"/>
      <c r="BH309" s="21"/>
      <c r="BI309" s="21"/>
      <c r="BJ309" s="21"/>
      <c r="BK309" s="21"/>
      <c r="BL309" s="21"/>
      <c r="BM309" s="21"/>
      <c r="BN309" s="21"/>
      <c r="BO309" s="21"/>
      <c r="BP309" s="21"/>
      <c r="BQ309" s="21"/>
      <c r="BR309" s="21"/>
      <c r="BS309" s="21"/>
      <c r="BT309" s="21"/>
      <c r="BU309" s="21"/>
      <c r="BV309" s="21"/>
      <c r="BW309" s="21"/>
      <c r="BX309" s="21"/>
      <c r="BY309" s="21"/>
      <c r="BZ309" s="21"/>
      <c r="CA309" s="21"/>
      <c r="CB309" s="21"/>
      <c r="CC309" s="21"/>
      <c r="CD309" s="21"/>
      <c r="CE309" s="21"/>
      <c r="CF309" s="21"/>
      <c r="CG309" s="21"/>
      <c r="CH309" s="21"/>
      <c r="CI309" s="21"/>
      <c r="CJ309" s="21"/>
      <c r="CK309" s="21"/>
      <c r="CL309" s="21"/>
      <c r="CM309" s="21"/>
      <c r="CN309" s="21"/>
      <c r="CO309" s="21"/>
      <c r="CP309" s="21"/>
      <c r="CQ309" s="21"/>
      <c r="CR309" s="21"/>
      <c r="CS309" s="21"/>
      <c r="CT309" s="21"/>
      <c r="CU309" s="21"/>
      <c r="CV309" s="21"/>
      <c r="CW309" s="21"/>
      <c r="CX309" s="21"/>
      <c r="CY309" s="21"/>
      <c r="CZ309" s="21"/>
      <c r="DA309" s="21"/>
    </row>
    <row r="310" spans="2:105" x14ac:dyDescent="0.3">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c r="AI310" s="21"/>
      <c r="AJ310" s="21"/>
      <c r="AK310" s="21"/>
      <c r="AL310" s="21"/>
      <c r="AM310" s="21"/>
      <c r="AN310" s="21"/>
      <c r="AO310" s="21"/>
      <c r="AP310" s="21"/>
      <c r="AQ310" s="21"/>
      <c r="AR310" s="21"/>
      <c r="AW310" s="21"/>
      <c r="AX310" s="21"/>
      <c r="AY310" s="21"/>
      <c r="AZ310" s="21"/>
      <c r="BA310" s="21"/>
      <c r="BB310" s="21"/>
      <c r="BC310" s="21"/>
      <c r="BD310" s="21"/>
      <c r="BE310" s="21"/>
      <c r="BF310" s="21"/>
      <c r="BG310" s="21"/>
      <c r="BH310" s="21"/>
      <c r="BI310" s="21"/>
      <c r="BJ310" s="21"/>
      <c r="BK310" s="21"/>
      <c r="BL310" s="21"/>
      <c r="BM310" s="21"/>
      <c r="BN310" s="21"/>
      <c r="BO310" s="21"/>
      <c r="BP310" s="21"/>
      <c r="BQ310" s="21"/>
      <c r="BR310" s="21"/>
      <c r="BS310" s="21"/>
      <c r="BT310" s="21"/>
      <c r="BU310" s="21"/>
      <c r="BV310" s="21"/>
      <c r="BW310" s="21"/>
      <c r="BX310" s="21"/>
      <c r="BY310" s="21"/>
      <c r="BZ310" s="21"/>
      <c r="CA310" s="21"/>
      <c r="CB310" s="21"/>
      <c r="CC310" s="21"/>
      <c r="CD310" s="21"/>
      <c r="CE310" s="21"/>
      <c r="CF310" s="21"/>
      <c r="CG310" s="21"/>
      <c r="CH310" s="21"/>
      <c r="CI310" s="21"/>
      <c r="CJ310" s="21"/>
      <c r="CK310" s="21"/>
      <c r="CL310" s="21"/>
      <c r="CM310" s="21"/>
      <c r="CN310" s="21"/>
      <c r="CO310" s="21"/>
      <c r="CP310" s="21"/>
      <c r="CQ310" s="21"/>
      <c r="CR310" s="21"/>
      <c r="CS310" s="21"/>
      <c r="CT310" s="21"/>
      <c r="CU310" s="21"/>
      <c r="CV310" s="21"/>
      <c r="CW310" s="21"/>
      <c r="CX310" s="21"/>
      <c r="CY310" s="21"/>
      <c r="CZ310" s="21"/>
      <c r="DA310" s="21"/>
    </row>
    <row r="311" spans="2:105" x14ac:dyDescent="0.3">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c r="AI311" s="21"/>
      <c r="AJ311" s="21"/>
      <c r="AK311" s="21"/>
      <c r="AL311" s="21"/>
      <c r="AM311" s="21"/>
      <c r="AN311" s="21"/>
      <c r="AO311" s="21"/>
      <c r="AP311" s="21"/>
      <c r="AQ311" s="21"/>
      <c r="AR311" s="21"/>
      <c r="AW311" s="21"/>
      <c r="AX311" s="21"/>
      <c r="AY311" s="21"/>
      <c r="AZ311" s="21"/>
      <c r="BA311" s="21"/>
      <c r="BB311" s="21"/>
      <c r="BC311" s="21"/>
      <c r="BD311" s="21"/>
      <c r="BE311" s="21"/>
      <c r="BF311" s="21"/>
      <c r="BG311" s="21"/>
      <c r="BH311" s="21"/>
      <c r="BI311" s="21"/>
      <c r="BJ311" s="21"/>
      <c r="BK311" s="21"/>
      <c r="BL311" s="21"/>
      <c r="BM311" s="21"/>
      <c r="BN311" s="21"/>
      <c r="BO311" s="21"/>
      <c r="BP311" s="21"/>
      <c r="BQ311" s="21"/>
      <c r="BR311" s="21"/>
      <c r="BS311" s="21"/>
      <c r="BT311" s="21"/>
      <c r="BU311" s="21"/>
      <c r="BV311" s="21"/>
      <c r="BW311" s="21"/>
      <c r="BX311" s="21"/>
      <c r="BY311" s="21"/>
      <c r="BZ311" s="21"/>
      <c r="CA311" s="21"/>
      <c r="CB311" s="21"/>
      <c r="CC311" s="21"/>
      <c r="CD311" s="21"/>
      <c r="CE311" s="21"/>
      <c r="CF311" s="21"/>
      <c r="CG311" s="21"/>
      <c r="CH311" s="21"/>
      <c r="CI311" s="21"/>
      <c r="CJ311" s="21"/>
      <c r="CK311" s="21"/>
      <c r="CL311" s="21"/>
      <c r="CM311" s="21"/>
      <c r="CN311" s="21"/>
      <c r="CO311" s="21"/>
      <c r="CP311" s="21"/>
      <c r="CQ311" s="21"/>
      <c r="CR311" s="21"/>
      <c r="CS311" s="21"/>
      <c r="CT311" s="21"/>
      <c r="CU311" s="21"/>
      <c r="CV311" s="21"/>
      <c r="CW311" s="21"/>
      <c r="CX311" s="21"/>
      <c r="CY311" s="21"/>
      <c r="CZ311" s="21"/>
      <c r="DA311" s="21"/>
    </row>
    <row r="312" spans="2:105" x14ac:dyDescent="0.3">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c r="AH312" s="21"/>
      <c r="AI312" s="21"/>
      <c r="AJ312" s="21"/>
      <c r="AK312" s="21"/>
      <c r="AL312" s="21"/>
      <c r="AM312" s="21"/>
      <c r="AN312" s="21"/>
      <c r="AO312" s="21"/>
      <c r="AP312" s="21"/>
      <c r="AQ312" s="21"/>
      <c r="AR312" s="21"/>
      <c r="AW312" s="21"/>
      <c r="AX312" s="21"/>
      <c r="AY312" s="21"/>
      <c r="AZ312" s="21"/>
      <c r="BA312" s="21"/>
      <c r="BB312" s="21"/>
      <c r="BC312" s="21"/>
      <c r="BD312" s="21"/>
      <c r="BE312" s="21"/>
      <c r="BF312" s="21"/>
      <c r="BG312" s="21"/>
      <c r="BH312" s="21"/>
      <c r="BI312" s="21"/>
      <c r="BJ312" s="21"/>
      <c r="BK312" s="21"/>
      <c r="BL312" s="21"/>
      <c r="BM312" s="21"/>
      <c r="BN312" s="21"/>
      <c r="BO312" s="21"/>
      <c r="BP312" s="21"/>
      <c r="BQ312" s="21"/>
      <c r="BR312" s="21"/>
      <c r="BS312" s="21"/>
      <c r="BT312" s="21"/>
      <c r="BU312" s="21"/>
      <c r="BV312" s="21"/>
      <c r="BW312" s="21"/>
      <c r="BX312" s="21"/>
      <c r="BY312" s="21"/>
      <c r="BZ312" s="21"/>
      <c r="CA312" s="21"/>
      <c r="CB312" s="21"/>
      <c r="CC312" s="21"/>
      <c r="CD312" s="21"/>
      <c r="CE312" s="21"/>
      <c r="CF312" s="21"/>
      <c r="CG312" s="21"/>
      <c r="CH312" s="21"/>
      <c r="CI312" s="21"/>
      <c r="CJ312" s="21"/>
      <c r="CK312" s="21"/>
      <c r="CL312" s="21"/>
      <c r="CM312" s="21"/>
      <c r="CN312" s="21"/>
      <c r="CO312" s="21"/>
      <c r="CP312" s="21"/>
      <c r="CQ312" s="21"/>
      <c r="CR312" s="21"/>
      <c r="CS312" s="21"/>
      <c r="CT312" s="21"/>
      <c r="CU312" s="21"/>
      <c r="CV312" s="21"/>
      <c r="CW312" s="21"/>
      <c r="CX312" s="21"/>
      <c r="CY312" s="21"/>
      <c r="CZ312" s="21"/>
      <c r="DA312" s="21"/>
    </row>
    <row r="313" spans="2:105" x14ac:dyDescent="0.3">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c r="AH313" s="21"/>
      <c r="AI313" s="21"/>
      <c r="AJ313" s="21"/>
      <c r="AK313" s="21"/>
      <c r="AL313" s="21"/>
      <c r="AM313" s="21"/>
      <c r="AN313" s="21"/>
      <c r="AO313" s="21"/>
      <c r="AP313" s="21"/>
      <c r="AQ313" s="21"/>
      <c r="AR313" s="21"/>
      <c r="AW313" s="21"/>
      <c r="AX313" s="21"/>
      <c r="AY313" s="21"/>
      <c r="AZ313" s="21"/>
      <c r="BA313" s="21"/>
      <c r="BB313" s="21"/>
      <c r="BC313" s="21"/>
      <c r="BD313" s="21"/>
      <c r="BE313" s="21"/>
      <c r="BF313" s="21"/>
      <c r="BG313" s="21"/>
      <c r="BH313" s="21"/>
      <c r="BI313" s="21"/>
      <c r="BJ313" s="21"/>
      <c r="BK313" s="21"/>
      <c r="BL313" s="21"/>
      <c r="BM313" s="21"/>
      <c r="BN313" s="21"/>
      <c r="BO313" s="21"/>
      <c r="BP313" s="21"/>
      <c r="BQ313" s="21"/>
      <c r="BR313" s="21"/>
      <c r="BS313" s="21"/>
      <c r="BT313" s="21"/>
      <c r="BU313" s="21"/>
      <c r="BV313" s="21"/>
      <c r="BW313" s="21"/>
      <c r="BX313" s="21"/>
      <c r="BY313" s="21"/>
      <c r="BZ313" s="21"/>
      <c r="CA313" s="21"/>
      <c r="CB313" s="21"/>
      <c r="CC313" s="21"/>
      <c r="CD313" s="21"/>
      <c r="CE313" s="21"/>
      <c r="CF313" s="21"/>
      <c r="CG313" s="21"/>
      <c r="CH313" s="21"/>
      <c r="CI313" s="21"/>
      <c r="CJ313" s="21"/>
      <c r="CK313" s="21"/>
      <c r="CL313" s="21"/>
      <c r="CM313" s="21"/>
      <c r="CN313" s="21"/>
      <c r="CO313" s="21"/>
      <c r="CP313" s="21"/>
      <c r="CQ313" s="21"/>
      <c r="CR313" s="21"/>
      <c r="CS313" s="21"/>
      <c r="CT313" s="21"/>
      <c r="CU313" s="21"/>
      <c r="CV313" s="21"/>
      <c r="CW313" s="21"/>
      <c r="CX313" s="21"/>
      <c r="CY313" s="21"/>
      <c r="CZ313" s="21"/>
      <c r="DA313" s="21"/>
    </row>
    <row r="314" spans="2:105" x14ac:dyDescent="0.3">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c r="AH314" s="21"/>
      <c r="AI314" s="21"/>
      <c r="AJ314" s="21"/>
      <c r="AK314" s="21"/>
      <c r="AL314" s="21"/>
      <c r="AM314" s="21"/>
      <c r="AN314" s="21"/>
      <c r="AO314" s="21"/>
      <c r="AP314" s="21"/>
      <c r="AQ314" s="21"/>
      <c r="AR314" s="21"/>
      <c r="AW314" s="21"/>
      <c r="AX314" s="21"/>
      <c r="AY314" s="21"/>
      <c r="AZ314" s="21"/>
      <c r="BA314" s="21"/>
      <c r="BB314" s="21"/>
      <c r="BC314" s="21"/>
      <c r="BD314" s="21"/>
      <c r="BE314" s="21"/>
      <c r="BF314" s="21"/>
      <c r="BG314" s="21"/>
      <c r="BH314" s="21"/>
      <c r="BI314" s="21"/>
      <c r="BJ314" s="21"/>
      <c r="BK314" s="21"/>
      <c r="BL314" s="21"/>
      <c r="BM314" s="21"/>
      <c r="BN314" s="21"/>
      <c r="BO314" s="21"/>
      <c r="BP314" s="21"/>
      <c r="BQ314" s="21"/>
      <c r="BR314" s="21"/>
      <c r="BS314" s="21"/>
      <c r="BT314" s="21"/>
      <c r="BU314" s="21"/>
      <c r="BV314" s="21"/>
      <c r="BW314" s="21"/>
      <c r="BX314" s="21"/>
      <c r="BY314" s="21"/>
      <c r="BZ314" s="21"/>
      <c r="CA314" s="21"/>
      <c r="CB314" s="21"/>
      <c r="CC314" s="21"/>
      <c r="CD314" s="21"/>
      <c r="CE314" s="21"/>
      <c r="CF314" s="21"/>
      <c r="CG314" s="21"/>
      <c r="CH314" s="21"/>
      <c r="CI314" s="21"/>
      <c r="CJ314" s="21"/>
      <c r="CK314" s="21"/>
      <c r="CL314" s="21"/>
      <c r="CM314" s="21"/>
      <c r="CN314" s="21"/>
      <c r="CO314" s="21"/>
      <c r="CP314" s="21"/>
      <c r="CQ314" s="21"/>
      <c r="CR314" s="21"/>
      <c r="CS314" s="21"/>
      <c r="CT314" s="21"/>
      <c r="CU314" s="21"/>
      <c r="CV314" s="21"/>
      <c r="CW314" s="21"/>
      <c r="CX314" s="21"/>
      <c r="CY314" s="21"/>
      <c r="CZ314" s="21"/>
      <c r="DA314" s="21"/>
    </row>
    <row r="315" spans="2:105" x14ac:dyDescent="0.3">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c r="AH315" s="21"/>
      <c r="AI315" s="21"/>
      <c r="AJ315" s="21"/>
      <c r="AK315" s="21"/>
      <c r="AL315" s="21"/>
      <c r="AM315" s="21"/>
      <c r="AN315" s="21"/>
      <c r="AO315" s="21"/>
      <c r="AP315" s="21"/>
      <c r="AQ315" s="21"/>
      <c r="AR315" s="21"/>
      <c r="AW315" s="21"/>
      <c r="AX315" s="21"/>
      <c r="AY315" s="21"/>
      <c r="AZ315" s="21"/>
      <c r="BA315" s="21"/>
      <c r="BB315" s="21"/>
      <c r="BC315" s="21"/>
      <c r="BD315" s="21"/>
      <c r="BE315" s="21"/>
      <c r="BF315" s="21"/>
      <c r="BG315" s="21"/>
      <c r="BH315" s="21"/>
      <c r="BI315" s="21"/>
      <c r="BJ315" s="21"/>
      <c r="BK315" s="21"/>
      <c r="BL315" s="21"/>
      <c r="BM315" s="21"/>
      <c r="BN315" s="21"/>
      <c r="BO315" s="21"/>
      <c r="BP315" s="21"/>
      <c r="BQ315" s="21"/>
      <c r="BR315" s="21"/>
      <c r="BS315" s="21"/>
      <c r="BT315" s="21"/>
      <c r="BU315" s="21"/>
      <c r="BV315" s="21"/>
      <c r="BW315" s="21"/>
      <c r="BX315" s="21"/>
      <c r="BY315" s="21"/>
      <c r="BZ315" s="21"/>
      <c r="CA315" s="21"/>
      <c r="CB315" s="21"/>
      <c r="CC315" s="21"/>
      <c r="CD315" s="21"/>
      <c r="CE315" s="21"/>
      <c r="CF315" s="21"/>
      <c r="CG315" s="21"/>
      <c r="CH315" s="21"/>
      <c r="CI315" s="21"/>
      <c r="CJ315" s="21"/>
      <c r="CK315" s="21"/>
      <c r="CL315" s="21"/>
      <c r="CM315" s="21"/>
      <c r="CN315" s="21"/>
      <c r="CO315" s="21"/>
      <c r="CP315" s="21"/>
      <c r="CQ315" s="21"/>
      <c r="CR315" s="21"/>
      <c r="CS315" s="21"/>
      <c r="CT315" s="21"/>
      <c r="CU315" s="21"/>
      <c r="CV315" s="21"/>
      <c r="CW315" s="21"/>
      <c r="CX315" s="21"/>
      <c r="CY315" s="21"/>
      <c r="CZ315" s="21"/>
      <c r="DA315" s="21"/>
    </row>
    <row r="316" spans="2:105" x14ac:dyDescent="0.3">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c r="AH316" s="21"/>
      <c r="AI316" s="21"/>
      <c r="AJ316" s="21"/>
      <c r="AK316" s="21"/>
      <c r="AL316" s="21"/>
      <c r="AM316" s="21"/>
      <c r="AN316" s="21"/>
      <c r="AO316" s="21"/>
      <c r="AP316" s="21"/>
      <c r="AQ316" s="21"/>
      <c r="AR316" s="21"/>
      <c r="AW316" s="21"/>
      <c r="AX316" s="21"/>
      <c r="AY316" s="21"/>
      <c r="AZ316" s="21"/>
      <c r="BA316" s="21"/>
      <c r="BB316" s="21"/>
      <c r="BC316" s="21"/>
      <c r="BD316" s="21"/>
      <c r="BE316" s="21"/>
      <c r="BF316" s="21"/>
      <c r="BG316" s="21"/>
      <c r="BH316" s="21"/>
      <c r="BI316" s="21"/>
      <c r="BJ316" s="21"/>
      <c r="BK316" s="21"/>
      <c r="BL316" s="21"/>
      <c r="BM316" s="21"/>
      <c r="BN316" s="21"/>
      <c r="BO316" s="21"/>
      <c r="BP316" s="21"/>
      <c r="BQ316" s="21"/>
      <c r="BR316" s="21"/>
      <c r="BS316" s="21"/>
      <c r="BT316" s="21"/>
      <c r="BU316" s="21"/>
      <c r="BV316" s="21"/>
      <c r="BW316" s="21"/>
      <c r="BX316" s="21"/>
      <c r="BY316" s="21"/>
      <c r="BZ316" s="21"/>
      <c r="CA316" s="21"/>
      <c r="CB316" s="21"/>
      <c r="CC316" s="21"/>
      <c r="CD316" s="21"/>
      <c r="CE316" s="21"/>
      <c r="CF316" s="21"/>
      <c r="CG316" s="21"/>
      <c r="CH316" s="21"/>
      <c r="CI316" s="21"/>
      <c r="CJ316" s="21"/>
      <c r="CK316" s="21"/>
      <c r="CL316" s="21"/>
      <c r="CM316" s="21"/>
      <c r="CN316" s="21"/>
      <c r="CO316" s="21"/>
      <c r="CP316" s="21"/>
      <c r="CQ316" s="21"/>
      <c r="CR316" s="21"/>
      <c r="CS316" s="21"/>
      <c r="CT316" s="21"/>
      <c r="CU316" s="21"/>
      <c r="CV316" s="21"/>
      <c r="CW316" s="21"/>
      <c r="CX316" s="21"/>
      <c r="CY316" s="21"/>
      <c r="CZ316" s="21"/>
      <c r="DA316" s="21"/>
    </row>
    <row r="317" spans="2:105" x14ac:dyDescent="0.3">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c r="AH317" s="21"/>
      <c r="AI317" s="21"/>
      <c r="AJ317" s="21"/>
      <c r="AK317" s="21"/>
      <c r="AL317" s="21"/>
      <c r="AM317" s="21"/>
      <c r="AN317" s="21"/>
      <c r="AO317" s="21"/>
      <c r="AP317" s="21"/>
      <c r="AQ317" s="21"/>
      <c r="AR317" s="21"/>
      <c r="AW317" s="21"/>
      <c r="AX317" s="21"/>
      <c r="AY317" s="21"/>
      <c r="AZ317" s="21"/>
      <c r="BA317" s="21"/>
      <c r="BB317" s="21"/>
      <c r="BC317" s="21"/>
      <c r="BD317" s="21"/>
      <c r="BE317" s="21"/>
      <c r="BF317" s="21"/>
      <c r="BG317" s="21"/>
      <c r="BH317" s="21"/>
      <c r="BI317" s="21"/>
      <c r="BJ317" s="21"/>
      <c r="BK317" s="21"/>
      <c r="BL317" s="21"/>
      <c r="BM317" s="21"/>
      <c r="BN317" s="21"/>
      <c r="BO317" s="21"/>
      <c r="BP317" s="21"/>
      <c r="BQ317" s="21"/>
      <c r="BR317" s="21"/>
      <c r="BS317" s="21"/>
      <c r="BT317" s="21"/>
      <c r="BU317" s="21"/>
      <c r="BV317" s="21"/>
      <c r="BW317" s="21"/>
      <c r="BX317" s="21"/>
      <c r="BY317" s="21"/>
      <c r="BZ317" s="21"/>
      <c r="CA317" s="21"/>
      <c r="CB317" s="21"/>
      <c r="CC317" s="21"/>
      <c r="CD317" s="21"/>
      <c r="CE317" s="21"/>
      <c r="CF317" s="21"/>
      <c r="CG317" s="21"/>
      <c r="CH317" s="21"/>
      <c r="CI317" s="21"/>
      <c r="CJ317" s="21"/>
      <c r="CK317" s="21"/>
      <c r="CL317" s="21"/>
      <c r="CM317" s="21"/>
      <c r="CN317" s="21"/>
      <c r="CO317" s="21"/>
      <c r="CP317" s="21"/>
      <c r="CQ317" s="21"/>
      <c r="CR317" s="21"/>
      <c r="CS317" s="21"/>
      <c r="CT317" s="21"/>
      <c r="CU317" s="21"/>
      <c r="CV317" s="21"/>
      <c r="CW317" s="21"/>
      <c r="CX317" s="21"/>
      <c r="CY317" s="21"/>
      <c r="CZ317" s="21"/>
      <c r="DA317" s="21"/>
    </row>
    <row r="318" spans="2:105" x14ac:dyDescent="0.3">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c r="AH318" s="21"/>
      <c r="AI318" s="21"/>
      <c r="AJ318" s="21"/>
      <c r="AK318" s="21"/>
      <c r="AL318" s="21"/>
      <c r="AM318" s="21"/>
      <c r="AN318" s="21"/>
      <c r="AO318" s="21"/>
      <c r="AP318" s="21"/>
      <c r="AQ318" s="21"/>
      <c r="AR318" s="21"/>
      <c r="AW318" s="21"/>
      <c r="AX318" s="21"/>
      <c r="AY318" s="21"/>
      <c r="AZ318" s="21"/>
      <c r="BA318" s="21"/>
      <c r="BB318" s="21"/>
      <c r="BC318" s="21"/>
      <c r="BD318" s="21"/>
      <c r="BE318" s="21"/>
      <c r="BF318" s="21"/>
      <c r="BG318" s="21"/>
      <c r="BH318" s="21"/>
      <c r="BI318" s="21"/>
      <c r="BJ318" s="21"/>
      <c r="BK318" s="21"/>
      <c r="BL318" s="21"/>
      <c r="BM318" s="21"/>
      <c r="BN318" s="21"/>
      <c r="BO318" s="21"/>
      <c r="BP318" s="21"/>
      <c r="BQ318" s="21"/>
      <c r="BR318" s="21"/>
      <c r="BS318" s="21"/>
      <c r="BT318" s="21"/>
      <c r="BU318" s="21"/>
      <c r="BV318" s="21"/>
      <c r="BW318" s="21"/>
      <c r="BX318" s="21"/>
      <c r="BY318" s="21"/>
      <c r="BZ318" s="21"/>
      <c r="CA318" s="21"/>
      <c r="CB318" s="21"/>
      <c r="CC318" s="21"/>
      <c r="CD318" s="21"/>
      <c r="CE318" s="21"/>
      <c r="CF318" s="21"/>
      <c r="CG318" s="21"/>
      <c r="CH318" s="21"/>
      <c r="CI318" s="21"/>
      <c r="CJ318" s="21"/>
      <c r="CK318" s="21"/>
      <c r="CL318" s="21"/>
      <c r="CM318" s="21"/>
      <c r="CN318" s="21"/>
      <c r="CO318" s="21"/>
      <c r="CP318" s="21"/>
      <c r="CQ318" s="21"/>
      <c r="CR318" s="21"/>
      <c r="CS318" s="21"/>
      <c r="CT318" s="21"/>
      <c r="CU318" s="21"/>
      <c r="CV318" s="21"/>
      <c r="CW318" s="21"/>
      <c r="CX318" s="21"/>
      <c r="CY318" s="21"/>
      <c r="CZ318" s="21"/>
      <c r="DA318" s="21"/>
    </row>
    <row r="319" spans="2:105" x14ac:dyDescent="0.3">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c r="AH319" s="21"/>
      <c r="AI319" s="21"/>
      <c r="AJ319" s="21"/>
      <c r="AK319" s="21"/>
      <c r="AL319" s="21"/>
      <c r="AM319" s="21"/>
      <c r="AN319" s="21"/>
      <c r="AO319" s="21"/>
      <c r="AP319" s="21"/>
      <c r="AQ319" s="21"/>
      <c r="AR319" s="21"/>
      <c r="AW319" s="21"/>
      <c r="AX319" s="21"/>
      <c r="AY319" s="21"/>
      <c r="AZ319" s="21"/>
      <c r="BA319" s="21"/>
      <c r="BB319" s="21"/>
      <c r="BC319" s="21"/>
      <c r="BD319" s="21"/>
      <c r="BE319" s="21"/>
      <c r="BF319" s="21"/>
      <c r="BG319" s="21"/>
      <c r="BH319" s="21"/>
      <c r="BI319" s="21"/>
      <c r="BJ319" s="21"/>
      <c r="BK319" s="21"/>
      <c r="BL319" s="21"/>
      <c r="BM319" s="21"/>
      <c r="BN319" s="21"/>
      <c r="BO319" s="21"/>
      <c r="BP319" s="21"/>
      <c r="BQ319" s="21"/>
      <c r="BR319" s="21"/>
      <c r="BS319" s="21"/>
      <c r="BT319" s="21"/>
      <c r="BU319" s="21"/>
      <c r="BV319" s="21"/>
      <c r="BW319" s="21"/>
      <c r="BX319" s="21"/>
      <c r="BY319" s="21"/>
      <c r="BZ319" s="21"/>
      <c r="CA319" s="21"/>
      <c r="CB319" s="21"/>
      <c r="CC319" s="21"/>
      <c r="CD319" s="21"/>
      <c r="CE319" s="21"/>
      <c r="CF319" s="21"/>
      <c r="CG319" s="21"/>
      <c r="CH319" s="21"/>
      <c r="CI319" s="21"/>
      <c r="CJ319" s="21"/>
      <c r="CK319" s="21"/>
      <c r="CL319" s="21"/>
      <c r="CM319" s="21"/>
      <c r="CN319" s="21"/>
      <c r="CO319" s="21"/>
      <c r="CP319" s="21"/>
      <c r="CQ319" s="21"/>
      <c r="CR319" s="21"/>
      <c r="CS319" s="21"/>
      <c r="CT319" s="21"/>
      <c r="CU319" s="21"/>
      <c r="CV319" s="21"/>
      <c r="CW319" s="21"/>
      <c r="CX319" s="21"/>
      <c r="CY319" s="21"/>
      <c r="CZ319" s="21"/>
      <c r="DA319" s="21"/>
    </row>
    <row r="320" spans="2:105" x14ac:dyDescent="0.3">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c r="AI320" s="21"/>
      <c r="AJ320" s="21"/>
      <c r="AK320" s="21"/>
      <c r="AL320" s="21"/>
      <c r="AM320" s="21"/>
      <c r="AN320" s="21"/>
      <c r="AO320" s="21"/>
      <c r="AP320" s="21"/>
      <c r="AQ320" s="21"/>
      <c r="AR320" s="21"/>
      <c r="AW320" s="21"/>
      <c r="AX320" s="21"/>
      <c r="AY320" s="21"/>
      <c r="AZ320" s="21"/>
      <c r="BA320" s="21"/>
      <c r="BB320" s="21"/>
      <c r="BC320" s="21"/>
      <c r="BD320" s="21"/>
      <c r="BE320" s="21"/>
      <c r="BF320" s="21"/>
      <c r="BG320" s="21"/>
      <c r="BH320" s="21"/>
      <c r="BI320" s="21"/>
      <c r="BJ320" s="21"/>
      <c r="BK320" s="21"/>
      <c r="BL320" s="21"/>
      <c r="BM320" s="21"/>
      <c r="BN320" s="21"/>
      <c r="BO320" s="21"/>
      <c r="BP320" s="21"/>
      <c r="BQ320" s="21"/>
      <c r="BR320" s="21"/>
      <c r="BS320" s="21"/>
      <c r="BT320" s="21"/>
      <c r="BU320" s="21"/>
      <c r="BV320" s="21"/>
      <c r="BW320" s="21"/>
      <c r="BX320" s="21"/>
      <c r="BY320" s="21"/>
      <c r="BZ320" s="21"/>
      <c r="CA320" s="21"/>
      <c r="CB320" s="21"/>
      <c r="CC320" s="21"/>
      <c r="CD320" s="21"/>
      <c r="CE320" s="21"/>
      <c r="CF320" s="21"/>
      <c r="CG320" s="21"/>
      <c r="CH320" s="21"/>
      <c r="CI320" s="21"/>
      <c r="CJ320" s="21"/>
      <c r="CK320" s="21"/>
      <c r="CL320" s="21"/>
      <c r="CM320" s="21"/>
      <c r="CN320" s="21"/>
      <c r="CO320" s="21"/>
      <c r="CP320" s="21"/>
      <c r="CQ320" s="21"/>
      <c r="CR320" s="21"/>
      <c r="CS320" s="21"/>
      <c r="CT320" s="21"/>
      <c r="CU320" s="21"/>
      <c r="CV320" s="21"/>
      <c r="CW320" s="21"/>
      <c r="CX320" s="21"/>
      <c r="CY320" s="21"/>
      <c r="CZ320" s="21"/>
      <c r="DA320" s="21"/>
    </row>
    <row r="321" spans="2:105" x14ac:dyDescent="0.3">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c r="AH321" s="21"/>
      <c r="AI321" s="21"/>
      <c r="AJ321" s="21"/>
      <c r="AK321" s="21"/>
      <c r="AL321" s="21"/>
      <c r="AM321" s="21"/>
      <c r="AN321" s="21"/>
      <c r="AO321" s="21"/>
      <c r="AP321" s="21"/>
      <c r="AQ321" s="21"/>
      <c r="AR321" s="21"/>
      <c r="AW321" s="21"/>
      <c r="AX321" s="21"/>
      <c r="AY321" s="21"/>
      <c r="AZ321" s="21"/>
      <c r="BA321" s="21"/>
      <c r="BB321" s="21"/>
      <c r="BC321" s="21"/>
      <c r="BD321" s="21"/>
      <c r="BE321" s="21"/>
      <c r="BF321" s="21"/>
      <c r="BG321" s="21"/>
      <c r="BH321" s="21"/>
      <c r="BI321" s="21"/>
      <c r="BJ321" s="21"/>
      <c r="BK321" s="21"/>
      <c r="BL321" s="21"/>
      <c r="BM321" s="21"/>
      <c r="BN321" s="21"/>
      <c r="BO321" s="21"/>
      <c r="BP321" s="21"/>
      <c r="BQ321" s="21"/>
      <c r="BR321" s="21"/>
      <c r="BS321" s="21"/>
      <c r="BT321" s="21"/>
      <c r="BU321" s="21"/>
      <c r="BV321" s="21"/>
      <c r="BW321" s="21"/>
      <c r="BX321" s="21"/>
      <c r="BY321" s="21"/>
      <c r="BZ321" s="21"/>
      <c r="CA321" s="21"/>
      <c r="CB321" s="21"/>
      <c r="CC321" s="21"/>
      <c r="CD321" s="21"/>
      <c r="CE321" s="21"/>
      <c r="CF321" s="21"/>
      <c r="CG321" s="21"/>
      <c r="CH321" s="21"/>
      <c r="CI321" s="21"/>
      <c r="CJ321" s="21"/>
      <c r="CK321" s="21"/>
      <c r="CL321" s="21"/>
      <c r="CM321" s="21"/>
      <c r="CN321" s="21"/>
      <c r="CO321" s="21"/>
      <c r="CP321" s="21"/>
      <c r="CQ321" s="21"/>
      <c r="CR321" s="21"/>
      <c r="CS321" s="21"/>
      <c r="CT321" s="21"/>
      <c r="CU321" s="21"/>
      <c r="CV321" s="21"/>
      <c r="CW321" s="21"/>
      <c r="CX321" s="21"/>
      <c r="CY321" s="21"/>
      <c r="CZ321" s="21"/>
      <c r="DA321" s="21"/>
    </row>
    <row r="322" spans="2:105" x14ac:dyDescent="0.3">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c r="AH322" s="21"/>
      <c r="AI322" s="21"/>
      <c r="AJ322" s="21"/>
      <c r="AK322" s="21"/>
      <c r="AL322" s="21"/>
      <c r="AM322" s="21"/>
      <c r="AN322" s="21"/>
      <c r="AO322" s="21"/>
      <c r="AP322" s="21"/>
      <c r="AQ322" s="21"/>
      <c r="AR322" s="21"/>
      <c r="AW322" s="21"/>
      <c r="AX322" s="21"/>
      <c r="AY322" s="21"/>
      <c r="AZ322" s="21"/>
      <c r="BA322" s="21"/>
      <c r="BB322" s="21"/>
      <c r="BC322" s="21"/>
      <c r="BD322" s="21"/>
      <c r="BE322" s="21"/>
      <c r="BF322" s="21"/>
      <c r="BG322" s="21"/>
      <c r="BH322" s="21"/>
      <c r="BI322" s="21"/>
      <c r="BJ322" s="21"/>
      <c r="BK322" s="21"/>
      <c r="BL322" s="21"/>
      <c r="BM322" s="21"/>
      <c r="BN322" s="21"/>
      <c r="BO322" s="21"/>
      <c r="BP322" s="21"/>
      <c r="BQ322" s="21"/>
      <c r="BR322" s="21"/>
      <c r="BS322" s="21"/>
      <c r="BT322" s="21"/>
      <c r="BU322" s="21"/>
      <c r="BV322" s="21"/>
      <c r="BW322" s="21"/>
      <c r="BX322" s="21"/>
      <c r="BY322" s="21"/>
      <c r="BZ322" s="21"/>
      <c r="CA322" s="21"/>
      <c r="CB322" s="21"/>
      <c r="CC322" s="21"/>
      <c r="CD322" s="21"/>
      <c r="CE322" s="21"/>
      <c r="CF322" s="21"/>
      <c r="CG322" s="21"/>
      <c r="CH322" s="21"/>
      <c r="CI322" s="21"/>
      <c r="CJ322" s="21"/>
      <c r="CK322" s="21"/>
      <c r="CL322" s="21"/>
      <c r="CM322" s="21"/>
      <c r="CN322" s="21"/>
      <c r="CO322" s="21"/>
      <c r="CP322" s="21"/>
      <c r="CQ322" s="21"/>
      <c r="CR322" s="21"/>
      <c r="CS322" s="21"/>
      <c r="CT322" s="21"/>
      <c r="CU322" s="21"/>
      <c r="CV322" s="21"/>
      <c r="CW322" s="21"/>
      <c r="CX322" s="21"/>
      <c r="CY322" s="21"/>
      <c r="CZ322" s="21"/>
      <c r="DA322" s="21"/>
    </row>
    <row r="323" spans="2:105" x14ac:dyDescent="0.3">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c r="AH323" s="21"/>
      <c r="AI323" s="21"/>
      <c r="AJ323" s="21"/>
      <c r="AK323" s="21"/>
      <c r="AL323" s="21"/>
      <c r="AM323" s="21"/>
      <c r="AN323" s="21"/>
      <c r="AO323" s="21"/>
      <c r="AP323" s="21"/>
      <c r="AQ323" s="21"/>
      <c r="AR323" s="21"/>
      <c r="AW323" s="21"/>
      <c r="AX323" s="21"/>
      <c r="AY323" s="21"/>
      <c r="AZ323" s="21"/>
      <c r="BA323" s="21"/>
      <c r="BB323" s="21"/>
      <c r="BC323" s="21"/>
      <c r="BD323" s="21"/>
      <c r="BE323" s="21"/>
      <c r="BF323" s="21"/>
      <c r="BG323" s="21"/>
      <c r="BH323" s="21"/>
      <c r="BI323" s="21"/>
      <c r="BJ323" s="21"/>
      <c r="BK323" s="21"/>
      <c r="BL323" s="21"/>
      <c r="BM323" s="21"/>
      <c r="BN323" s="21"/>
      <c r="BO323" s="21"/>
      <c r="BP323" s="21"/>
      <c r="BQ323" s="21"/>
      <c r="BR323" s="21"/>
      <c r="BS323" s="21"/>
      <c r="BT323" s="21"/>
      <c r="BU323" s="21"/>
      <c r="BV323" s="21"/>
      <c r="BW323" s="21"/>
      <c r="BX323" s="21"/>
      <c r="BY323" s="21"/>
      <c r="BZ323" s="21"/>
      <c r="CA323" s="21"/>
      <c r="CB323" s="21"/>
      <c r="CC323" s="21"/>
      <c r="CD323" s="21"/>
      <c r="CE323" s="21"/>
      <c r="CF323" s="21"/>
      <c r="CG323" s="21"/>
      <c r="CH323" s="21"/>
      <c r="CI323" s="21"/>
      <c r="CJ323" s="21"/>
      <c r="CK323" s="21"/>
      <c r="CL323" s="21"/>
      <c r="CM323" s="21"/>
      <c r="CN323" s="21"/>
      <c r="CO323" s="21"/>
      <c r="CP323" s="21"/>
      <c r="CQ323" s="21"/>
      <c r="CR323" s="21"/>
      <c r="CS323" s="21"/>
      <c r="CT323" s="21"/>
      <c r="CU323" s="21"/>
      <c r="CV323" s="21"/>
      <c r="CW323" s="21"/>
      <c r="CX323" s="21"/>
      <c r="CY323" s="21"/>
      <c r="CZ323" s="21"/>
      <c r="DA323" s="21"/>
    </row>
    <row r="324" spans="2:105" x14ac:dyDescent="0.3">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c r="AH324" s="21"/>
      <c r="AI324" s="21"/>
      <c r="AJ324" s="21"/>
      <c r="AK324" s="21"/>
      <c r="AL324" s="21"/>
      <c r="AM324" s="21"/>
      <c r="AN324" s="21"/>
      <c r="AO324" s="21"/>
      <c r="AP324" s="21"/>
      <c r="AQ324" s="21"/>
      <c r="AR324" s="21"/>
      <c r="AW324" s="21"/>
      <c r="AX324" s="21"/>
      <c r="AY324" s="21"/>
      <c r="AZ324" s="21"/>
      <c r="BA324" s="21"/>
      <c r="BB324" s="21"/>
      <c r="BC324" s="21"/>
      <c r="BD324" s="21"/>
      <c r="BE324" s="21"/>
      <c r="BF324" s="21"/>
      <c r="BG324" s="21"/>
      <c r="BH324" s="21"/>
      <c r="BI324" s="21"/>
      <c r="BJ324" s="21"/>
      <c r="BK324" s="21"/>
      <c r="BL324" s="21"/>
      <c r="BM324" s="21"/>
      <c r="BN324" s="21"/>
      <c r="BO324" s="21"/>
      <c r="BP324" s="21"/>
      <c r="BQ324" s="21"/>
      <c r="BR324" s="21"/>
      <c r="BS324" s="21"/>
      <c r="BT324" s="21"/>
      <c r="BU324" s="21"/>
      <c r="BV324" s="21"/>
      <c r="BW324" s="21"/>
      <c r="BX324" s="21"/>
      <c r="BY324" s="21"/>
      <c r="BZ324" s="21"/>
      <c r="CA324" s="21"/>
      <c r="CB324" s="21"/>
      <c r="CC324" s="21"/>
      <c r="CD324" s="21"/>
      <c r="CE324" s="21"/>
      <c r="CF324" s="21"/>
      <c r="CG324" s="21"/>
      <c r="CH324" s="21"/>
      <c r="CI324" s="21"/>
      <c r="CJ324" s="21"/>
      <c r="CK324" s="21"/>
      <c r="CL324" s="21"/>
      <c r="CM324" s="21"/>
      <c r="CN324" s="21"/>
      <c r="CO324" s="21"/>
      <c r="CP324" s="21"/>
      <c r="CQ324" s="21"/>
      <c r="CR324" s="21"/>
      <c r="CS324" s="21"/>
      <c r="CT324" s="21"/>
      <c r="CU324" s="21"/>
      <c r="CV324" s="21"/>
      <c r="CW324" s="21"/>
      <c r="CX324" s="21"/>
      <c r="CY324" s="21"/>
      <c r="CZ324" s="21"/>
      <c r="DA324" s="21"/>
    </row>
    <row r="325" spans="2:105" x14ac:dyDescent="0.3">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c r="AH325" s="21"/>
      <c r="AI325" s="21"/>
      <c r="AJ325" s="21"/>
      <c r="AK325" s="21"/>
      <c r="AL325" s="21"/>
      <c r="AM325" s="21"/>
      <c r="AN325" s="21"/>
      <c r="AO325" s="21"/>
      <c r="AP325" s="21"/>
      <c r="AQ325" s="21"/>
      <c r="AR325" s="21"/>
      <c r="AW325" s="21"/>
      <c r="AX325" s="21"/>
      <c r="AY325" s="21"/>
      <c r="AZ325" s="21"/>
      <c r="BA325" s="21"/>
      <c r="BB325" s="21"/>
      <c r="BC325" s="21"/>
      <c r="BD325" s="21"/>
      <c r="BE325" s="21"/>
      <c r="BF325" s="21"/>
      <c r="BG325" s="21"/>
      <c r="BH325" s="21"/>
      <c r="BI325" s="21"/>
      <c r="BJ325" s="21"/>
      <c r="BK325" s="21"/>
      <c r="BL325" s="21"/>
      <c r="BM325" s="21"/>
      <c r="BN325" s="21"/>
      <c r="BO325" s="21"/>
      <c r="BP325" s="21"/>
      <c r="BQ325" s="21"/>
      <c r="BR325" s="21"/>
      <c r="BS325" s="21"/>
      <c r="BT325" s="21"/>
      <c r="BU325" s="21"/>
      <c r="BV325" s="21"/>
      <c r="BW325" s="21"/>
      <c r="BX325" s="21"/>
      <c r="BY325" s="21"/>
      <c r="BZ325" s="21"/>
      <c r="CA325" s="21"/>
      <c r="CB325" s="21"/>
      <c r="CC325" s="21"/>
      <c r="CD325" s="21"/>
      <c r="CE325" s="21"/>
      <c r="CF325" s="21"/>
      <c r="CG325" s="21"/>
      <c r="CH325" s="21"/>
      <c r="CI325" s="21"/>
      <c r="CJ325" s="21"/>
      <c r="CK325" s="21"/>
      <c r="CL325" s="21"/>
      <c r="CM325" s="21"/>
      <c r="CN325" s="21"/>
      <c r="CO325" s="21"/>
      <c r="CP325" s="21"/>
      <c r="CQ325" s="21"/>
      <c r="CR325" s="21"/>
      <c r="CS325" s="21"/>
      <c r="CT325" s="21"/>
      <c r="CU325" s="21"/>
      <c r="CV325" s="21"/>
      <c r="CW325" s="21"/>
      <c r="CX325" s="21"/>
      <c r="CY325" s="21"/>
      <c r="CZ325" s="21"/>
      <c r="DA325" s="21"/>
    </row>
    <row r="326" spans="2:105" x14ac:dyDescent="0.3">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c r="AH326" s="21"/>
      <c r="AI326" s="21"/>
      <c r="AJ326" s="21"/>
      <c r="AK326" s="21"/>
      <c r="AL326" s="21"/>
      <c r="AM326" s="21"/>
      <c r="AN326" s="21"/>
      <c r="AO326" s="21"/>
      <c r="AP326" s="21"/>
      <c r="AQ326" s="21"/>
      <c r="AR326" s="21"/>
      <c r="AW326" s="21"/>
      <c r="AX326" s="21"/>
      <c r="AY326" s="21"/>
      <c r="AZ326" s="21"/>
      <c r="BA326" s="21"/>
      <c r="BB326" s="21"/>
      <c r="BC326" s="21"/>
      <c r="BD326" s="21"/>
      <c r="BE326" s="21"/>
      <c r="BF326" s="21"/>
      <c r="BG326" s="21"/>
      <c r="BH326" s="21"/>
      <c r="BI326" s="21"/>
      <c r="BJ326" s="21"/>
      <c r="BK326" s="21"/>
      <c r="BL326" s="21"/>
      <c r="BM326" s="21"/>
      <c r="BN326" s="21"/>
      <c r="BO326" s="21"/>
      <c r="BP326" s="21"/>
      <c r="BQ326" s="21"/>
      <c r="BR326" s="21"/>
      <c r="BS326" s="21"/>
      <c r="BT326" s="21"/>
      <c r="BU326" s="21"/>
      <c r="BV326" s="21"/>
      <c r="BW326" s="21"/>
      <c r="BX326" s="21"/>
      <c r="BY326" s="21"/>
      <c r="BZ326" s="21"/>
      <c r="CA326" s="21"/>
      <c r="CB326" s="21"/>
      <c r="CC326" s="21"/>
      <c r="CD326" s="21"/>
      <c r="CE326" s="21"/>
      <c r="CF326" s="21"/>
      <c r="CG326" s="21"/>
      <c r="CH326" s="21"/>
      <c r="CI326" s="21"/>
      <c r="CJ326" s="21"/>
      <c r="CK326" s="21"/>
      <c r="CL326" s="21"/>
      <c r="CM326" s="21"/>
      <c r="CN326" s="21"/>
      <c r="CO326" s="21"/>
      <c r="CP326" s="21"/>
      <c r="CQ326" s="21"/>
      <c r="CR326" s="21"/>
      <c r="CS326" s="21"/>
      <c r="CT326" s="21"/>
      <c r="CU326" s="21"/>
      <c r="CV326" s="21"/>
      <c r="CW326" s="21"/>
      <c r="CX326" s="21"/>
      <c r="CY326" s="21"/>
      <c r="CZ326" s="21"/>
      <c r="DA326" s="21"/>
    </row>
    <row r="327" spans="2:105" x14ac:dyDescent="0.3">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c r="AH327" s="21"/>
      <c r="AI327" s="21"/>
      <c r="AJ327" s="21"/>
      <c r="AK327" s="21"/>
      <c r="AL327" s="21"/>
      <c r="AM327" s="21"/>
      <c r="AN327" s="21"/>
      <c r="AO327" s="21"/>
      <c r="AP327" s="21"/>
      <c r="AQ327" s="21"/>
      <c r="AR327" s="21"/>
      <c r="AW327" s="21"/>
      <c r="AX327" s="21"/>
      <c r="AY327" s="21"/>
      <c r="AZ327" s="21"/>
      <c r="BA327" s="21"/>
      <c r="BB327" s="21"/>
      <c r="BC327" s="21"/>
      <c r="BD327" s="21"/>
      <c r="BE327" s="21"/>
      <c r="BF327" s="21"/>
      <c r="BG327" s="21"/>
      <c r="BH327" s="21"/>
      <c r="BI327" s="21"/>
      <c r="BJ327" s="21"/>
      <c r="BK327" s="21"/>
      <c r="BL327" s="21"/>
      <c r="BM327" s="21"/>
      <c r="BN327" s="21"/>
      <c r="BO327" s="21"/>
      <c r="BP327" s="21"/>
      <c r="BQ327" s="21"/>
      <c r="BR327" s="21"/>
      <c r="BS327" s="21"/>
      <c r="BT327" s="21"/>
      <c r="BU327" s="21"/>
      <c r="BV327" s="21"/>
      <c r="BW327" s="21"/>
      <c r="BX327" s="21"/>
      <c r="BY327" s="21"/>
      <c r="BZ327" s="21"/>
      <c r="CA327" s="21"/>
      <c r="CB327" s="21"/>
      <c r="CC327" s="21"/>
      <c r="CD327" s="21"/>
      <c r="CE327" s="21"/>
      <c r="CF327" s="21"/>
      <c r="CG327" s="21"/>
      <c r="CH327" s="21"/>
      <c r="CI327" s="21"/>
      <c r="CJ327" s="21"/>
      <c r="CK327" s="21"/>
      <c r="CL327" s="21"/>
      <c r="CM327" s="21"/>
      <c r="CN327" s="21"/>
      <c r="CO327" s="21"/>
      <c r="CP327" s="21"/>
      <c r="CQ327" s="21"/>
      <c r="CR327" s="21"/>
      <c r="CS327" s="21"/>
      <c r="CT327" s="21"/>
      <c r="CU327" s="21"/>
      <c r="CV327" s="21"/>
      <c r="CW327" s="21"/>
      <c r="CX327" s="21"/>
      <c r="CY327" s="21"/>
      <c r="CZ327" s="21"/>
      <c r="DA327" s="21"/>
    </row>
    <row r="328" spans="2:105" x14ac:dyDescent="0.3">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c r="AH328" s="21"/>
      <c r="AI328" s="21"/>
      <c r="AJ328" s="21"/>
      <c r="AK328" s="21"/>
      <c r="AL328" s="21"/>
      <c r="AM328" s="21"/>
      <c r="AN328" s="21"/>
      <c r="AO328" s="21"/>
      <c r="AP328" s="21"/>
      <c r="AQ328" s="21"/>
      <c r="AR328" s="21"/>
      <c r="AW328" s="21"/>
      <c r="AX328" s="21"/>
      <c r="AY328" s="21"/>
      <c r="AZ328" s="21"/>
      <c r="BA328" s="21"/>
      <c r="BB328" s="21"/>
      <c r="BC328" s="21"/>
      <c r="BD328" s="21"/>
      <c r="BE328" s="21"/>
      <c r="BF328" s="21"/>
      <c r="BG328" s="21"/>
      <c r="BH328" s="21"/>
      <c r="BI328" s="21"/>
      <c r="BJ328" s="21"/>
      <c r="BK328" s="21"/>
      <c r="BL328" s="21"/>
      <c r="BM328" s="21"/>
      <c r="BN328" s="21"/>
      <c r="BO328" s="21"/>
      <c r="BP328" s="21"/>
      <c r="BQ328" s="21"/>
      <c r="BR328" s="21"/>
      <c r="BS328" s="21"/>
      <c r="BT328" s="21"/>
      <c r="BU328" s="21"/>
      <c r="BV328" s="21"/>
      <c r="BW328" s="21"/>
      <c r="BX328" s="21"/>
      <c r="BY328" s="21"/>
      <c r="BZ328" s="21"/>
      <c r="CA328" s="21"/>
      <c r="CB328" s="21"/>
      <c r="CC328" s="21"/>
      <c r="CD328" s="21"/>
      <c r="CE328" s="21"/>
      <c r="CF328" s="21"/>
      <c r="CG328" s="21"/>
      <c r="CH328" s="21"/>
      <c r="CI328" s="21"/>
      <c r="CJ328" s="21"/>
      <c r="CK328" s="21"/>
      <c r="CL328" s="21"/>
      <c r="CM328" s="21"/>
      <c r="CN328" s="21"/>
      <c r="CO328" s="21"/>
      <c r="CP328" s="21"/>
      <c r="CQ328" s="21"/>
      <c r="CR328" s="21"/>
      <c r="CS328" s="21"/>
      <c r="CT328" s="21"/>
      <c r="CU328" s="21"/>
      <c r="CV328" s="21"/>
      <c r="CW328" s="21"/>
      <c r="CX328" s="21"/>
      <c r="CY328" s="21"/>
      <c r="CZ328" s="21"/>
      <c r="DA328" s="21"/>
    </row>
    <row r="329" spans="2:105" x14ac:dyDescent="0.3">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c r="AH329" s="21"/>
      <c r="AI329" s="21"/>
      <c r="AJ329" s="21"/>
      <c r="AK329" s="21"/>
      <c r="AL329" s="21"/>
      <c r="AM329" s="21"/>
      <c r="AN329" s="21"/>
      <c r="AO329" s="21"/>
      <c r="AP329" s="21"/>
      <c r="AQ329" s="21"/>
      <c r="AR329" s="21"/>
      <c r="AW329" s="21"/>
      <c r="AX329" s="21"/>
      <c r="AY329" s="21"/>
      <c r="AZ329" s="21"/>
      <c r="BA329" s="21"/>
      <c r="BB329" s="21"/>
      <c r="BC329" s="21"/>
      <c r="BD329" s="21"/>
      <c r="BE329" s="21"/>
      <c r="BF329" s="21"/>
      <c r="BG329" s="21"/>
      <c r="BH329" s="21"/>
      <c r="BI329" s="21"/>
      <c r="BJ329" s="21"/>
      <c r="BK329" s="21"/>
      <c r="BL329" s="21"/>
      <c r="BM329" s="21"/>
      <c r="BN329" s="21"/>
      <c r="BO329" s="21"/>
      <c r="BP329" s="21"/>
      <c r="BQ329" s="21"/>
      <c r="BR329" s="21"/>
      <c r="BS329" s="21"/>
      <c r="BT329" s="21"/>
      <c r="BU329" s="21"/>
      <c r="BV329" s="21"/>
      <c r="BW329" s="21"/>
      <c r="BX329" s="21"/>
      <c r="BY329" s="21"/>
      <c r="BZ329" s="21"/>
      <c r="CA329" s="21"/>
      <c r="CB329" s="21"/>
      <c r="CC329" s="21"/>
      <c r="CD329" s="21"/>
      <c r="CE329" s="21"/>
      <c r="CF329" s="21"/>
      <c r="CG329" s="21"/>
      <c r="CH329" s="21"/>
      <c r="CI329" s="21"/>
      <c r="CJ329" s="21"/>
      <c r="CK329" s="21"/>
      <c r="CL329" s="21"/>
      <c r="CM329" s="21"/>
      <c r="CN329" s="21"/>
      <c r="CO329" s="21"/>
      <c r="CP329" s="21"/>
      <c r="CQ329" s="21"/>
      <c r="CR329" s="21"/>
      <c r="CS329" s="21"/>
      <c r="CT329" s="21"/>
      <c r="CU329" s="21"/>
      <c r="CV329" s="21"/>
      <c r="CW329" s="21"/>
      <c r="CX329" s="21"/>
      <c r="CY329" s="21"/>
      <c r="CZ329" s="21"/>
      <c r="DA329" s="21"/>
    </row>
    <row r="330" spans="2:105" x14ac:dyDescent="0.3">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c r="AH330" s="21"/>
      <c r="AI330" s="21"/>
      <c r="AJ330" s="21"/>
      <c r="AK330" s="21"/>
      <c r="AL330" s="21"/>
      <c r="AM330" s="21"/>
      <c r="AN330" s="21"/>
      <c r="AO330" s="21"/>
      <c r="AP330" s="21"/>
      <c r="AQ330" s="21"/>
      <c r="AR330" s="21"/>
      <c r="AW330" s="21"/>
      <c r="AX330" s="21"/>
      <c r="AY330" s="21"/>
      <c r="AZ330" s="21"/>
      <c r="BA330" s="21"/>
      <c r="BB330" s="21"/>
      <c r="BC330" s="21"/>
      <c r="BD330" s="21"/>
      <c r="BE330" s="21"/>
      <c r="BF330" s="21"/>
      <c r="BG330" s="21"/>
      <c r="BH330" s="21"/>
      <c r="BI330" s="21"/>
      <c r="BJ330" s="21"/>
      <c r="BK330" s="21"/>
      <c r="BL330" s="21"/>
      <c r="BM330" s="21"/>
      <c r="BN330" s="21"/>
      <c r="BO330" s="21"/>
      <c r="BP330" s="21"/>
      <c r="BQ330" s="21"/>
      <c r="BR330" s="21"/>
      <c r="BS330" s="21"/>
      <c r="BT330" s="21"/>
      <c r="BU330" s="21"/>
      <c r="BV330" s="21"/>
      <c r="BW330" s="21"/>
      <c r="BX330" s="21"/>
      <c r="BY330" s="21"/>
      <c r="BZ330" s="21"/>
      <c r="CA330" s="21"/>
      <c r="CB330" s="21"/>
      <c r="CC330" s="21"/>
      <c r="CD330" s="21"/>
      <c r="CE330" s="21"/>
      <c r="CF330" s="21"/>
      <c r="CG330" s="21"/>
      <c r="CH330" s="21"/>
      <c r="CI330" s="21"/>
      <c r="CJ330" s="21"/>
      <c r="CK330" s="21"/>
      <c r="CL330" s="21"/>
      <c r="CM330" s="21"/>
      <c r="CN330" s="21"/>
      <c r="CO330" s="21"/>
      <c r="CP330" s="21"/>
      <c r="CQ330" s="21"/>
      <c r="CR330" s="21"/>
      <c r="CS330" s="21"/>
      <c r="CT330" s="21"/>
      <c r="CU330" s="21"/>
      <c r="CV330" s="21"/>
      <c r="CW330" s="21"/>
      <c r="CX330" s="21"/>
      <c r="CY330" s="21"/>
      <c r="CZ330" s="21"/>
      <c r="DA330" s="21"/>
    </row>
    <row r="331" spans="2:105" x14ac:dyDescent="0.3">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c r="AH331" s="21"/>
      <c r="AI331" s="21"/>
      <c r="AJ331" s="21"/>
      <c r="AK331" s="21"/>
      <c r="AL331" s="21"/>
      <c r="AM331" s="21"/>
      <c r="AN331" s="21"/>
      <c r="AO331" s="21"/>
      <c r="AP331" s="21"/>
      <c r="AQ331" s="21"/>
      <c r="AR331" s="21"/>
      <c r="AW331" s="21"/>
      <c r="AX331" s="21"/>
      <c r="AY331" s="21"/>
      <c r="AZ331" s="21"/>
      <c r="BA331" s="21"/>
      <c r="BB331" s="21"/>
      <c r="BC331" s="21"/>
      <c r="BD331" s="21"/>
      <c r="BE331" s="21"/>
      <c r="BF331" s="21"/>
      <c r="BG331" s="21"/>
      <c r="BH331" s="21"/>
      <c r="BI331" s="21"/>
      <c r="BJ331" s="21"/>
      <c r="BK331" s="21"/>
      <c r="BL331" s="21"/>
      <c r="BM331" s="21"/>
      <c r="BN331" s="21"/>
      <c r="BO331" s="21"/>
      <c r="BP331" s="21"/>
      <c r="BQ331" s="21"/>
      <c r="BR331" s="21"/>
      <c r="BS331" s="21"/>
      <c r="BT331" s="21"/>
      <c r="BU331" s="21"/>
      <c r="BV331" s="21"/>
      <c r="BW331" s="21"/>
      <c r="BX331" s="21"/>
      <c r="BY331" s="21"/>
      <c r="BZ331" s="21"/>
      <c r="CA331" s="21"/>
      <c r="CB331" s="21"/>
      <c r="CC331" s="21"/>
      <c r="CD331" s="21"/>
      <c r="CE331" s="21"/>
      <c r="CF331" s="21"/>
      <c r="CG331" s="21"/>
      <c r="CH331" s="21"/>
      <c r="CI331" s="21"/>
      <c r="CJ331" s="21"/>
      <c r="CK331" s="21"/>
      <c r="CL331" s="21"/>
      <c r="CM331" s="21"/>
      <c r="CN331" s="21"/>
      <c r="CO331" s="21"/>
      <c r="CP331" s="21"/>
      <c r="CQ331" s="21"/>
      <c r="CR331" s="21"/>
      <c r="CS331" s="21"/>
      <c r="CT331" s="21"/>
      <c r="CU331" s="21"/>
      <c r="CV331" s="21"/>
      <c r="CW331" s="21"/>
      <c r="CX331" s="21"/>
      <c r="CY331" s="21"/>
      <c r="CZ331" s="21"/>
      <c r="DA331" s="21"/>
    </row>
    <row r="332" spans="2:105" x14ac:dyDescent="0.3">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c r="AH332" s="21"/>
      <c r="AI332" s="21"/>
      <c r="AJ332" s="21"/>
      <c r="AK332" s="21"/>
      <c r="AL332" s="21"/>
      <c r="AM332" s="21"/>
      <c r="AN332" s="21"/>
      <c r="AO332" s="21"/>
      <c r="AP332" s="21"/>
      <c r="AQ332" s="21"/>
      <c r="AR332" s="21"/>
      <c r="AW332" s="21"/>
      <c r="AX332" s="21"/>
      <c r="AY332" s="21"/>
      <c r="AZ332" s="21"/>
      <c r="BA332" s="21"/>
      <c r="BB332" s="21"/>
      <c r="BC332" s="21"/>
      <c r="BD332" s="21"/>
      <c r="BE332" s="21"/>
      <c r="BF332" s="21"/>
      <c r="BG332" s="21"/>
      <c r="BH332" s="21"/>
      <c r="BI332" s="21"/>
      <c r="BJ332" s="21"/>
      <c r="BK332" s="21"/>
      <c r="BL332" s="21"/>
      <c r="BM332" s="21"/>
      <c r="BN332" s="21"/>
      <c r="BO332" s="21"/>
      <c r="BP332" s="21"/>
      <c r="BQ332" s="21"/>
      <c r="BR332" s="21"/>
      <c r="BS332" s="21"/>
      <c r="BT332" s="21"/>
      <c r="BU332" s="21"/>
      <c r="BV332" s="21"/>
      <c r="BW332" s="21"/>
      <c r="BX332" s="21"/>
      <c r="BY332" s="21"/>
      <c r="BZ332" s="21"/>
      <c r="CA332" s="21"/>
      <c r="CB332" s="21"/>
      <c r="CC332" s="21"/>
      <c r="CD332" s="21"/>
      <c r="CE332" s="21"/>
      <c r="CF332" s="21"/>
      <c r="CG332" s="21"/>
      <c r="CH332" s="21"/>
      <c r="CI332" s="21"/>
      <c r="CJ332" s="21"/>
      <c r="CK332" s="21"/>
      <c r="CL332" s="21"/>
      <c r="CM332" s="21"/>
      <c r="CN332" s="21"/>
      <c r="CO332" s="21"/>
      <c r="CP332" s="21"/>
      <c r="CQ332" s="21"/>
      <c r="CR332" s="21"/>
      <c r="CS332" s="21"/>
      <c r="CT332" s="21"/>
      <c r="CU332" s="21"/>
      <c r="CV332" s="21"/>
      <c r="CW332" s="21"/>
      <c r="CX332" s="21"/>
      <c r="CY332" s="21"/>
      <c r="CZ332" s="21"/>
      <c r="DA332" s="21"/>
    </row>
    <row r="333" spans="2:105" x14ac:dyDescent="0.3">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c r="AI333" s="21"/>
      <c r="AJ333" s="21"/>
      <c r="AK333" s="21"/>
      <c r="AL333" s="21"/>
      <c r="AM333" s="21"/>
      <c r="AN333" s="21"/>
      <c r="AO333" s="21"/>
      <c r="AP333" s="21"/>
      <c r="AQ333" s="21"/>
      <c r="AR333" s="21"/>
      <c r="AW333" s="21"/>
      <c r="AX333" s="21"/>
      <c r="AY333" s="21"/>
      <c r="AZ333" s="21"/>
      <c r="BA333" s="21"/>
      <c r="BB333" s="21"/>
      <c r="BC333" s="21"/>
      <c r="BD333" s="21"/>
      <c r="BE333" s="21"/>
      <c r="BF333" s="21"/>
      <c r="BG333" s="21"/>
      <c r="BH333" s="21"/>
      <c r="BI333" s="21"/>
      <c r="BJ333" s="21"/>
      <c r="BK333" s="21"/>
      <c r="BL333" s="21"/>
      <c r="BM333" s="21"/>
      <c r="BN333" s="21"/>
      <c r="BO333" s="21"/>
      <c r="BP333" s="21"/>
      <c r="BQ333" s="21"/>
      <c r="BR333" s="21"/>
      <c r="BS333" s="21"/>
      <c r="BT333" s="21"/>
      <c r="BU333" s="21"/>
      <c r="BV333" s="21"/>
      <c r="BW333" s="21"/>
      <c r="BX333" s="21"/>
      <c r="BY333" s="21"/>
      <c r="BZ333" s="21"/>
      <c r="CA333" s="21"/>
      <c r="CB333" s="21"/>
      <c r="CC333" s="21"/>
      <c r="CD333" s="21"/>
      <c r="CE333" s="21"/>
      <c r="CF333" s="21"/>
      <c r="CG333" s="21"/>
      <c r="CH333" s="21"/>
      <c r="CI333" s="21"/>
      <c r="CJ333" s="21"/>
      <c r="CK333" s="21"/>
      <c r="CL333" s="21"/>
      <c r="CM333" s="21"/>
      <c r="CN333" s="21"/>
      <c r="CO333" s="21"/>
      <c r="CP333" s="21"/>
      <c r="CQ333" s="21"/>
      <c r="CR333" s="21"/>
      <c r="CS333" s="21"/>
      <c r="CT333" s="21"/>
      <c r="CU333" s="21"/>
      <c r="CV333" s="21"/>
      <c r="CW333" s="21"/>
      <c r="CX333" s="21"/>
      <c r="CY333" s="21"/>
      <c r="CZ333" s="21"/>
      <c r="DA333" s="21"/>
    </row>
    <row r="334" spans="2:105" x14ac:dyDescent="0.3">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c r="AI334" s="21"/>
      <c r="AJ334" s="21"/>
      <c r="AK334" s="21"/>
      <c r="AL334" s="21"/>
      <c r="AM334" s="21"/>
      <c r="AN334" s="21"/>
      <c r="AO334" s="21"/>
      <c r="AP334" s="21"/>
      <c r="AQ334" s="21"/>
      <c r="AR334" s="21"/>
      <c r="AW334" s="21"/>
      <c r="AX334" s="21"/>
      <c r="AY334" s="21"/>
      <c r="AZ334" s="21"/>
      <c r="BA334" s="21"/>
      <c r="BB334" s="21"/>
      <c r="BC334" s="21"/>
      <c r="BD334" s="21"/>
      <c r="BE334" s="21"/>
      <c r="BF334" s="21"/>
      <c r="BG334" s="21"/>
      <c r="BH334" s="21"/>
      <c r="BI334" s="21"/>
      <c r="BJ334" s="21"/>
      <c r="BK334" s="21"/>
      <c r="BL334" s="21"/>
      <c r="BM334" s="21"/>
      <c r="BN334" s="21"/>
      <c r="BO334" s="21"/>
      <c r="BP334" s="21"/>
      <c r="BQ334" s="21"/>
      <c r="BR334" s="21"/>
      <c r="BS334" s="21"/>
      <c r="BT334" s="21"/>
      <c r="BU334" s="21"/>
      <c r="BV334" s="21"/>
      <c r="BW334" s="21"/>
      <c r="BX334" s="21"/>
      <c r="BY334" s="21"/>
      <c r="BZ334" s="21"/>
      <c r="CA334" s="21"/>
      <c r="CB334" s="21"/>
      <c r="CC334" s="21"/>
      <c r="CD334" s="21"/>
      <c r="CE334" s="21"/>
      <c r="CF334" s="21"/>
      <c r="CG334" s="21"/>
      <c r="CH334" s="21"/>
      <c r="CI334" s="21"/>
      <c r="CJ334" s="21"/>
      <c r="CK334" s="21"/>
      <c r="CL334" s="21"/>
      <c r="CM334" s="21"/>
      <c r="CN334" s="21"/>
      <c r="CO334" s="21"/>
      <c r="CP334" s="21"/>
      <c r="CQ334" s="21"/>
      <c r="CR334" s="21"/>
      <c r="CS334" s="21"/>
      <c r="CT334" s="21"/>
      <c r="CU334" s="21"/>
      <c r="CV334" s="21"/>
      <c r="CW334" s="21"/>
      <c r="CX334" s="21"/>
      <c r="CY334" s="21"/>
      <c r="CZ334" s="21"/>
      <c r="DA334" s="21"/>
    </row>
    <row r="335" spans="2:105" x14ac:dyDescent="0.3">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c r="AH335" s="21"/>
      <c r="AI335" s="21"/>
      <c r="AJ335" s="21"/>
      <c r="AK335" s="21"/>
      <c r="AL335" s="21"/>
      <c r="AM335" s="21"/>
      <c r="AN335" s="21"/>
      <c r="AO335" s="21"/>
      <c r="AP335" s="21"/>
      <c r="AQ335" s="21"/>
      <c r="AR335" s="21"/>
      <c r="AW335" s="21"/>
      <c r="AX335" s="21"/>
      <c r="AY335" s="21"/>
      <c r="AZ335" s="21"/>
      <c r="BA335" s="21"/>
      <c r="BB335" s="21"/>
      <c r="BC335" s="21"/>
      <c r="BD335" s="21"/>
      <c r="BE335" s="21"/>
      <c r="BF335" s="21"/>
      <c r="BG335" s="21"/>
      <c r="BH335" s="21"/>
      <c r="BI335" s="21"/>
      <c r="BJ335" s="21"/>
      <c r="BK335" s="21"/>
      <c r="BL335" s="21"/>
      <c r="BM335" s="21"/>
      <c r="BN335" s="21"/>
      <c r="BO335" s="21"/>
      <c r="BP335" s="21"/>
      <c r="BQ335" s="21"/>
      <c r="BR335" s="21"/>
      <c r="BS335" s="21"/>
      <c r="BT335" s="21"/>
      <c r="BU335" s="21"/>
      <c r="BV335" s="21"/>
      <c r="BW335" s="21"/>
      <c r="BX335" s="21"/>
      <c r="BY335" s="21"/>
      <c r="BZ335" s="21"/>
      <c r="CA335" s="21"/>
      <c r="CB335" s="21"/>
      <c r="CC335" s="21"/>
      <c r="CD335" s="21"/>
      <c r="CE335" s="21"/>
      <c r="CF335" s="21"/>
      <c r="CG335" s="21"/>
      <c r="CH335" s="21"/>
      <c r="CI335" s="21"/>
      <c r="CJ335" s="21"/>
      <c r="CK335" s="21"/>
      <c r="CL335" s="21"/>
      <c r="CM335" s="21"/>
      <c r="CN335" s="21"/>
      <c r="CO335" s="21"/>
      <c r="CP335" s="21"/>
      <c r="CQ335" s="21"/>
      <c r="CR335" s="21"/>
      <c r="CS335" s="21"/>
      <c r="CT335" s="21"/>
      <c r="CU335" s="21"/>
      <c r="CV335" s="21"/>
      <c r="CW335" s="21"/>
      <c r="CX335" s="21"/>
      <c r="CY335" s="21"/>
      <c r="CZ335" s="21"/>
      <c r="DA335" s="21"/>
    </row>
    <row r="336" spans="2:105" x14ac:dyDescent="0.3">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c r="AH336" s="21"/>
      <c r="AI336" s="21"/>
      <c r="AJ336" s="21"/>
      <c r="AK336" s="21"/>
      <c r="AL336" s="21"/>
      <c r="AM336" s="21"/>
      <c r="AN336" s="21"/>
      <c r="AO336" s="21"/>
      <c r="AP336" s="21"/>
      <c r="AQ336" s="21"/>
      <c r="AR336" s="21"/>
      <c r="AW336" s="21"/>
      <c r="AX336" s="21"/>
      <c r="AY336" s="21"/>
      <c r="AZ336" s="21"/>
      <c r="BA336" s="21"/>
      <c r="BB336" s="21"/>
      <c r="BC336" s="21"/>
      <c r="BD336" s="21"/>
      <c r="BE336" s="21"/>
      <c r="BF336" s="21"/>
      <c r="BG336" s="21"/>
      <c r="BH336" s="21"/>
      <c r="BI336" s="21"/>
      <c r="BJ336" s="21"/>
      <c r="BK336" s="21"/>
      <c r="BL336" s="21"/>
      <c r="BM336" s="21"/>
      <c r="BN336" s="21"/>
      <c r="BO336" s="21"/>
      <c r="BP336" s="21"/>
      <c r="BQ336" s="21"/>
      <c r="BR336" s="21"/>
      <c r="BS336" s="21"/>
      <c r="BT336" s="21"/>
      <c r="BU336" s="21"/>
      <c r="BV336" s="21"/>
      <c r="BW336" s="21"/>
      <c r="BX336" s="21"/>
      <c r="BY336" s="21"/>
      <c r="BZ336" s="21"/>
      <c r="CA336" s="21"/>
      <c r="CB336" s="21"/>
      <c r="CC336" s="21"/>
      <c r="CD336" s="21"/>
      <c r="CE336" s="21"/>
      <c r="CF336" s="21"/>
      <c r="CG336" s="21"/>
      <c r="CH336" s="21"/>
      <c r="CI336" s="21"/>
      <c r="CJ336" s="21"/>
      <c r="CK336" s="21"/>
      <c r="CL336" s="21"/>
      <c r="CM336" s="21"/>
      <c r="CN336" s="21"/>
      <c r="CO336" s="21"/>
      <c r="CP336" s="21"/>
      <c r="CQ336" s="21"/>
      <c r="CR336" s="21"/>
      <c r="CS336" s="21"/>
      <c r="CT336" s="21"/>
      <c r="CU336" s="21"/>
      <c r="CV336" s="21"/>
      <c r="CW336" s="21"/>
      <c r="CX336" s="21"/>
      <c r="CY336" s="21"/>
      <c r="CZ336" s="21"/>
      <c r="DA336" s="21"/>
    </row>
    <row r="337" spans="2:105" x14ac:dyDescent="0.3">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c r="AH337" s="21"/>
      <c r="AI337" s="21"/>
      <c r="AJ337" s="21"/>
      <c r="AK337" s="21"/>
      <c r="AL337" s="21"/>
      <c r="AM337" s="21"/>
      <c r="AN337" s="21"/>
      <c r="AO337" s="21"/>
      <c r="AP337" s="21"/>
      <c r="AQ337" s="21"/>
      <c r="AR337" s="21"/>
      <c r="AW337" s="21"/>
      <c r="AX337" s="21"/>
      <c r="AY337" s="21"/>
      <c r="AZ337" s="21"/>
      <c r="BA337" s="21"/>
      <c r="BB337" s="21"/>
      <c r="BC337" s="21"/>
      <c r="BD337" s="21"/>
      <c r="BE337" s="21"/>
      <c r="BF337" s="21"/>
      <c r="BG337" s="21"/>
      <c r="BH337" s="21"/>
      <c r="BI337" s="21"/>
      <c r="BJ337" s="21"/>
      <c r="BK337" s="21"/>
      <c r="BL337" s="21"/>
      <c r="BM337" s="21"/>
      <c r="BN337" s="21"/>
      <c r="BO337" s="21"/>
      <c r="BP337" s="21"/>
      <c r="BQ337" s="21"/>
      <c r="BR337" s="21"/>
      <c r="BS337" s="21"/>
      <c r="BT337" s="21"/>
      <c r="BU337" s="21"/>
      <c r="BV337" s="21"/>
      <c r="BW337" s="21"/>
      <c r="BX337" s="21"/>
      <c r="BY337" s="21"/>
      <c r="BZ337" s="21"/>
      <c r="CA337" s="21"/>
      <c r="CB337" s="21"/>
      <c r="CC337" s="21"/>
      <c r="CD337" s="21"/>
      <c r="CE337" s="21"/>
      <c r="CF337" s="21"/>
      <c r="CG337" s="21"/>
      <c r="CH337" s="21"/>
      <c r="CI337" s="21"/>
      <c r="CJ337" s="21"/>
      <c r="CK337" s="21"/>
      <c r="CL337" s="21"/>
      <c r="CM337" s="21"/>
      <c r="CN337" s="21"/>
      <c r="CO337" s="21"/>
      <c r="CP337" s="21"/>
      <c r="CQ337" s="21"/>
      <c r="CR337" s="21"/>
      <c r="CS337" s="21"/>
      <c r="CT337" s="21"/>
      <c r="CU337" s="21"/>
      <c r="CV337" s="21"/>
      <c r="CW337" s="21"/>
      <c r="CX337" s="21"/>
      <c r="CY337" s="21"/>
      <c r="CZ337" s="21"/>
      <c r="DA337" s="21"/>
    </row>
    <row r="338" spans="2:105" x14ac:dyDescent="0.3">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c r="AH338" s="21"/>
      <c r="AI338" s="21"/>
      <c r="AJ338" s="21"/>
      <c r="AK338" s="21"/>
      <c r="AL338" s="21"/>
      <c r="AM338" s="21"/>
      <c r="AN338" s="21"/>
      <c r="AO338" s="21"/>
      <c r="AP338" s="21"/>
      <c r="AQ338" s="21"/>
      <c r="AR338" s="21"/>
      <c r="AW338" s="21"/>
      <c r="AX338" s="21"/>
      <c r="AY338" s="21"/>
      <c r="AZ338" s="21"/>
      <c r="BA338" s="21"/>
      <c r="BB338" s="21"/>
      <c r="BC338" s="21"/>
      <c r="BD338" s="21"/>
      <c r="BE338" s="21"/>
      <c r="BF338" s="21"/>
      <c r="BG338" s="21"/>
      <c r="BH338" s="21"/>
      <c r="BI338" s="21"/>
      <c r="BJ338" s="21"/>
      <c r="BK338" s="21"/>
      <c r="BL338" s="21"/>
      <c r="BM338" s="21"/>
      <c r="BN338" s="21"/>
      <c r="BO338" s="21"/>
      <c r="BP338" s="21"/>
      <c r="BQ338" s="21"/>
      <c r="BR338" s="21"/>
      <c r="BS338" s="21"/>
      <c r="BT338" s="21"/>
      <c r="BU338" s="21"/>
      <c r="BV338" s="21"/>
      <c r="BW338" s="21"/>
      <c r="BX338" s="21"/>
      <c r="BY338" s="21"/>
      <c r="BZ338" s="21"/>
      <c r="CA338" s="21"/>
      <c r="CB338" s="21"/>
      <c r="CC338" s="21"/>
      <c r="CD338" s="21"/>
      <c r="CE338" s="21"/>
      <c r="CF338" s="21"/>
      <c r="CG338" s="21"/>
      <c r="CH338" s="21"/>
      <c r="CI338" s="21"/>
      <c r="CJ338" s="21"/>
      <c r="CK338" s="21"/>
      <c r="CL338" s="21"/>
      <c r="CM338" s="21"/>
      <c r="CN338" s="21"/>
      <c r="CO338" s="21"/>
      <c r="CP338" s="21"/>
      <c r="CQ338" s="21"/>
      <c r="CR338" s="21"/>
      <c r="CS338" s="21"/>
      <c r="CT338" s="21"/>
      <c r="CU338" s="21"/>
      <c r="CV338" s="21"/>
      <c r="CW338" s="21"/>
      <c r="CX338" s="21"/>
      <c r="CY338" s="21"/>
      <c r="CZ338" s="21"/>
      <c r="DA338" s="21"/>
    </row>
    <row r="339" spans="2:105" x14ac:dyDescent="0.3">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c r="AH339" s="21"/>
      <c r="AI339" s="21"/>
      <c r="AJ339" s="21"/>
      <c r="AK339" s="21"/>
      <c r="AL339" s="21"/>
      <c r="AM339" s="21"/>
      <c r="AN339" s="21"/>
      <c r="AO339" s="21"/>
      <c r="AP339" s="21"/>
      <c r="AQ339" s="21"/>
      <c r="AR339" s="21"/>
      <c r="AW339" s="21"/>
      <c r="AX339" s="21"/>
      <c r="AY339" s="21"/>
      <c r="AZ339" s="21"/>
      <c r="BA339" s="21"/>
      <c r="BB339" s="21"/>
      <c r="BC339" s="21"/>
      <c r="BD339" s="21"/>
      <c r="BE339" s="21"/>
      <c r="BF339" s="21"/>
      <c r="BG339" s="21"/>
      <c r="BH339" s="21"/>
      <c r="BI339" s="21"/>
      <c r="BJ339" s="21"/>
      <c r="BK339" s="21"/>
      <c r="BL339" s="21"/>
      <c r="BM339" s="21"/>
      <c r="BN339" s="21"/>
      <c r="BO339" s="21"/>
      <c r="BP339" s="21"/>
      <c r="BQ339" s="21"/>
      <c r="BR339" s="21"/>
      <c r="BS339" s="21"/>
      <c r="BT339" s="21"/>
      <c r="BU339" s="21"/>
      <c r="BV339" s="21"/>
      <c r="BW339" s="21"/>
      <c r="BX339" s="21"/>
      <c r="BY339" s="21"/>
      <c r="BZ339" s="21"/>
      <c r="CA339" s="21"/>
      <c r="CB339" s="21"/>
      <c r="CC339" s="21"/>
      <c r="CD339" s="21"/>
      <c r="CE339" s="21"/>
      <c r="CF339" s="21"/>
      <c r="CG339" s="21"/>
      <c r="CH339" s="21"/>
      <c r="CI339" s="21"/>
      <c r="CJ339" s="21"/>
      <c r="CK339" s="21"/>
      <c r="CL339" s="21"/>
      <c r="CM339" s="21"/>
      <c r="CN339" s="21"/>
      <c r="CO339" s="21"/>
      <c r="CP339" s="21"/>
      <c r="CQ339" s="21"/>
      <c r="CR339" s="21"/>
      <c r="CS339" s="21"/>
      <c r="CT339" s="21"/>
      <c r="CU339" s="21"/>
      <c r="CV339" s="21"/>
      <c r="CW339" s="21"/>
      <c r="CX339" s="21"/>
      <c r="CY339" s="21"/>
      <c r="CZ339" s="21"/>
      <c r="DA339" s="21"/>
    </row>
    <row r="340" spans="2:105" x14ac:dyDescent="0.3">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c r="AH340" s="21"/>
      <c r="AI340" s="21"/>
      <c r="AJ340" s="21"/>
      <c r="AK340" s="21"/>
      <c r="AL340" s="21"/>
      <c r="AM340" s="21"/>
      <c r="AN340" s="21"/>
      <c r="AO340" s="21"/>
      <c r="AP340" s="21"/>
      <c r="AQ340" s="21"/>
      <c r="AR340" s="21"/>
      <c r="AW340" s="21"/>
      <c r="AX340" s="21"/>
      <c r="AY340" s="21"/>
      <c r="AZ340" s="21"/>
      <c r="BA340" s="21"/>
      <c r="BB340" s="21"/>
      <c r="BC340" s="21"/>
      <c r="BD340" s="21"/>
      <c r="BE340" s="21"/>
      <c r="BF340" s="21"/>
      <c r="BG340" s="21"/>
      <c r="BH340" s="21"/>
      <c r="BI340" s="21"/>
      <c r="BJ340" s="21"/>
      <c r="BK340" s="21"/>
      <c r="BL340" s="21"/>
      <c r="BM340" s="21"/>
      <c r="BN340" s="21"/>
      <c r="BO340" s="21"/>
      <c r="BP340" s="21"/>
      <c r="BQ340" s="21"/>
      <c r="BR340" s="21"/>
      <c r="BS340" s="21"/>
      <c r="BT340" s="21"/>
      <c r="BU340" s="21"/>
      <c r="BV340" s="21"/>
      <c r="BW340" s="21"/>
      <c r="BX340" s="21"/>
      <c r="BY340" s="21"/>
      <c r="BZ340" s="21"/>
      <c r="CA340" s="21"/>
      <c r="CB340" s="21"/>
      <c r="CC340" s="21"/>
      <c r="CD340" s="21"/>
      <c r="CE340" s="21"/>
      <c r="CF340" s="21"/>
      <c r="CG340" s="21"/>
      <c r="CH340" s="21"/>
      <c r="CI340" s="21"/>
      <c r="CJ340" s="21"/>
      <c r="CK340" s="21"/>
      <c r="CL340" s="21"/>
      <c r="CM340" s="21"/>
      <c r="CN340" s="21"/>
      <c r="CO340" s="21"/>
      <c r="CP340" s="21"/>
      <c r="CQ340" s="21"/>
      <c r="CR340" s="21"/>
      <c r="CS340" s="21"/>
      <c r="CT340" s="21"/>
      <c r="CU340" s="21"/>
      <c r="CV340" s="21"/>
      <c r="CW340" s="21"/>
      <c r="CX340" s="21"/>
      <c r="CY340" s="21"/>
      <c r="CZ340" s="21"/>
      <c r="DA340" s="21"/>
    </row>
    <row r="341" spans="2:105" x14ac:dyDescent="0.3">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c r="AH341" s="21"/>
      <c r="AI341" s="21"/>
      <c r="AJ341" s="21"/>
      <c r="AK341" s="21"/>
      <c r="AL341" s="21"/>
      <c r="AM341" s="21"/>
      <c r="AN341" s="21"/>
      <c r="AO341" s="21"/>
      <c r="AP341" s="21"/>
      <c r="AQ341" s="21"/>
      <c r="AR341" s="21"/>
      <c r="AW341" s="21"/>
      <c r="AX341" s="21"/>
      <c r="AY341" s="21"/>
      <c r="AZ341" s="21"/>
      <c r="BA341" s="21"/>
      <c r="BB341" s="21"/>
      <c r="BC341" s="21"/>
      <c r="BD341" s="21"/>
      <c r="BE341" s="21"/>
      <c r="BF341" s="21"/>
      <c r="BG341" s="21"/>
      <c r="BH341" s="21"/>
      <c r="BI341" s="21"/>
      <c r="BJ341" s="21"/>
      <c r="BK341" s="21"/>
      <c r="BL341" s="21"/>
      <c r="BM341" s="21"/>
      <c r="BN341" s="21"/>
      <c r="BO341" s="21"/>
      <c r="BP341" s="21"/>
      <c r="BQ341" s="21"/>
      <c r="BR341" s="21"/>
      <c r="BS341" s="21"/>
      <c r="BT341" s="21"/>
      <c r="BU341" s="21"/>
      <c r="BV341" s="21"/>
      <c r="BW341" s="21"/>
      <c r="BX341" s="21"/>
      <c r="BY341" s="21"/>
      <c r="BZ341" s="21"/>
      <c r="CA341" s="21"/>
      <c r="CB341" s="21"/>
      <c r="CC341" s="21"/>
      <c r="CD341" s="21"/>
      <c r="CE341" s="21"/>
      <c r="CF341" s="21"/>
      <c r="CG341" s="21"/>
      <c r="CH341" s="21"/>
      <c r="CI341" s="21"/>
      <c r="CJ341" s="21"/>
      <c r="CK341" s="21"/>
      <c r="CL341" s="21"/>
      <c r="CM341" s="21"/>
      <c r="CN341" s="21"/>
      <c r="CO341" s="21"/>
      <c r="CP341" s="21"/>
      <c r="CQ341" s="21"/>
      <c r="CR341" s="21"/>
      <c r="CS341" s="21"/>
      <c r="CT341" s="21"/>
      <c r="CU341" s="21"/>
      <c r="CV341" s="21"/>
      <c r="CW341" s="21"/>
      <c r="CX341" s="21"/>
      <c r="CY341" s="21"/>
      <c r="CZ341" s="21"/>
      <c r="DA341" s="21"/>
    </row>
    <row r="342" spans="2:105" x14ac:dyDescent="0.3">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c r="AH342" s="21"/>
      <c r="AI342" s="21"/>
      <c r="AJ342" s="21"/>
      <c r="AK342" s="21"/>
      <c r="AL342" s="21"/>
      <c r="AM342" s="21"/>
      <c r="AN342" s="21"/>
      <c r="AO342" s="21"/>
      <c r="AP342" s="21"/>
      <c r="AQ342" s="21"/>
      <c r="AR342" s="21"/>
      <c r="AW342" s="21"/>
      <c r="AX342" s="21"/>
      <c r="AY342" s="21"/>
      <c r="AZ342" s="21"/>
      <c r="BA342" s="21"/>
      <c r="BB342" s="21"/>
      <c r="BC342" s="21"/>
      <c r="BD342" s="21"/>
      <c r="BE342" s="21"/>
      <c r="BF342" s="21"/>
      <c r="BG342" s="21"/>
      <c r="BH342" s="21"/>
      <c r="BI342" s="21"/>
      <c r="BJ342" s="21"/>
      <c r="BK342" s="21"/>
      <c r="BL342" s="21"/>
      <c r="BM342" s="21"/>
      <c r="BN342" s="21"/>
      <c r="BO342" s="21"/>
      <c r="BP342" s="21"/>
      <c r="BQ342" s="21"/>
      <c r="BR342" s="21"/>
      <c r="BS342" s="21"/>
      <c r="BT342" s="21"/>
      <c r="BU342" s="21"/>
      <c r="BV342" s="21"/>
      <c r="BW342" s="21"/>
      <c r="BX342" s="21"/>
      <c r="BY342" s="21"/>
      <c r="BZ342" s="21"/>
      <c r="CA342" s="21"/>
      <c r="CB342" s="21"/>
      <c r="CC342" s="21"/>
      <c r="CD342" s="21"/>
      <c r="CE342" s="21"/>
      <c r="CF342" s="21"/>
      <c r="CG342" s="21"/>
      <c r="CH342" s="21"/>
      <c r="CI342" s="21"/>
      <c r="CJ342" s="21"/>
      <c r="CK342" s="21"/>
      <c r="CL342" s="21"/>
      <c r="CM342" s="21"/>
      <c r="CN342" s="21"/>
      <c r="CO342" s="21"/>
      <c r="CP342" s="21"/>
      <c r="CQ342" s="21"/>
      <c r="CR342" s="21"/>
      <c r="CS342" s="21"/>
      <c r="CT342" s="21"/>
      <c r="CU342" s="21"/>
      <c r="CV342" s="21"/>
      <c r="CW342" s="21"/>
      <c r="CX342" s="21"/>
      <c r="CY342" s="21"/>
      <c r="CZ342" s="21"/>
      <c r="DA342" s="21"/>
    </row>
    <row r="343" spans="2:105" x14ac:dyDescent="0.3">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c r="AH343" s="21"/>
      <c r="AI343" s="21"/>
      <c r="AJ343" s="21"/>
      <c r="AK343" s="21"/>
      <c r="AL343" s="21"/>
      <c r="AM343" s="21"/>
      <c r="AN343" s="21"/>
      <c r="AO343" s="21"/>
      <c r="AP343" s="21"/>
      <c r="AQ343" s="21"/>
      <c r="AR343" s="21"/>
      <c r="AW343" s="21"/>
      <c r="AX343" s="21"/>
      <c r="AY343" s="21"/>
      <c r="AZ343" s="21"/>
      <c r="BA343" s="21"/>
      <c r="BB343" s="21"/>
      <c r="BC343" s="21"/>
      <c r="BD343" s="21"/>
      <c r="BE343" s="21"/>
      <c r="BF343" s="21"/>
      <c r="BG343" s="21"/>
      <c r="BH343" s="21"/>
      <c r="BI343" s="21"/>
      <c r="BJ343" s="21"/>
      <c r="BK343" s="21"/>
      <c r="BL343" s="21"/>
      <c r="BM343" s="21"/>
      <c r="BN343" s="21"/>
      <c r="BO343" s="21"/>
      <c r="BP343" s="21"/>
      <c r="BQ343" s="21"/>
      <c r="BR343" s="21"/>
      <c r="BS343" s="21"/>
      <c r="BT343" s="21"/>
      <c r="BU343" s="21"/>
      <c r="BV343" s="21"/>
      <c r="BW343" s="21"/>
      <c r="BX343" s="21"/>
      <c r="BY343" s="21"/>
      <c r="BZ343" s="21"/>
      <c r="CA343" s="21"/>
      <c r="CB343" s="21"/>
      <c r="CC343" s="21"/>
      <c r="CD343" s="21"/>
      <c r="CE343" s="21"/>
      <c r="CF343" s="21"/>
      <c r="CG343" s="21"/>
      <c r="CH343" s="21"/>
      <c r="CI343" s="21"/>
      <c r="CJ343" s="21"/>
      <c r="CK343" s="21"/>
      <c r="CL343" s="21"/>
      <c r="CM343" s="21"/>
      <c r="CN343" s="21"/>
      <c r="CO343" s="21"/>
      <c r="CP343" s="21"/>
      <c r="CQ343" s="21"/>
      <c r="CR343" s="21"/>
      <c r="CS343" s="21"/>
      <c r="CT343" s="21"/>
      <c r="CU343" s="21"/>
      <c r="CV343" s="21"/>
      <c r="CW343" s="21"/>
      <c r="CX343" s="21"/>
      <c r="CY343" s="21"/>
      <c r="CZ343" s="21"/>
      <c r="DA343" s="21"/>
    </row>
    <row r="344" spans="2:105" x14ac:dyDescent="0.3">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c r="AH344" s="21"/>
      <c r="AI344" s="21"/>
      <c r="AJ344" s="21"/>
      <c r="AK344" s="21"/>
      <c r="AL344" s="21"/>
      <c r="AM344" s="21"/>
      <c r="AN344" s="21"/>
      <c r="AO344" s="21"/>
      <c r="AP344" s="21"/>
      <c r="AQ344" s="21"/>
      <c r="AR344" s="21"/>
      <c r="AW344" s="21"/>
      <c r="AX344" s="21"/>
      <c r="AY344" s="21"/>
      <c r="AZ344" s="21"/>
      <c r="BA344" s="21"/>
      <c r="BB344" s="21"/>
      <c r="BC344" s="21"/>
      <c r="BD344" s="21"/>
      <c r="BE344" s="21"/>
      <c r="BF344" s="21"/>
      <c r="BG344" s="21"/>
      <c r="BH344" s="21"/>
      <c r="BI344" s="21"/>
      <c r="BJ344" s="21"/>
      <c r="BK344" s="21"/>
      <c r="BL344" s="21"/>
      <c r="BM344" s="21"/>
      <c r="BN344" s="21"/>
      <c r="BO344" s="21"/>
      <c r="BP344" s="21"/>
      <c r="BQ344" s="21"/>
      <c r="BR344" s="21"/>
      <c r="BS344" s="21"/>
      <c r="BT344" s="21"/>
      <c r="BU344" s="21"/>
      <c r="BV344" s="21"/>
      <c r="BW344" s="21"/>
      <c r="BX344" s="21"/>
      <c r="BY344" s="21"/>
      <c r="BZ344" s="21"/>
      <c r="CA344" s="21"/>
      <c r="CB344" s="21"/>
      <c r="CC344" s="21"/>
      <c r="CD344" s="21"/>
      <c r="CE344" s="21"/>
      <c r="CF344" s="21"/>
      <c r="CG344" s="21"/>
      <c r="CH344" s="21"/>
      <c r="CI344" s="21"/>
      <c r="CJ344" s="21"/>
      <c r="CK344" s="21"/>
      <c r="CL344" s="21"/>
      <c r="CM344" s="21"/>
      <c r="CN344" s="21"/>
      <c r="CO344" s="21"/>
      <c r="CP344" s="21"/>
      <c r="CQ344" s="21"/>
      <c r="CR344" s="21"/>
      <c r="CS344" s="21"/>
      <c r="CT344" s="21"/>
      <c r="CU344" s="21"/>
      <c r="CV344" s="21"/>
      <c r="CW344" s="21"/>
      <c r="CX344" s="21"/>
      <c r="CY344" s="21"/>
      <c r="CZ344" s="21"/>
      <c r="DA344" s="21"/>
    </row>
    <row r="345" spans="2:105" x14ac:dyDescent="0.3">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c r="AH345" s="21"/>
      <c r="AI345" s="21"/>
      <c r="AJ345" s="21"/>
      <c r="AK345" s="21"/>
      <c r="AL345" s="21"/>
      <c r="AM345" s="21"/>
      <c r="AN345" s="21"/>
      <c r="AO345" s="21"/>
      <c r="AP345" s="21"/>
      <c r="AQ345" s="21"/>
      <c r="AR345" s="21"/>
      <c r="AW345" s="21"/>
      <c r="AX345" s="21"/>
      <c r="AY345" s="21"/>
      <c r="AZ345" s="21"/>
      <c r="BA345" s="21"/>
      <c r="BB345" s="21"/>
      <c r="BC345" s="21"/>
      <c r="BD345" s="21"/>
      <c r="BE345" s="21"/>
      <c r="BF345" s="21"/>
      <c r="BG345" s="21"/>
      <c r="BH345" s="21"/>
      <c r="BI345" s="21"/>
      <c r="BJ345" s="21"/>
      <c r="BK345" s="21"/>
      <c r="BL345" s="21"/>
      <c r="BM345" s="21"/>
      <c r="BN345" s="21"/>
      <c r="BO345" s="21"/>
      <c r="BP345" s="21"/>
      <c r="BQ345" s="21"/>
      <c r="BR345" s="21"/>
      <c r="BS345" s="21"/>
      <c r="BT345" s="21"/>
      <c r="BU345" s="21"/>
      <c r="BV345" s="21"/>
      <c r="BW345" s="21"/>
      <c r="BX345" s="21"/>
      <c r="BY345" s="21"/>
      <c r="BZ345" s="21"/>
      <c r="CA345" s="21"/>
      <c r="CB345" s="21"/>
      <c r="CC345" s="21"/>
      <c r="CD345" s="21"/>
      <c r="CE345" s="21"/>
      <c r="CF345" s="21"/>
      <c r="CG345" s="21"/>
      <c r="CH345" s="21"/>
      <c r="CI345" s="21"/>
      <c r="CJ345" s="21"/>
      <c r="CK345" s="21"/>
      <c r="CL345" s="21"/>
      <c r="CM345" s="21"/>
      <c r="CN345" s="21"/>
      <c r="CO345" s="21"/>
      <c r="CP345" s="21"/>
      <c r="CQ345" s="21"/>
      <c r="CR345" s="21"/>
      <c r="CS345" s="21"/>
      <c r="CT345" s="21"/>
      <c r="CU345" s="21"/>
      <c r="CV345" s="21"/>
      <c r="CW345" s="21"/>
      <c r="CX345" s="21"/>
      <c r="CY345" s="21"/>
      <c r="CZ345" s="21"/>
      <c r="DA345" s="21"/>
    </row>
    <row r="346" spans="2:105" x14ac:dyDescent="0.3">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c r="AH346" s="21"/>
      <c r="AI346" s="21"/>
      <c r="AJ346" s="21"/>
      <c r="AK346" s="21"/>
      <c r="AL346" s="21"/>
      <c r="AM346" s="21"/>
      <c r="AN346" s="21"/>
      <c r="AO346" s="21"/>
      <c r="AP346" s="21"/>
      <c r="AQ346" s="21"/>
      <c r="AR346" s="21"/>
      <c r="AW346" s="21"/>
      <c r="AX346" s="21"/>
      <c r="AY346" s="21"/>
      <c r="AZ346" s="21"/>
      <c r="BA346" s="21"/>
      <c r="BB346" s="21"/>
      <c r="BC346" s="21"/>
      <c r="BD346" s="21"/>
      <c r="BE346" s="21"/>
      <c r="BF346" s="21"/>
      <c r="BG346" s="21"/>
      <c r="BH346" s="21"/>
      <c r="BI346" s="21"/>
      <c r="BJ346" s="21"/>
      <c r="BK346" s="21"/>
      <c r="BL346" s="21"/>
      <c r="BM346" s="21"/>
      <c r="BN346" s="21"/>
      <c r="BO346" s="21"/>
      <c r="BP346" s="21"/>
      <c r="BQ346" s="21"/>
      <c r="BR346" s="21"/>
      <c r="BS346" s="21"/>
      <c r="BT346" s="21"/>
      <c r="BU346" s="21"/>
      <c r="BV346" s="21"/>
      <c r="BW346" s="21"/>
      <c r="BX346" s="21"/>
      <c r="BY346" s="21"/>
      <c r="BZ346" s="21"/>
      <c r="CA346" s="21"/>
      <c r="CB346" s="21"/>
      <c r="CC346" s="21"/>
      <c r="CD346" s="21"/>
      <c r="CE346" s="21"/>
      <c r="CF346" s="21"/>
      <c r="CG346" s="21"/>
      <c r="CH346" s="21"/>
      <c r="CI346" s="21"/>
      <c r="CJ346" s="21"/>
      <c r="CK346" s="21"/>
      <c r="CL346" s="21"/>
      <c r="CM346" s="21"/>
      <c r="CN346" s="21"/>
      <c r="CO346" s="21"/>
      <c r="CP346" s="21"/>
      <c r="CQ346" s="21"/>
      <c r="CR346" s="21"/>
      <c r="CS346" s="21"/>
      <c r="CT346" s="21"/>
      <c r="CU346" s="21"/>
      <c r="CV346" s="21"/>
      <c r="CW346" s="21"/>
      <c r="CX346" s="21"/>
      <c r="CY346" s="21"/>
      <c r="CZ346" s="21"/>
      <c r="DA346" s="21"/>
    </row>
    <row r="347" spans="2:105" x14ac:dyDescent="0.3">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c r="AH347" s="21"/>
      <c r="AI347" s="21"/>
      <c r="AJ347" s="21"/>
      <c r="AK347" s="21"/>
      <c r="AL347" s="21"/>
      <c r="AM347" s="21"/>
      <c r="AN347" s="21"/>
      <c r="AO347" s="21"/>
      <c r="AP347" s="21"/>
      <c r="AQ347" s="21"/>
      <c r="AR347" s="21"/>
      <c r="AW347" s="21"/>
      <c r="AX347" s="21"/>
      <c r="AY347" s="21"/>
      <c r="AZ347" s="21"/>
      <c r="BA347" s="21"/>
      <c r="BB347" s="21"/>
      <c r="BC347" s="21"/>
      <c r="BD347" s="21"/>
      <c r="BE347" s="21"/>
      <c r="BF347" s="21"/>
      <c r="BG347" s="21"/>
      <c r="BH347" s="21"/>
      <c r="BI347" s="21"/>
      <c r="BJ347" s="21"/>
      <c r="BK347" s="21"/>
      <c r="BL347" s="21"/>
      <c r="BM347" s="21"/>
      <c r="BN347" s="21"/>
      <c r="BO347" s="21"/>
      <c r="BP347" s="21"/>
      <c r="BQ347" s="21"/>
      <c r="BR347" s="21"/>
      <c r="BS347" s="21"/>
      <c r="BT347" s="21"/>
      <c r="BU347" s="21"/>
      <c r="BV347" s="21"/>
      <c r="BW347" s="21"/>
      <c r="BX347" s="21"/>
      <c r="BY347" s="21"/>
      <c r="BZ347" s="21"/>
      <c r="CA347" s="21"/>
      <c r="CB347" s="21"/>
      <c r="CC347" s="21"/>
      <c r="CD347" s="21"/>
      <c r="CE347" s="21"/>
      <c r="CF347" s="21"/>
      <c r="CG347" s="21"/>
      <c r="CH347" s="21"/>
      <c r="CI347" s="21"/>
      <c r="CJ347" s="21"/>
      <c r="CK347" s="21"/>
      <c r="CL347" s="21"/>
      <c r="CM347" s="21"/>
      <c r="CN347" s="21"/>
      <c r="CO347" s="21"/>
      <c r="CP347" s="21"/>
      <c r="CQ347" s="21"/>
      <c r="CR347" s="21"/>
      <c r="CS347" s="21"/>
      <c r="CT347" s="21"/>
      <c r="CU347" s="21"/>
      <c r="CV347" s="21"/>
      <c r="CW347" s="21"/>
      <c r="CX347" s="21"/>
      <c r="CY347" s="21"/>
      <c r="CZ347" s="21"/>
      <c r="DA347" s="21"/>
    </row>
    <row r="348" spans="2:105" x14ac:dyDescent="0.3">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c r="AH348" s="21"/>
      <c r="AI348" s="21"/>
      <c r="AJ348" s="21"/>
      <c r="AK348" s="21"/>
      <c r="AL348" s="21"/>
      <c r="AM348" s="21"/>
      <c r="AN348" s="21"/>
      <c r="AO348" s="21"/>
      <c r="AP348" s="21"/>
      <c r="AQ348" s="21"/>
      <c r="AR348" s="21"/>
      <c r="AW348" s="21"/>
      <c r="AX348" s="21"/>
      <c r="AY348" s="21"/>
      <c r="AZ348" s="21"/>
      <c r="BA348" s="21"/>
      <c r="BB348" s="21"/>
      <c r="BC348" s="21"/>
      <c r="BD348" s="21"/>
      <c r="BE348" s="21"/>
      <c r="BF348" s="21"/>
      <c r="BG348" s="21"/>
      <c r="BH348" s="21"/>
      <c r="BI348" s="21"/>
      <c r="BJ348" s="21"/>
      <c r="BK348" s="21"/>
      <c r="BL348" s="21"/>
      <c r="BM348" s="21"/>
      <c r="BN348" s="21"/>
      <c r="BO348" s="21"/>
      <c r="BP348" s="21"/>
      <c r="BQ348" s="21"/>
      <c r="BR348" s="21"/>
      <c r="BS348" s="21"/>
      <c r="BT348" s="21"/>
      <c r="BU348" s="21"/>
      <c r="BV348" s="21"/>
      <c r="BW348" s="21"/>
      <c r="BX348" s="21"/>
      <c r="BY348" s="21"/>
      <c r="BZ348" s="21"/>
      <c r="CA348" s="21"/>
      <c r="CB348" s="21"/>
      <c r="CC348" s="21"/>
      <c r="CD348" s="21"/>
      <c r="CE348" s="21"/>
      <c r="CF348" s="21"/>
      <c r="CG348" s="21"/>
      <c r="CH348" s="21"/>
      <c r="CI348" s="21"/>
      <c r="CJ348" s="21"/>
      <c r="CK348" s="21"/>
      <c r="CL348" s="21"/>
      <c r="CM348" s="21"/>
      <c r="CN348" s="21"/>
      <c r="CO348" s="21"/>
      <c r="CP348" s="21"/>
      <c r="CQ348" s="21"/>
      <c r="CR348" s="21"/>
      <c r="CS348" s="21"/>
      <c r="CT348" s="21"/>
      <c r="CU348" s="21"/>
      <c r="CV348" s="21"/>
      <c r="CW348" s="21"/>
      <c r="CX348" s="21"/>
      <c r="CY348" s="21"/>
      <c r="CZ348" s="21"/>
      <c r="DA348" s="21"/>
    </row>
    <row r="349" spans="2:105" x14ac:dyDescent="0.3">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c r="AH349" s="21"/>
      <c r="AI349" s="21"/>
      <c r="AJ349" s="21"/>
      <c r="AK349" s="21"/>
      <c r="AL349" s="21"/>
      <c r="AM349" s="21"/>
      <c r="AN349" s="21"/>
      <c r="AO349" s="21"/>
      <c r="AP349" s="21"/>
      <c r="AQ349" s="21"/>
      <c r="AR349" s="21"/>
      <c r="AW349" s="21"/>
      <c r="AX349" s="21"/>
      <c r="AY349" s="21"/>
      <c r="AZ349" s="21"/>
      <c r="BA349" s="21"/>
      <c r="BB349" s="21"/>
      <c r="BC349" s="21"/>
      <c r="BD349" s="21"/>
      <c r="BE349" s="21"/>
      <c r="BF349" s="21"/>
      <c r="BG349" s="21"/>
      <c r="BH349" s="21"/>
      <c r="BI349" s="21"/>
      <c r="BJ349" s="21"/>
      <c r="BK349" s="21"/>
      <c r="BL349" s="21"/>
      <c r="BM349" s="21"/>
      <c r="BN349" s="21"/>
      <c r="BO349" s="21"/>
      <c r="BP349" s="21"/>
      <c r="BQ349" s="21"/>
      <c r="BR349" s="21"/>
      <c r="BS349" s="21"/>
      <c r="BT349" s="21"/>
      <c r="BU349" s="21"/>
      <c r="BV349" s="21"/>
      <c r="BW349" s="21"/>
      <c r="BX349" s="21"/>
      <c r="BY349" s="21"/>
      <c r="BZ349" s="21"/>
      <c r="CA349" s="21"/>
      <c r="CB349" s="21"/>
      <c r="CC349" s="21"/>
      <c r="CD349" s="21"/>
      <c r="CE349" s="21"/>
      <c r="CF349" s="21"/>
      <c r="CG349" s="21"/>
      <c r="CH349" s="21"/>
      <c r="CI349" s="21"/>
      <c r="CJ349" s="21"/>
      <c r="CK349" s="21"/>
      <c r="CL349" s="21"/>
      <c r="CM349" s="21"/>
      <c r="CN349" s="21"/>
      <c r="CO349" s="21"/>
      <c r="CP349" s="21"/>
      <c r="CQ349" s="21"/>
      <c r="CR349" s="21"/>
      <c r="CS349" s="21"/>
      <c r="CT349" s="21"/>
      <c r="CU349" s="21"/>
      <c r="CV349" s="21"/>
      <c r="CW349" s="21"/>
      <c r="CX349" s="21"/>
      <c r="CY349" s="21"/>
      <c r="CZ349" s="21"/>
      <c r="DA349" s="21"/>
    </row>
    <row r="350" spans="2:105" x14ac:dyDescent="0.3">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c r="AH350" s="21"/>
      <c r="AI350" s="21"/>
      <c r="AJ350" s="21"/>
      <c r="AK350" s="21"/>
      <c r="AL350" s="21"/>
      <c r="AM350" s="21"/>
      <c r="AN350" s="21"/>
      <c r="AO350" s="21"/>
      <c r="AP350" s="21"/>
      <c r="AQ350" s="21"/>
      <c r="AR350" s="21"/>
      <c r="AW350" s="21"/>
      <c r="AX350" s="21"/>
      <c r="AY350" s="21"/>
      <c r="AZ350" s="21"/>
      <c r="BA350" s="21"/>
      <c r="BB350" s="21"/>
      <c r="BC350" s="21"/>
      <c r="BD350" s="21"/>
      <c r="BE350" s="21"/>
      <c r="BF350" s="21"/>
      <c r="BG350" s="21"/>
      <c r="BH350" s="21"/>
      <c r="BI350" s="21"/>
      <c r="BJ350" s="21"/>
      <c r="BK350" s="21"/>
      <c r="BL350" s="21"/>
      <c r="BM350" s="21"/>
      <c r="BN350" s="21"/>
      <c r="BO350" s="21"/>
      <c r="BP350" s="21"/>
      <c r="BQ350" s="21"/>
      <c r="BR350" s="21"/>
      <c r="BS350" s="21"/>
      <c r="BT350" s="21"/>
      <c r="BU350" s="21"/>
      <c r="BV350" s="21"/>
      <c r="BW350" s="21"/>
      <c r="BX350" s="21"/>
      <c r="BY350" s="21"/>
      <c r="BZ350" s="21"/>
      <c r="CA350" s="21"/>
      <c r="CB350" s="21"/>
      <c r="CC350" s="21"/>
      <c r="CD350" s="21"/>
      <c r="CE350" s="21"/>
      <c r="CF350" s="21"/>
      <c r="CG350" s="21"/>
      <c r="CH350" s="21"/>
      <c r="CI350" s="21"/>
      <c r="CJ350" s="21"/>
      <c r="CK350" s="21"/>
      <c r="CL350" s="21"/>
      <c r="CM350" s="21"/>
      <c r="CN350" s="21"/>
      <c r="CO350" s="21"/>
      <c r="CP350" s="21"/>
      <c r="CQ350" s="21"/>
      <c r="CR350" s="21"/>
      <c r="CS350" s="21"/>
      <c r="CT350" s="21"/>
      <c r="CU350" s="21"/>
      <c r="CV350" s="21"/>
      <c r="CW350" s="21"/>
      <c r="CX350" s="21"/>
      <c r="CY350" s="21"/>
      <c r="CZ350" s="21"/>
      <c r="DA350" s="21"/>
    </row>
    <row r="351" spans="2:105" x14ac:dyDescent="0.3">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s="21"/>
      <c r="AK351" s="21"/>
      <c r="AL351" s="21"/>
      <c r="AM351" s="21"/>
      <c r="AN351" s="21"/>
      <c r="AO351" s="21"/>
      <c r="AP351" s="21"/>
      <c r="AQ351" s="21"/>
      <c r="AR351" s="21"/>
      <c r="AW351" s="21"/>
      <c r="AX351" s="21"/>
      <c r="AY351" s="21"/>
      <c r="AZ351" s="21"/>
      <c r="BA351" s="21"/>
      <c r="BB351" s="21"/>
      <c r="BC351" s="21"/>
      <c r="BD351" s="21"/>
      <c r="BE351" s="21"/>
      <c r="BF351" s="21"/>
      <c r="BG351" s="21"/>
      <c r="BH351" s="21"/>
      <c r="BI351" s="21"/>
      <c r="BJ351" s="21"/>
      <c r="BK351" s="21"/>
      <c r="BL351" s="21"/>
      <c r="BM351" s="21"/>
      <c r="BN351" s="21"/>
      <c r="BO351" s="21"/>
      <c r="BP351" s="21"/>
      <c r="BQ351" s="21"/>
      <c r="BR351" s="21"/>
      <c r="BS351" s="21"/>
      <c r="BT351" s="21"/>
      <c r="BU351" s="21"/>
      <c r="BV351" s="21"/>
      <c r="BW351" s="21"/>
      <c r="BX351" s="21"/>
      <c r="BY351" s="21"/>
      <c r="BZ351" s="21"/>
      <c r="CA351" s="21"/>
      <c r="CB351" s="21"/>
      <c r="CC351" s="21"/>
      <c r="CD351" s="21"/>
      <c r="CE351" s="21"/>
      <c r="CF351" s="21"/>
      <c r="CG351" s="21"/>
      <c r="CH351" s="21"/>
      <c r="CI351" s="21"/>
      <c r="CJ351" s="21"/>
      <c r="CK351" s="21"/>
      <c r="CL351" s="21"/>
      <c r="CM351" s="21"/>
      <c r="CN351" s="21"/>
      <c r="CO351" s="21"/>
      <c r="CP351" s="21"/>
      <c r="CQ351" s="21"/>
      <c r="CR351" s="21"/>
      <c r="CS351" s="21"/>
      <c r="CT351" s="21"/>
      <c r="CU351" s="21"/>
      <c r="CV351" s="21"/>
      <c r="CW351" s="21"/>
      <c r="CX351" s="21"/>
      <c r="CY351" s="21"/>
      <c r="CZ351" s="21"/>
      <c r="DA351" s="21"/>
    </row>
    <row r="352" spans="2:105" x14ac:dyDescent="0.3">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c r="AH352" s="21"/>
      <c r="AI352" s="21"/>
      <c r="AJ352" s="21"/>
      <c r="AK352" s="21"/>
      <c r="AL352" s="21"/>
      <c r="AM352" s="21"/>
      <c r="AN352" s="21"/>
      <c r="AO352" s="21"/>
      <c r="AP352" s="21"/>
      <c r="AQ352" s="21"/>
      <c r="AR352" s="21"/>
      <c r="AW352" s="21"/>
      <c r="AX352" s="21"/>
      <c r="AY352" s="21"/>
      <c r="AZ352" s="21"/>
      <c r="BA352" s="21"/>
      <c r="BB352" s="21"/>
      <c r="BC352" s="21"/>
      <c r="BD352" s="21"/>
      <c r="BE352" s="21"/>
      <c r="BF352" s="21"/>
      <c r="BG352" s="21"/>
      <c r="BH352" s="21"/>
      <c r="BI352" s="21"/>
      <c r="BJ352" s="21"/>
      <c r="BK352" s="21"/>
      <c r="BL352" s="21"/>
      <c r="BM352" s="21"/>
      <c r="BN352" s="21"/>
      <c r="BO352" s="21"/>
      <c r="BP352" s="21"/>
      <c r="BQ352" s="21"/>
      <c r="BR352" s="21"/>
      <c r="BS352" s="21"/>
      <c r="BT352" s="21"/>
      <c r="BU352" s="21"/>
      <c r="BV352" s="21"/>
      <c r="BW352" s="21"/>
      <c r="BX352" s="21"/>
      <c r="BY352" s="21"/>
      <c r="BZ352" s="21"/>
      <c r="CA352" s="21"/>
      <c r="CB352" s="21"/>
      <c r="CC352" s="21"/>
      <c r="CD352" s="21"/>
      <c r="CE352" s="21"/>
      <c r="CF352" s="21"/>
      <c r="CG352" s="21"/>
      <c r="CH352" s="21"/>
      <c r="CI352" s="21"/>
      <c r="CJ352" s="21"/>
      <c r="CK352" s="21"/>
      <c r="CL352" s="21"/>
      <c r="CM352" s="21"/>
      <c r="CN352" s="21"/>
      <c r="CO352" s="21"/>
      <c r="CP352" s="21"/>
      <c r="CQ352" s="21"/>
      <c r="CR352" s="21"/>
      <c r="CS352" s="21"/>
      <c r="CT352" s="21"/>
      <c r="CU352" s="21"/>
      <c r="CV352" s="21"/>
      <c r="CW352" s="21"/>
      <c r="CX352" s="21"/>
      <c r="CY352" s="21"/>
      <c r="CZ352" s="21"/>
      <c r="DA352" s="21"/>
    </row>
    <row r="353" spans="2:105" x14ac:dyDescent="0.3">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c r="AH353" s="21"/>
      <c r="AI353" s="21"/>
      <c r="AJ353" s="21"/>
      <c r="AK353" s="21"/>
      <c r="AL353" s="21"/>
      <c r="AM353" s="21"/>
      <c r="AN353" s="21"/>
      <c r="AO353" s="21"/>
      <c r="AP353" s="21"/>
      <c r="AQ353" s="21"/>
      <c r="AR353" s="21"/>
      <c r="AW353" s="21"/>
      <c r="AX353" s="21"/>
      <c r="AY353" s="21"/>
      <c r="AZ353" s="21"/>
      <c r="BA353" s="21"/>
      <c r="BB353" s="21"/>
      <c r="BC353" s="21"/>
      <c r="BD353" s="21"/>
      <c r="BE353" s="21"/>
      <c r="BF353" s="21"/>
      <c r="BG353" s="21"/>
      <c r="BH353" s="21"/>
      <c r="BI353" s="21"/>
      <c r="BJ353" s="21"/>
      <c r="BK353" s="21"/>
      <c r="BL353" s="21"/>
      <c r="BM353" s="21"/>
      <c r="BN353" s="21"/>
      <c r="BO353" s="21"/>
      <c r="BP353" s="21"/>
      <c r="BQ353" s="21"/>
      <c r="BR353" s="21"/>
      <c r="BS353" s="21"/>
      <c r="BT353" s="21"/>
      <c r="BU353" s="21"/>
      <c r="BV353" s="21"/>
      <c r="BW353" s="21"/>
      <c r="BX353" s="21"/>
      <c r="BY353" s="21"/>
      <c r="BZ353" s="21"/>
      <c r="CA353" s="21"/>
      <c r="CB353" s="21"/>
      <c r="CC353" s="21"/>
      <c r="CD353" s="21"/>
      <c r="CE353" s="21"/>
      <c r="CF353" s="21"/>
      <c r="CG353" s="21"/>
      <c r="CH353" s="21"/>
      <c r="CI353" s="21"/>
      <c r="CJ353" s="21"/>
      <c r="CK353" s="21"/>
      <c r="CL353" s="21"/>
      <c r="CM353" s="21"/>
      <c r="CN353" s="21"/>
      <c r="CO353" s="21"/>
      <c r="CP353" s="21"/>
      <c r="CQ353" s="21"/>
      <c r="CR353" s="21"/>
      <c r="CS353" s="21"/>
      <c r="CT353" s="21"/>
      <c r="CU353" s="21"/>
      <c r="CV353" s="21"/>
      <c r="CW353" s="21"/>
      <c r="CX353" s="21"/>
      <c r="CY353" s="21"/>
      <c r="CZ353" s="21"/>
      <c r="DA353" s="21"/>
    </row>
    <row r="354" spans="2:105" x14ac:dyDescent="0.3">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c r="AH354" s="21"/>
      <c r="AI354" s="21"/>
      <c r="AJ354" s="21"/>
      <c r="AK354" s="21"/>
      <c r="AL354" s="21"/>
      <c r="AM354" s="21"/>
      <c r="AN354" s="21"/>
      <c r="AO354" s="21"/>
      <c r="AP354" s="21"/>
      <c r="AQ354" s="21"/>
      <c r="AR354" s="21"/>
      <c r="AW354" s="21"/>
      <c r="AX354" s="21"/>
      <c r="AY354" s="21"/>
      <c r="AZ354" s="21"/>
      <c r="BA354" s="21"/>
      <c r="BB354" s="21"/>
      <c r="BC354" s="21"/>
      <c r="BD354" s="21"/>
      <c r="BE354" s="21"/>
      <c r="BF354" s="21"/>
      <c r="BG354" s="21"/>
      <c r="BH354" s="21"/>
      <c r="BI354" s="21"/>
      <c r="BJ354" s="21"/>
      <c r="BK354" s="21"/>
      <c r="BL354" s="21"/>
      <c r="BM354" s="21"/>
      <c r="BN354" s="21"/>
      <c r="BO354" s="21"/>
      <c r="BP354" s="21"/>
      <c r="BQ354" s="21"/>
      <c r="BR354" s="21"/>
      <c r="BS354" s="21"/>
      <c r="BT354" s="21"/>
      <c r="BU354" s="21"/>
      <c r="BV354" s="21"/>
      <c r="BW354" s="21"/>
      <c r="BX354" s="21"/>
      <c r="BY354" s="21"/>
      <c r="BZ354" s="21"/>
      <c r="CA354" s="21"/>
      <c r="CB354" s="21"/>
      <c r="CC354" s="21"/>
      <c r="CD354" s="21"/>
      <c r="CE354" s="21"/>
      <c r="CF354" s="21"/>
      <c r="CG354" s="21"/>
      <c r="CH354" s="21"/>
      <c r="CI354" s="21"/>
      <c r="CJ354" s="21"/>
      <c r="CK354" s="21"/>
      <c r="CL354" s="21"/>
      <c r="CM354" s="21"/>
      <c r="CN354" s="21"/>
      <c r="CO354" s="21"/>
      <c r="CP354" s="21"/>
      <c r="CQ354" s="21"/>
      <c r="CR354" s="21"/>
      <c r="CS354" s="21"/>
      <c r="CT354" s="21"/>
      <c r="CU354" s="21"/>
      <c r="CV354" s="21"/>
      <c r="CW354" s="21"/>
      <c r="CX354" s="21"/>
      <c r="CY354" s="21"/>
      <c r="CZ354" s="21"/>
      <c r="DA354" s="21"/>
    </row>
    <row r="355" spans="2:105" x14ac:dyDescent="0.3">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c r="AH355" s="21"/>
      <c r="AI355" s="21"/>
      <c r="AJ355" s="21"/>
      <c r="AK355" s="21"/>
      <c r="AL355" s="21"/>
      <c r="AM355" s="21"/>
      <c r="AN355" s="21"/>
      <c r="AO355" s="21"/>
      <c r="AP355" s="21"/>
      <c r="AQ355" s="21"/>
      <c r="AR355" s="21"/>
      <c r="AW355" s="21"/>
      <c r="AX355" s="21"/>
      <c r="AY355" s="21"/>
      <c r="AZ355" s="21"/>
      <c r="BA355" s="21"/>
      <c r="BB355" s="21"/>
      <c r="BC355" s="21"/>
      <c r="BD355" s="21"/>
      <c r="BE355" s="21"/>
      <c r="BF355" s="21"/>
      <c r="BG355" s="21"/>
      <c r="BH355" s="21"/>
      <c r="BI355" s="21"/>
      <c r="BJ355" s="21"/>
      <c r="BK355" s="21"/>
      <c r="BL355" s="21"/>
      <c r="BM355" s="21"/>
      <c r="BN355" s="21"/>
      <c r="BO355" s="21"/>
      <c r="BP355" s="21"/>
      <c r="BQ355" s="21"/>
      <c r="BR355" s="21"/>
      <c r="BS355" s="21"/>
      <c r="BT355" s="21"/>
      <c r="BU355" s="21"/>
      <c r="BV355" s="21"/>
      <c r="BW355" s="21"/>
      <c r="BX355" s="21"/>
      <c r="BY355" s="21"/>
      <c r="BZ355" s="21"/>
      <c r="CA355" s="21"/>
      <c r="CB355" s="21"/>
      <c r="CC355" s="21"/>
      <c r="CD355" s="21"/>
      <c r="CE355" s="21"/>
      <c r="CF355" s="21"/>
      <c r="CG355" s="21"/>
      <c r="CH355" s="21"/>
      <c r="CI355" s="21"/>
      <c r="CJ355" s="21"/>
      <c r="CK355" s="21"/>
      <c r="CL355" s="21"/>
      <c r="CM355" s="21"/>
      <c r="CN355" s="21"/>
      <c r="CO355" s="21"/>
      <c r="CP355" s="21"/>
      <c r="CQ355" s="21"/>
      <c r="CR355" s="21"/>
      <c r="CS355" s="21"/>
      <c r="CT355" s="21"/>
      <c r="CU355" s="21"/>
      <c r="CV355" s="21"/>
      <c r="CW355" s="21"/>
      <c r="CX355" s="21"/>
      <c r="CY355" s="21"/>
      <c r="CZ355" s="21"/>
      <c r="DA355" s="21"/>
    </row>
    <row r="356" spans="2:105" x14ac:dyDescent="0.3">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c r="AH356" s="21"/>
      <c r="AI356" s="21"/>
      <c r="AJ356" s="21"/>
      <c r="AK356" s="21"/>
      <c r="AL356" s="21"/>
      <c r="AM356" s="21"/>
      <c r="AN356" s="21"/>
      <c r="AO356" s="21"/>
      <c r="AP356" s="21"/>
      <c r="AQ356" s="21"/>
      <c r="AR356" s="21"/>
      <c r="AW356" s="21"/>
      <c r="AX356" s="21"/>
      <c r="AY356" s="21"/>
      <c r="AZ356" s="21"/>
      <c r="BA356" s="21"/>
      <c r="BB356" s="21"/>
      <c r="BC356" s="21"/>
      <c r="BD356" s="21"/>
      <c r="BE356" s="21"/>
      <c r="BF356" s="21"/>
      <c r="BG356" s="21"/>
      <c r="BH356" s="21"/>
      <c r="BI356" s="21"/>
      <c r="BJ356" s="21"/>
      <c r="BK356" s="21"/>
      <c r="BL356" s="21"/>
      <c r="BM356" s="21"/>
      <c r="BN356" s="21"/>
      <c r="BO356" s="21"/>
      <c r="BP356" s="21"/>
      <c r="BQ356" s="21"/>
      <c r="BR356" s="21"/>
      <c r="BS356" s="21"/>
      <c r="BT356" s="21"/>
      <c r="BU356" s="21"/>
      <c r="BV356" s="21"/>
      <c r="BW356" s="21"/>
      <c r="BX356" s="21"/>
      <c r="BY356" s="21"/>
      <c r="BZ356" s="21"/>
      <c r="CA356" s="21"/>
      <c r="CB356" s="21"/>
      <c r="CC356" s="21"/>
      <c r="CD356" s="21"/>
      <c r="CE356" s="21"/>
      <c r="CF356" s="21"/>
      <c r="CG356" s="21"/>
      <c r="CH356" s="21"/>
      <c r="CI356" s="21"/>
      <c r="CJ356" s="21"/>
      <c r="CK356" s="21"/>
      <c r="CL356" s="21"/>
      <c r="CM356" s="21"/>
      <c r="CN356" s="21"/>
      <c r="CO356" s="21"/>
      <c r="CP356" s="21"/>
      <c r="CQ356" s="21"/>
      <c r="CR356" s="21"/>
      <c r="CS356" s="21"/>
      <c r="CT356" s="21"/>
      <c r="CU356" s="21"/>
      <c r="CV356" s="21"/>
      <c r="CW356" s="21"/>
      <c r="CX356" s="21"/>
      <c r="CY356" s="21"/>
      <c r="CZ356" s="21"/>
      <c r="DA356" s="21"/>
    </row>
    <row r="357" spans="2:105" x14ac:dyDescent="0.3">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c r="AH357" s="21"/>
      <c r="AI357" s="21"/>
      <c r="AJ357" s="21"/>
      <c r="AK357" s="21"/>
      <c r="AL357" s="21"/>
      <c r="AM357" s="21"/>
      <c r="AN357" s="21"/>
      <c r="AO357" s="21"/>
      <c r="AP357" s="21"/>
      <c r="AQ357" s="21"/>
      <c r="AR357" s="21"/>
      <c r="AW357" s="21"/>
      <c r="AX357" s="21"/>
      <c r="AY357" s="21"/>
      <c r="AZ357" s="21"/>
      <c r="BA357" s="21"/>
      <c r="BB357" s="21"/>
      <c r="BC357" s="21"/>
      <c r="BD357" s="21"/>
      <c r="BE357" s="21"/>
      <c r="BF357" s="21"/>
      <c r="BG357" s="21"/>
      <c r="BH357" s="21"/>
      <c r="BI357" s="21"/>
      <c r="BJ357" s="21"/>
      <c r="BK357" s="21"/>
      <c r="BL357" s="21"/>
      <c r="BM357" s="21"/>
      <c r="BN357" s="21"/>
      <c r="BO357" s="21"/>
      <c r="BP357" s="21"/>
      <c r="BQ357" s="21"/>
      <c r="BR357" s="21"/>
      <c r="BS357" s="21"/>
      <c r="BT357" s="21"/>
      <c r="BU357" s="21"/>
      <c r="BV357" s="21"/>
      <c r="BW357" s="21"/>
      <c r="BX357" s="21"/>
      <c r="BY357" s="21"/>
      <c r="BZ357" s="21"/>
      <c r="CA357" s="21"/>
      <c r="CB357" s="21"/>
      <c r="CC357" s="21"/>
      <c r="CD357" s="21"/>
      <c r="CE357" s="21"/>
      <c r="CF357" s="21"/>
      <c r="CG357" s="21"/>
      <c r="CH357" s="21"/>
      <c r="CI357" s="21"/>
      <c r="CJ357" s="21"/>
      <c r="CK357" s="21"/>
      <c r="CL357" s="21"/>
      <c r="CM357" s="21"/>
      <c r="CN357" s="21"/>
      <c r="CO357" s="21"/>
      <c r="CP357" s="21"/>
      <c r="CQ357" s="21"/>
      <c r="CR357" s="21"/>
      <c r="CS357" s="21"/>
      <c r="CT357" s="21"/>
      <c r="CU357" s="21"/>
      <c r="CV357" s="21"/>
      <c r="CW357" s="21"/>
      <c r="CX357" s="21"/>
      <c r="CY357" s="21"/>
      <c r="CZ357" s="21"/>
      <c r="DA357" s="21"/>
    </row>
    <row r="358" spans="2:105" x14ac:dyDescent="0.3">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c r="AH358" s="21"/>
      <c r="AI358" s="21"/>
      <c r="AJ358" s="21"/>
      <c r="AK358" s="21"/>
      <c r="AL358" s="21"/>
      <c r="AM358" s="21"/>
      <c r="AN358" s="21"/>
      <c r="AO358" s="21"/>
      <c r="AP358" s="21"/>
      <c r="AQ358" s="21"/>
      <c r="AR358" s="21"/>
      <c r="AW358" s="21"/>
      <c r="AX358" s="21"/>
      <c r="AY358" s="21"/>
      <c r="AZ358" s="21"/>
      <c r="BA358" s="21"/>
      <c r="BB358" s="21"/>
      <c r="BC358" s="21"/>
      <c r="BD358" s="21"/>
      <c r="BE358" s="21"/>
      <c r="BF358" s="21"/>
      <c r="BG358" s="21"/>
      <c r="BH358" s="21"/>
      <c r="BI358" s="21"/>
      <c r="BJ358" s="21"/>
      <c r="BK358" s="21"/>
      <c r="BL358" s="21"/>
      <c r="BM358" s="21"/>
      <c r="BN358" s="21"/>
      <c r="BO358" s="21"/>
      <c r="BP358" s="21"/>
      <c r="BQ358" s="21"/>
      <c r="BR358" s="21"/>
      <c r="BS358" s="21"/>
      <c r="BT358" s="21"/>
      <c r="BU358" s="21"/>
      <c r="BV358" s="21"/>
      <c r="BW358" s="21"/>
      <c r="BX358" s="21"/>
      <c r="BY358" s="21"/>
      <c r="BZ358" s="21"/>
      <c r="CA358" s="21"/>
      <c r="CB358" s="21"/>
      <c r="CC358" s="21"/>
      <c r="CD358" s="21"/>
      <c r="CE358" s="21"/>
      <c r="CF358" s="21"/>
      <c r="CG358" s="21"/>
      <c r="CH358" s="21"/>
      <c r="CI358" s="21"/>
      <c r="CJ358" s="21"/>
      <c r="CK358" s="21"/>
      <c r="CL358" s="21"/>
      <c r="CM358" s="21"/>
      <c r="CN358" s="21"/>
      <c r="CO358" s="21"/>
      <c r="CP358" s="21"/>
      <c r="CQ358" s="21"/>
      <c r="CR358" s="21"/>
      <c r="CS358" s="21"/>
      <c r="CT358" s="21"/>
      <c r="CU358" s="21"/>
      <c r="CV358" s="21"/>
      <c r="CW358" s="21"/>
      <c r="CX358" s="21"/>
      <c r="CY358" s="21"/>
      <c r="CZ358" s="21"/>
      <c r="DA358" s="21"/>
    </row>
    <row r="359" spans="2:105" x14ac:dyDescent="0.3">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c r="AH359" s="21"/>
      <c r="AI359" s="21"/>
      <c r="AJ359" s="21"/>
      <c r="AK359" s="21"/>
      <c r="AL359" s="21"/>
      <c r="AM359" s="21"/>
      <c r="AN359" s="21"/>
      <c r="AO359" s="21"/>
      <c r="AP359" s="21"/>
      <c r="AQ359" s="21"/>
      <c r="AR359" s="21"/>
      <c r="AW359" s="21"/>
      <c r="AX359" s="21"/>
      <c r="AY359" s="21"/>
      <c r="AZ359" s="21"/>
      <c r="BA359" s="21"/>
      <c r="BB359" s="21"/>
      <c r="BC359" s="21"/>
      <c r="BD359" s="21"/>
      <c r="BE359" s="21"/>
      <c r="BF359" s="21"/>
      <c r="BG359" s="21"/>
      <c r="BH359" s="21"/>
      <c r="BI359" s="21"/>
      <c r="BJ359" s="21"/>
      <c r="BK359" s="21"/>
      <c r="BL359" s="21"/>
      <c r="BM359" s="21"/>
      <c r="BN359" s="21"/>
      <c r="BO359" s="21"/>
      <c r="BP359" s="21"/>
      <c r="BQ359" s="21"/>
      <c r="BR359" s="21"/>
      <c r="BS359" s="21"/>
      <c r="BT359" s="21"/>
      <c r="BU359" s="21"/>
      <c r="BV359" s="21"/>
      <c r="BW359" s="21"/>
      <c r="BX359" s="21"/>
      <c r="BY359" s="21"/>
      <c r="BZ359" s="21"/>
      <c r="CA359" s="21"/>
      <c r="CB359" s="21"/>
      <c r="CC359" s="21"/>
      <c r="CD359" s="21"/>
      <c r="CE359" s="21"/>
      <c r="CF359" s="21"/>
      <c r="CG359" s="21"/>
      <c r="CH359" s="21"/>
      <c r="CI359" s="21"/>
      <c r="CJ359" s="21"/>
      <c r="CK359" s="21"/>
      <c r="CL359" s="21"/>
      <c r="CM359" s="21"/>
      <c r="CN359" s="21"/>
      <c r="CO359" s="21"/>
      <c r="CP359" s="21"/>
      <c r="CQ359" s="21"/>
      <c r="CR359" s="21"/>
      <c r="CS359" s="21"/>
      <c r="CT359" s="21"/>
      <c r="CU359" s="21"/>
      <c r="CV359" s="21"/>
      <c r="CW359" s="21"/>
      <c r="CX359" s="21"/>
      <c r="CY359" s="21"/>
      <c r="CZ359" s="21"/>
      <c r="DA359" s="21"/>
    </row>
    <row r="360" spans="2:105" x14ac:dyDescent="0.3">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c r="AH360" s="21"/>
      <c r="AI360" s="21"/>
      <c r="AJ360" s="21"/>
      <c r="AK360" s="21"/>
      <c r="AL360" s="21"/>
      <c r="AM360" s="21"/>
      <c r="AN360" s="21"/>
      <c r="AO360" s="21"/>
      <c r="AP360" s="21"/>
      <c r="AQ360" s="21"/>
      <c r="AR360" s="21"/>
      <c r="AW360" s="21"/>
      <c r="AX360" s="21"/>
      <c r="AY360" s="21"/>
      <c r="AZ360" s="21"/>
      <c r="BA360" s="21"/>
      <c r="BB360" s="21"/>
      <c r="BC360" s="21"/>
      <c r="BD360" s="21"/>
      <c r="BE360" s="21"/>
      <c r="BF360" s="21"/>
      <c r="BG360" s="21"/>
      <c r="BH360" s="21"/>
      <c r="BI360" s="21"/>
      <c r="BJ360" s="21"/>
      <c r="BK360" s="21"/>
      <c r="BL360" s="21"/>
      <c r="BM360" s="21"/>
      <c r="BN360" s="21"/>
      <c r="BO360" s="21"/>
      <c r="BP360" s="21"/>
      <c r="BQ360" s="21"/>
      <c r="BR360" s="21"/>
      <c r="BS360" s="21"/>
      <c r="BT360" s="21"/>
      <c r="BU360" s="21"/>
      <c r="BV360" s="21"/>
      <c r="BW360" s="21"/>
      <c r="BX360" s="21"/>
      <c r="BY360" s="21"/>
      <c r="BZ360" s="21"/>
      <c r="CA360" s="21"/>
      <c r="CB360" s="21"/>
      <c r="CC360" s="21"/>
      <c r="CD360" s="21"/>
      <c r="CE360" s="21"/>
      <c r="CF360" s="21"/>
      <c r="CG360" s="21"/>
      <c r="CH360" s="21"/>
      <c r="CI360" s="21"/>
      <c r="CJ360" s="21"/>
      <c r="CK360" s="21"/>
      <c r="CL360" s="21"/>
      <c r="CM360" s="21"/>
      <c r="CN360" s="21"/>
      <c r="CO360" s="21"/>
      <c r="CP360" s="21"/>
      <c r="CQ360" s="21"/>
      <c r="CR360" s="21"/>
      <c r="CS360" s="21"/>
      <c r="CT360" s="21"/>
      <c r="CU360" s="21"/>
      <c r="CV360" s="21"/>
      <c r="CW360" s="21"/>
      <c r="CX360" s="21"/>
      <c r="CY360" s="21"/>
      <c r="CZ360" s="21"/>
      <c r="DA360" s="21"/>
    </row>
    <row r="361" spans="2:105" x14ac:dyDescent="0.3">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c r="AH361" s="21"/>
      <c r="AI361" s="21"/>
      <c r="AJ361" s="21"/>
      <c r="AK361" s="21"/>
      <c r="AL361" s="21"/>
      <c r="AM361" s="21"/>
      <c r="AN361" s="21"/>
      <c r="AO361" s="21"/>
      <c r="AP361" s="21"/>
      <c r="AQ361" s="21"/>
      <c r="AR361" s="21"/>
      <c r="AW361" s="21"/>
      <c r="AX361" s="21"/>
      <c r="AY361" s="21"/>
      <c r="AZ361" s="21"/>
      <c r="BA361" s="21"/>
      <c r="BB361" s="21"/>
      <c r="BC361" s="21"/>
      <c r="BD361" s="21"/>
      <c r="BE361" s="21"/>
      <c r="BF361" s="21"/>
      <c r="BG361" s="21"/>
      <c r="BH361" s="21"/>
      <c r="BI361" s="21"/>
      <c r="BJ361" s="21"/>
      <c r="BK361" s="21"/>
      <c r="BL361" s="21"/>
      <c r="BM361" s="21"/>
      <c r="BN361" s="21"/>
      <c r="BO361" s="21"/>
      <c r="BP361" s="21"/>
      <c r="BQ361" s="21"/>
      <c r="BR361" s="21"/>
      <c r="BS361" s="21"/>
      <c r="BT361" s="21"/>
      <c r="BU361" s="21"/>
      <c r="BV361" s="21"/>
      <c r="BW361" s="21"/>
      <c r="BX361" s="21"/>
      <c r="BY361" s="21"/>
      <c r="BZ361" s="21"/>
      <c r="CA361" s="21"/>
      <c r="CB361" s="21"/>
      <c r="CC361" s="21"/>
      <c r="CD361" s="21"/>
      <c r="CE361" s="21"/>
      <c r="CF361" s="21"/>
      <c r="CG361" s="21"/>
      <c r="CH361" s="21"/>
      <c r="CI361" s="21"/>
      <c r="CJ361" s="21"/>
      <c r="CK361" s="21"/>
      <c r="CL361" s="21"/>
      <c r="CM361" s="21"/>
      <c r="CN361" s="21"/>
      <c r="CO361" s="21"/>
      <c r="CP361" s="21"/>
      <c r="CQ361" s="21"/>
      <c r="CR361" s="21"/>
      <c r="CS361" s="21"/>
      <c r="CT361" s="21"/>
      <c r="CU361" s="21"/>
      <c r="CV361" s="21"/>
      <c r="CW361" s="21"/>
      <c r="CX361" s="21"/>
      <c r="CY361" s="21"/>
      <c r="CZ361" s="21"/>
      <c r="DA361" s="21"/>
    </row>
    <row r="362" spans="2:105" x14ac:dyDescent="0.3">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c r="AH362" s="21"/>
      <c r="AI362" s="21"/>
      <c r="AJ362" s="21"/>
      <c r="AK362" s="21"/>
      <c r="AL362" s="21"/>
      <c r="AM362" s="21"/>
      <c r="AN362" s="21"/>
      <c r="AO362" s="21"/>
      <c r="AP362" s="21"/>
      <c r="AQ362" s="21"/>
      <c r="AR362" s="21"/>
      <c r="AW362" s="21"/>
      <c r="AX362" s="21"/>
      <c r="AY362" s="21"/>
      <c r="AZ362" s="21"/>
      <c r="BA362" s="21"/>
      <c r="BB362" s="21"/>
      <c r="BC362" s="21"/>
      <c r="BD362" s="21"/>
      <c r="BE362" s="21"/>
      <c r="BF362" s="21"/>
      <c r="BG362" s="21"/>
      <c r="BH362" s="21"/>
      <c r="BI362" s="21"/>
      <c r="BJ362" s="21"/>
      <c r="BK362" s="21"/>
      <c r="BL362" s="21"/>
      <c r="BM362" s="21"/>
      <c r="BN362" s="21"/>
      <c r="BO362" s="21"/>
      <c r="BP362" s="21"/>
      <c r="BQ362" s="21"/>
      <c r="BR362" s="21"/>
      <c r="BS362" s="21"/>
      <c r="BT362" s="21"/>
      <c r="BU362" s="21"/>
      <c r="BV362" s="21"/>
      <c r="BW362" s="21"/>
      <c r="BX362" s="21"/>
      <c r="BY362" s="21"/>
      <c r="BZ362" s="21"/>
      <c r="CA362" s="21"/>
      <c r="CB362" s="21"/>
      <c r="CC362" s="21"/>
      <c r="CD362" s="21"/>
      <c r="CE362" s="21"/>
      <c r="CF362" s="21"/>
      <c r="CG362" s="21"/>
      <c r="CH362" s="21"/>
      <c r="CI362" s="21"/>
      <c r="CJ362" s="21"/>
      <c r="CK362" s="21"/>
      <c r="CL362" s="21"/>
      <c r="CM362" s="21"/>
      <c r="CN362" s="21"/>
      <c r="CO362" s="21"/>
      <c r="CP362" s="21"/>
      <c r="CQ362" s="21"/>
      <c r="CR362" s="21"/>
      <c r="CS362" s="21"/>
      <c r="CT362" s="21"/>
      <c r="CU362" s="21"/>
      <c r="CV362" s="21"/>
      <c r="CW362" s="21"/>
      <c r="CX362" s="21"/>
      <c r="CY362" s="21"/>
      <c r="CZ362" s="21"/>
      <c r="DA362" s="21"/>
    </row>
    <row r="363" spans="2:105" x14ac:dyDescent="0.3">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c r="AH363" s="21"/>
      <c r="AI363" s="21"/>
      <c r="AJ363" s="21"/>
      <c r="AK363" s="21"/>
      <c r="AL363" s="21"/>
      <c r="AM363" s="21"/>
      <c r="AN363" s="21"/>
      <c r="AO363" s="21"/>
      <c r="AP363" s="21"/>
      <c r="AQ363" s="21"/>
      <c r="AR363" s="21"/>
      <c r="AW363" s="21"/>
      <c r="AX363" s="21"/>
      <c r="AY363" s="21"/>
      <c r="AZ363" s="21"/>
      <c r="BA363" s="21"/>
      <c r="BB363" s="21"/>
      <c r="BC363" s="21"/>
      <c r="BD363" s="21"/>
      <c r="BE363" s="21"/>
      <c r="BF363" s="21"/>
      <c r="BG363" s="21"/>
      <c r="BH363" s="21"/>
      <c r="BI363" s="21"/>
      <c r="BJ363" s="21"/>
      <c r="BK363" s="21"/>
      <c r="BL363" s="21"/>
      <c r="BM363" s="21"/>
      <c r="BN363" s="21"/>
      <c r="BO363" s="21"/>
      <c r="BP363" s="21"/>
      <c r="BQ363" s="21"/>
      <c r="BR363" s="21"/>
      <c r="BS363" s="21"/>
      <c r="BT363" s="21"/>
      <c r="BU363" s="21"/>
      <c r="BV363" s="21"/>
      <c r="BW363" s="21"/>
      <c r="BX363" s="21"/>
      <c r="BY363" s="21"/>
      <c r="BZ363" s="21"/>
      <c r="CA363" s="21"/>
      <c r="CB363" s="21"/>
      <c r="CC363" s="21"/>
      <c r="CD363" s="21"/>
      <c r="CE363" s="21"/>
      <c r="CF363" s="21"/>
      <c r="CG363" s="21"/>
      <c r="CH363" s="21"/>
      <c r="CI363" s="21"/>
      <c r="CJ363" s="21"/>
      <c r="CK363" s="21"/>
      <c r="CL363" s="21"/>
      <c r="CM363" s="21"/>
      <c r="CN363" s="21"/>
      <c r="CO363" s="21"/>
      <c r="CP363" s="21"/>
      <c r="CQ363" s="21"/>
      <c r="CR363" s="21"/>
      <c r="CS363" s="21"/>
      <c r="CT363" s="21"/>
      <c r="CU363" s="21"/>
      <c r="CV363" s="21"/>
      <c r="CW363" s="21"/>
      <c r="CX363" s="21"/>
      <c r="CY363" s="21"/>
      <c r="CZ363" s="21"/>
      <c r="DA363" s="21"/>
    </row>
    <row r="364" spans="2:105" x14ac:dyDescent="0.3">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c r="AH364" s="21"/>
      <c r="AI364" s="21"/>
      <c r="AJ364" s="21"/>
      <c r="AK364" s="21"/>
      <c r="AL364" s="21"/>
      <c r="AM364" s="21"/>
      <c r="AN364" s="21"/>
      <c r="AO364" s="21"/>
      <c r="AP364" s="21"/>
      <c r="AQ364" s="21"/>
      <c r="AR364" s="21"/>
      <c r="AW364" s="21"/>
      <c r="AX364" s="21"/>
      <c r="AY364" s="21"/>
      <c r="AZ364" s="21"/>
      <c r="BA364" s="21"/>
      <c r="BB364" s="21"/>
      <c r="BC364" s="21"/>
      <c r="BD364" s="21"/>
      <c r="BE364" s="21"/>
      <c r="BF364" s="21"/>
      <c r="BG364" s="21"/>
      <c r="BH364" s="21"/>
      <c r="BI364" s="21"/>
      <c r="BJ364" s="21"/>
      <c r="BK364" s="21"/>
      <c r="BL364" s="21"/>
      <c r="BM364" s="21"/>
      <c r="BN364" s="21"/>
      <c r="BO364" s="21"/>
      <c r="BP364" s="21"/>
      <c r="BQ364" s="21"/>
      <c r="BR364" s="21"/>
      <c r="BS364" s="21"/>
      <c r="BT364" s="21"/>
      <c r="BU364" s="21"/>
      <c r="BV364" s="21"/>
      <c r="BW364" s="21"/>
      <c r="BX364" s="21"/>
      <c r="BY364" s="21"/>
      <c r="BZ364" s="21"/>
      <c r="CA364" s="21"/>
      <c r="CB364" s="21"/>
      <c r="CC364" s="21"/>
      <c r="CD364" s="21"/>
      <c r="CE364" s="21"/>
      <c r="CF364" s="21"/>
      <c r="CG364" s="21"/>
      <c r="CH364" s="21"/>
      <c r="CI364" s="21"/>
      <c r="CJ364" s="21"/>
      <c r="CK364" s="21"/>
      <c r="CL364" s="21"/>
      <c r="CM364" s="21"/>
      <c r="CN364" s="21"/>
      <c r="CO364" s="21"/>
      <c r="CP364" s="21"/>
      <c r="CQ364" s="21"/>
      <c r="CR364" s="21"/>
      <c r="CS364" s="21"/>
      <c r="CT364" s="21"/>
      <c r="CU364" s="21"/>
      <c r="CV364" s="21"/>
      <c r="CW364" s="21"/>
      <c r="CX364" s="21"/>
      <c r="CY364" s="21"/>
      <c r="CZ364" s="21"/>
      <c r="DA364" s="21"/>
    </row>
    <row r="365" spans="2:105" x14ac:dyDescent="0.3">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c r="AH365" s="21"/>
      <c r="AI365" s="21"/>
      <c r="AJ365" s="21"/>
      <c r="AK365" s="21"/>
      <c r="AL365" s="21"/>
      <c r="AM365" s="21"/>
      <c r="AN365" s="21"/>
      <c r="AO365" s="21"/>
      <c r="AP365" s="21"/>
      <c r="AQ365" s="21"/>
      <c r="AR365" s="21"/>
      <c r="AW365" s="21"/>
      <c r="AX365" s="21"/>
      <c r="AY365" s="21"/>
      <c r="AZ365" s="21"/>
      <c r="BA365" s="21"/>
      <c r="BB365" s="21"/>
      <c r="BC365" s="21"/>
      <c r="BD365" s="21"/>
      <c r="BE365" s="21"/>
      <c r="BF365" s="21"/>
      <c r="BG365" s="21"/>
      <c r="BH365" s="21"/>
      <c r="BI365" s="21"/>
      <c r="BJ365" s="21"/>
      <c r="BK365" s="21"/>
      <c r="BL365" s="21"/>
      <c r="BM365" s="21"/>
      <c r="BN365" s="21"/>
      <c r="BO365" s="21"/>
      <c r="BP365" s="21"/>
      <c r="BQ365" s="21"/>
      <c r="BR365" s="21"/>
      <c r="BS365" s="21"/>
      <c r="BT365" s="21"/>
      <c r="BU365" s="21"/>
      <c r="BV365" s="21"/>
      <c r="BW365" s="21"/>
      <c r="BX365" s="21"/>
      <c r="BY365" s="21"/>
      <c r="BZ365" s="21"/>
      <c r="CA365" s="21"/>
      <c r="CB365" s="21"/>
      <c r="CC365" s="21"/>
      <c r="CD365" s="21"/>
      <c r="CE365" s="21"/>
      <c r="CF365" s="21"/>
      <c r="CG365" s="21"/>
      <c r="CH365" s="21"/>
      <c r="CI365" s="21"/>
      <c r="CJ365" s="21"/>
      <c r="CK365" s="21"/>
      <c r="CL365" s="21"/>
      <c r="CM365" s="21"/>
      <c r="CN365" s="21"/>
      <c r="CO365" s="21"/>
      <c r="CP365" s="21"/>
      <c r="CQ365" s="21"/>
      <c r="CR365" s="21"/>
      <c r="CS365" s="21"/>
      <c r="CT365" s="21"/>
      <c r="CU365" s="21"/>
      <c r="CV365" s="21"/>
      <c r="CW365" s="21"/>
      <c r="CX365" s="21"/>
      <c r="CY365" s="21"/>
      <c r="CZ365" s="21"/>
      <c r="DA365" s="21"/>
    </row>
    <row r="366" spans="2:105" x14ac:dyDescent="0.3">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c r="AH366" s="21"/>
      <c r="AI366" s="21"/>
      <c r="AJ366" s="21"/>
      <c r="AK366" s="21"/>
      <c r="AL366" s="21"/>
      <c r="AM366" s="21"/>
      <c r="AN366" s="21"/>
      <c r="AO366" s="21"/>
      <c r="AP366" s="21"/>
      <c r="AQ366" s="21"/>
      <c r="AR366" s="21"/>
      <c r="AW366" s="21"/>
      <c r="AX366" s="21"/>
      <c r="AY366" s="21"/>
      <c r="AZ366" s="21"/>
      <c r="BA366" s="21"/>
      <c r="BB366" s="21"/>
      <c r="BC366" s="21"/>
      <c r="BD366" s="21"/>
      <c r="BE366" s="21"/>
      <c r="BF366" s="21"/>
      <c r="BG366" s="21"/>
      <c r="BH366" s="21"/>
      <c r="BI366" s="21"/>
      <c r="BJ366" s="21"/>
      <c r="BK366" s="21"/>
      <c r="BL366" s="21"/>
      <c r="BM366" s="21"/>
      <c r="BN366" s="21"/>
      <c r="BO366" s="21"/>
      <c r="BP366" s="21"/>
      <c r="BQ366" s="21"/>
      <c r="BR366" s="21"/>
      <c r="BS366" s="21"/>
      <c r="BT366" s="21"/>
      <c r="BU366" s="21"/>
      <c r="BV366" s="21"/>
      <c r="BW366" s="21"/>
      <c r="BX366" s="21"/>
      <c r="BY366" s="21"/>
      <c r="BZ366" s="21"/>
      <c r="CA366" s="21"/>
      <c r="CB366" s="21"/>
      <c r="CC366" s="21"/>
      <c r="CD366" s="21"/>
      <c r="CE366" s="21"/>
      <c r="CF366" s="21"/>
      <c r="CG366" s="21"/>
      <c r="CH366" s="21"/>
      <c r="CI366" s="21"/>
      <c r="CJ366" s="21"/>
      <c r="CK366" s="21"/>
      <c r="CL366" s="21"/>
      <c r="CM366" s="21"/>
      <c r="CN366" s="21"/>
      <c r="CO366" s="21"/>
      <c r="CP366" s="21"/>
      <c r="CQ366" s="21"/>
      <c r="CR366" s="21"/>
      <c r="CS366" s="21"/>
      <c r="CT366" s="21"/>
      <c r="CU366" s="21"/>
      <c r="CV366" s="21"/>
      <c r="CW366" s="21"/>
      <c r="CX366" s="21"/>
      <c r="CY366" s="21"/>
      <c r="CZ366" s="21"/>
      <c r="DA366" s="21"/>
    </row>
    <row r="367" spans="2:105" x14ac:dyDescent="0.3">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c r="AH367" s="21"/>
      <c r="AI367" s="21"/>
      <c r="AJ367" s="21"/>
      <c r="AK367" s="21"/>
      <c r="AL367" s="21"/>
      <c r="AM367" s="21"/>
      <c r="AN367" s="21"/>
      <c r="AO367" s="21"/>
      <c r="AP367" s="21"/>
      <c r="AQ367" s="21"/>
      <c r="AR367" s="21"/>
      <c r="AW367" s="21"/>
      <c r="AX367" s="21"/>
      <c r="AY367" s="21"/>
      <c r="AZ367" s="21"/>
      <c r="BA367" s="21"/>
      <c r="BB367" s="21"/>
      <c r="BC367" s="21"/>
      <c r="BD367" s="21"/>
      <c r="BE367" s="21"/>
      <c r="BF367" s="21"/>
      <c r="BG367" s="21"/>
      <c r="BH367" s="21"/>
      <c r="BI367" s="21"/>
      <c r="BJ367" s="21"/>
      <c r="BK367" s="21"/>
      <c r="BL367" s="21"/>
      <c r="BM367" s="21"/>
      <c r="BN367" s="21"/>
      <c r="BO367" s="21"/>
      <c r="BP367" s="21"/>
      <c r="BQ367" s="21"/>
      <c r="BR367" s="21"/>
      <c r="BS367" s="21"/>
      <c r="BT367" s="21"/>
      <c r="BU367" s="21"/>
      <c r="BV367" s="21"/>
      <c r="BW367" s="21"/>
      <c r="BX367" s="21"/>
      <c r="BY367" s="21"/>
      <c r="BZ367" s="21"/>
      <c r="CA367" s="21"/>
      <c r="CB367" s="21"/>
      <c r="CC367" s="21"/>
      <c r="CD367" s="21"/>
      <c r="CE367" s="21"/>
      <c r="CF367" s="21"/>
      <c r="CG367" s="21"/>
      <c r="CH367" s="21"/>
      <c r="CI367" s="21"/>
      <c r="CJ367" s="21"/>
      <c r="CK367" s="21"/>
      <c r="CL367" s="21"/>
      <c r="CM367" s="21"/>
      <c r="CN367" s="21"/>
      <c r="CO367" s="21"/>
      <c r="CP367" s="21"/>
      <c r="CQ367" s="21"/>
      <c r="CR367" s="21"/>
      <c r="CS367" s="21"/>
      <c r="CT367" s="21"/>
      <c r="CU367" s="21"/>
      <c r="CV367" s="21"/>
      <c r="CW367" s="21"/>
      <c r="CX367" s="21"/>
      <c r="CY367" s="21"/>
      <c r="CZ367" s="21"/>
      <c r="DA367" s="21"/>
    </row>
    <row r="368" spans="2:105" x14ac:dyDescent="0.3">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c r="AH368" s="21"/>
      <c r="AI368" s="21"/>
      <c r="AJ368" s="21"/>
      <c r="AK368" s="21"/>
      <c r="AL368" s="21"/>
      <c r="AM368" s="21"/>
      <c r="AN368" s="21"/>
      <c r="AO368" s="21"/>
      <c r="AP368" s="21"/>
      <c r="AQ368" s="21"/>
      <c r="AR368" s="21"/>
      <c r="AW368" s="21"/>
      <c r="AX368" s="21"/>
      <c r="AY368" s="21"/>
      <c r="AZ368" s="21"/>
      <c r="BA368" s="21"/>
      <c r="BB368" s="21"/>
      <c r="BC368" s="21"/>
      <c r="BD368" s="21"/>
      <c r="BE368" s="21"/>
      <c r="BF368" s="21"/>
      <c r="BG368" s="21"/>
      <c r="BH368" s="21"/>
      <c r="BI368" s="21"/>
      <c r="BJ368" s="21"/>
      <c r="BK368" s="21"/>
      <c r="BL368" s="21"/>
      <c r="BM368" s="21"/>
      <c r="BN368" s="21"/>
      <c r="BO368" s="21"/>
      <c r="BP368" s="21"/>
      <c r="BQ368" s="21"/>
      <c r="BR368" s="21"/>
      <c r="BS368" s="21"/>
      <c r="BT368" s="21"/>
      <c r="BU368" s="21"/>
      <c r="BV368" s="21"/>
      <c r="BW368" s="21"/>
      <c r="BX368" s="21"/>
      <c r="BY368" s="21"/>
      <c r="BZ368" s="21"/>
      <c r="CA368" s="21"/>
      <c r="CB368" s="21"/>
      <c r="CC368" s="21"/>
      <c r="CD368" s="21"/>
      <c r="CE368" s="21"/>
      <c r="CF368" s="21"/>
      <c r="CG368" s="21"/>
      <c r="CH368" s="21"/>
      <c r="CI368" s="21"/>
      <c r="CJ368" s="21"/>
      <c r="CK368" s="21"/>
      <c r="CL368" s="21"/>
      <c r="CM368" s="21"/>
      <c r="CN368" s="21"/>
      <c r="CO368" s="21"/>
      <c r="CP368" s="21"/>
      <c r="CQ368" s="21"/>
      <c r="CR368" s="21"/>
      <c r="CS368" s="21"/>
      <c r="CT368" s="21"/>
      <c r="CU368" s="21"/>
      <c r="CV368" s="21"/>
      <c r="CW368" s="21"/>
      <c r="CX368" s="21"/>
      <c r="CY368" s="21"/>
      <c r="CZ368" s="21"/>
      <c r="DA368" s="21"/>
    </row>
    <row r="369" spans="2:105" x14ac:dyDescent="0.3">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c r="AH369" s="21"/>
      <c r="AI369" s="21"/>
      <c r="AJ369" s="21"/>
      <c r="AK369" s="21"/>
      <c r="AL369" s="21"/>
      <c r="AM369" s="21"/>
      <c r="AN369" s="21"/>
      <c r="AO369" s="21"/>
      <c r="AP369" s="21"/>
      <c r="AQ369" s="21"/>
      <c r="AR369" s="21"/>
      <c r="AW369" s="21"/>
      <c r="AX369" s="21"/>
      <c r="AY369" s="21"/>
      <c r="AZ369" s="21"/>
      <c r="BA369" s="21"/>
      <c r="BB369" s="21"/>
      <c r="BC369" s="21"/>
      <c r="BD369" s="21"/>
      <c r="BE369" s="21"/>
      <c r="BF369" s="21"/>
      <c r="BG369" s="21"/>
      <c r="BH369" s="21"/>
      <c r="BI369" s="21"/>
      <c r="BJ369" s="21"/>
      <c r="BK369" s="21"/>
      <c r="BL369" s="21"/>
      <c r="BM369" s="21"/>
      <c r="BN369" s="21"/>
      <c r="BO369" s="21"/>
      <c r="BP369" s="21"/>
      <c r="BQ369" s="21"/>
      <c r="BR369" s="21"/>
      <c r="BS369" s="21"/>
      <c r="BT369" s="21"/>
      <c r="BU369" s="21"/>
      <c r="BV369" s="21"/>
      <c r="BW369" s="21"/>
      <c r="BX369" s="21"/>
      <c r="BY369" s="21"/>
      <c r="BZ369" s="21"/>
      <c r="CA369" s="21"/>
      <c r="CB369" s="21"/>
      <c r="CC369" s="21"/>
      <c r="CD369" s="21"/>
      <c r="CE369" s="21"/>
      <c r="CF369" s="21"/>
      <c r="CG369" s="21"/>
      <c r="CH369" s="21"/>
      <c r="CI369" s="21"/>
      <c r="CJ369" s="21"/>
      <c r="CK369" s="21"/>
      <c r="CL369" s="21"/>
      <c r="CM369" s="21"/>
      <c r="CN369" s="21"/>
      <c r="CO369" s="21"/>
      <c r="CP369" s="21"/>
      <c r="CQ369" s="21"/>
      <c r="CR369" s="21"/>
      <c r="CS369" s="21"/>
      <c r="CT369" s="21"/>
      <c r="CU369" s="21"/>
      <c r="CV369" s="21"/>
      <c r="CW369" s="21"/>
      <c r="CX369" s="21"/>
      <c r="CY369" s="21"/>
      <c r="CZ369" s="21"/>
      <c r="DA369" s="21"/>
    </row>
    <row r="370" spans="2:105" x14ac:dyDescent="0.3">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c r="AH370" s="21"/>
      <c r="AI370" s="21"/>
      <c r="AJ370" s="21"/>
      <c r="AK370" s="21"/>
      <c r="AL370" s="21"/>
      <c r="AM370" s="21"/>
      <c r="AN370" s="21"/>
      <c r="AO370" s="21"/>
      <c r="AP370" s="21"/>
      <c r="AQ370" s="21"/>
      <c r="AR370" s="21"/>
      <c r="AW370" s="21"/>
      <c r="AX370" s="21"/>
      <c r="AY370" s="21"/>
      <c r="AZ370" s="21"/>
      <c r="BA370" s="21"/>
      <c r="BB370" s="21"/>
      <c r="BC370" s="21"/>
      <c r="BD370" s="21"/>
      <c r="BE370" s="21"/>
      <c r="BF370" s="21"/>
      <c r="BG370" s="21"/>
      <c r="BH370" s="21"/>
      <c r="BI370" s="21"/>
      <c r="BJ370" s="21"/>
      <c r="BK370" s="21"/>
      <c r="BL370" s="21"/>
      <c r="BM370" s="21"/>
      <c r="BN370" s="21"/>
      <c r="BO370" s="21"/>
      <c r="BP370" s="21"/>
      <c r="BQ370" s="21"/>
      <c r="BR370" s="21"/>
      <c r="BS370" s="21"/>
      <c r="BT370" s="21"/>
      <c r="BU370" s="21"/>
      <c r="BV370" s="21"/>
      <c r="BW370" s="21"/>
      <c r="BX370" s="21"/>
      <c r="BY370" s="21"/>
      <c r="BZ370" s="21"/>
      <c r="CA370" s="21"/>
      <c r="CB370" s="21"/>
      <c r="CC370" s="21"/>
      <c r="CD370" s="21"/>
      <c r="CE370" s="21"/>
      <c r="CF370" s="21"/>
      <c r="CG370" s="21"/>
      <c r="CH370" s="21"/>
      <c r="CI370" s="21"/>
      <c r="CJ370" s="21"/>
      <c r="CK370" s="21"/>
      <c r="CL370" s="21"/>
      <c r="CM370" s="21"/>
      <c r="CN370" s="21"/>
      <c r="CO370" s="21"/>
      <c r="CP370" s="21"/>
      <c r="CQ370" s="21"/>
      <c r="CR370" s="21"/>
      <c r="CS370" s="21"/>
      <c r="CT370" s="21"/>
      <c r="CU370" s="21"/>
      <c r="CV370" s="21"/>
      <c r="CW370" s="21"/>
      <c r="CX370" s="21"/>
      <c r="CY370" s="21"/>
      <c r="CZ370" s="21"/>
      <c r="DA370" s="21"/>
    </row>
    <row r="371" spans="2:105" x14ac:dyDescent="0.3">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c r="AH371" s="21"/>
      <c r="AI371" s="21"/>
      <c r="AJ371" s="21"/>
      <c r="AK371" s="21"/>
      <c r="AL371" s="21"/>
      <c r="AM371" s="21"/>
      <c r="AN371" s="21"/>
      <c r="AO371" s="21"/>
      <c r="AP371" s="21"/>
      <c r="AQ371" s="21"/>
      <c r="AR371" s="21"/>
      <c r="AW371" s="21"/>
      <c r="AX371" s="21"/>
      <c r="AY371" s="21"/>
      <c r="AZ371" s="21"/>
      <c r="BA371" s="21"/>
      <c r="BB371" s="21"/>
      <c r="BC371" s="21"/>
      <c r="BD371" s="21"/>
      <c r="BE371" s="21"/>
      <c r="BF371" s="21"/>
      <c r="BG371" s="21"/>
      <c r="BH371" s="21"/>
      <c r="BI371" s="21"/>
      <c r="BJ371" s="21"/>
      <c r="BK371" s="21"/>
      <c r="BL371" s="21"/>
      <c r="BM371" s="21"/>
      <c r="BN371" s="21"/>
      <c r="BO371" s="21"/>
      <c r="BP371" s="21"/>
      <c r="BQ371" s="21"/>
      <c r="BR371" s="21"/>
      <c r="BS371" s="21"/>
      <c r="BT371" s="21"/>
      <c r="BU371" s="21"/>
      <c r="BV371" s="21"/>
      <c r="BW371" s="21"/>
      <c r="BX371" s="21"/>
      <c r="BY371" s="21"/>
      <c r="BZ371" s="21"/>
      <c r="CA371" s="21"/>
      <c r="CB371" s="21"/>
      <c r="CC371" s="21"/>
      <c r="CD371" s="21"/>
      <c r="CE371" s="21"/>
      <c r="CF371" s="21"/>
      <c r="CG371" s="21"/>
      <c r="CH371" s="21"/>
      <c r="CI371" s="21"/>
      <c r="CJ371" s="21"/>
      <c r="CK371" s="21"/>
      <c r="CL371" s="21"/>
      <c r="CM371" s="21"/>
      <c r="CN371" s="21"/>
      <c r="CO371" s="21"/>
      <c r="CP371" s="21"/>
      <c r="CQ371" s="21"/>
      <c r="CR371" s="21"/>
      <c r="CS371" s="21"/>
      <c r="CT371" s="21"/>
      <c r="CU371" s="21"/>
      <c r="CV371" s="21"/>
      <c r="CW371" s="21"/>
      <c r="CX371" s="21"/>
      <c r="CY371" s="21"/>
      <c r="CZ371" s="21"/>
      <c r="DA371" s="21"/>
    </row>
    <row r="372" spans="2:105" x14ac:dyDescent="0.3">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c r="AH372" s="21"/>
      <c r="AI372" s="21"/>
      <c r="AJ372" s="21"/>
      <c r="AK372" s="21"/>
      <c r="AL372" s="21"/>
      <c r="AM372" s="21"/>
      <c r="AN372" s="21"/>
      <c r="AO372" s="21"/>
      <c r="AP372" s="21"/>
      <c r="AQ372" s="21"/>
      <c r="AR372" s="21"/>
      <c r="AW372" s="21"/>
      <c r="AX372" s="21"/>
      <c r="AY372" s="21"/>
      <c r="AZ372" s="21"/>
      <c r="BA372" s="21"/>
      <c r="BB372" s="21"/>
      <c r="BC372" s="21"/>
      <c r="BD372" s="21"/>
      <c r="BE372" s="21"/>
      <c r="BF372" s="21"/>
      <c r="BG372" s="21"/>
      <c r="BH372" s="21"/>
      <c r="BI372" s="21"/>
      <c r="BJ372" s="21"/>
      <c r="BK372" s="21"/>
      <c r="BL372" s="21"/>
      <c r="BM372" s="21"/>
      <c r="BN372" s="21"/>
      <c r="BO372" s="21"/>
      <c r="BP372" s="21"/>
      <c r="BQ372" s="21"/>
      <c r="BR372" s="21"/>
      <c r="BS372" s="21"/>
      <c r="BT372" s="21"/>
      <c r="BU372" s="21"/>
      <c r="BV372" s="21"/>
      <c r="BW372" s="21"/>
      <c r="BX372" s="21"/>
      <c r="BY372" s="21"/>
      <c r="BZ372" s="21"/>
      <c r="CA372" s="21"/>
      <c r="CB372" s="21"/>
      <c r="CC372" s="21"/>
      <c r="CD372" s="21"/>
      <c r="CE372" s="21"/>
      <c r="CF372" s="21"/>
      <c r="CG372" s="21"/>
      <c r="CH372" s="21"/>
      <c r="CI372" s="21"/>
      <c r="CJ372" s="21"/>
      <c r="CK372" s="21"/>
      <c r="CL372" s="21"/>
      <c r="CM372" s="21"/>
      <c r="CN372" s="21"/>
      <c r="CO372" s="21"/>
      <c r="CP372" s="21"/>
      <c r="CQ372" s="21"/>
      <c r="CR372" s="21"/>
      <c r="CS372" s="21"/>
      <c r="CT372" s="21"/>
      <c r="CU372" s="21"/>
      <c r="CV372" s="21"/>
      <c r="CW372" s="21"/>
      <c r="CX372" s="21"/>
      <c r="CY372" s="21"/>
      <c r="CZ372" s="21"/>
      <c r="DA372" s="21"/>
    </row>
    <row r="373" spans="2:105" x14ac:dyDescent="0.3">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c r="AH373" s="21"/>
      <c r="AI373" s="21"/>
      <c r="AJ373" s="21"/>
      <c r="AK373" s="21"/>
      <c r="AL373" s="21"/>
      <c r="AM373" s="21"/>
      <c r="AN373" s="21"/>
      <c r="AO373" s="21"/>
      <c r="AP373" s="21"/>
      <c r="AQ373" s="21"/>
      <c r="AR373" s="21"/>
      <c r="AW373" s="21"/>
      <c r="AX373" s="21"/>
      <c r="AY373" s="21"/>
      <c r="AZ373" s="21"/>
      <c r="BA373" s="21"/>
      <c r="BB373" s="21"/>
      <c r="BC373" s="21"/>
      <c r="BD373" s="21"/>
      <c r="BE373" s="21"/>
      <c r="BF373" s="21"/>
      <c r="BG373" s="21"/>
      <c r="BH373" s="21"/>
      <c r="BI373" s="21"/>
      <c r="BJ373" s="21"/>
      <c r="BK373" s="21"/>
      <c r="BL373" s="21"/>
      <c r="BM373" s="21"/>
      <c r="BN373" s="21"/>
      <c r="BO373" s="21"/>
      <c r="BP373" s="21"/>
      <c r="BQ373" s="21"/>
      <c r="BR373" s="21"/>
      <c r="BS373" s="21"/>
      <c r="BT373" s="21"/>
      <c r="BU373" s="21"/>
      <c r="BV373" s="21"/>
      <c r="BW373" s="21"/>
      <c r="BX373" s="21"/>
      <c r="BY373" s="21"/>
      <c r="BZ373" s="21"/>
      <c r="CA373" s="21"/>
      <c r="CB373" s="21"/>
      <c r="CC373" s="21"/>
      <c r="CD373" s="21"/>
      <c r="CE373" s="21"/>
      <c r="CF373" s="21"/>
      <c r="CG373" s="21"/>
      <c r="CH373" s="21"/>
      <c r="CI373" s="21"/>
      <c r="CJ373" s="21"/>
      <c r="CK373" s="21"/>
      <c r="CL373" s="21"/>
      <c r="CM373" s="21"/>
      <c r="CN373" s="21"/>
      <c r="CO373" s="21"/>
      <c r="CP373" s="21"/>
      <c r="CQ373" s="21"/>
      <c r="CR373" s="21"/>
      <c r="CS373" s="21"/>
      <c r="CT373" s="21"/>
      <c r="CU373" s="21"/>
      <c r="CV373" s="21"/>
      <c r="CW373" s="21"/>
      <c r="CX373" s="21"/>
      <c r="CY373" s="21"/>
      <c r="CZ373" s="21"/>
      <c r="DA373" s="21"/>
    </row>
    <row r="374" spans="2:105" x14ac:dyDescent="0.3">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c r="AH374" s="21"/>
      <c r="AI374" s="21"/>
      <c r="AJ374" s="21"/>
      <c r="AK374" s="21"/>
      <c r="AL374" s="21"/>
      <c r="AM374" s="21"/>
      <c r="AN374" s="21"/>
      <c r="AO374" s="21"/>
      <c r="AP374" s="21"/>
      <c r="AQ374" s="21"/>
      <c r="AR374" s="21"/>
      <c r="AW374" s="21"/>
      <c r="AX374" s="21"/>
      <c r="AY374" s="21"/>
      <c r="AZ374" s="21"/>
      <c r="BA374" s="21"/>
      <c r="BB374" s="21"/>
      <c r="BC374" s="21"/>
      <c r="BD374" s="21"/>
      <c r="BE374" s="21"/>
      <c r="BF374" s="21"/>
      <c r="BG374" s="21"/>
      <c r="BH374" s="21"/>
      <c r="BI374" s="21"/>
      <c r="BJ374" s="21"/>
      <c r="BK374" s="21"/>
      <c r="BL374" s="21"/>
      <c r="BM374" s="21"/>
      <c r="BN374" s="21"/>
      <c r="BO374" s="21"/>
      <c r="BP374" s="21"/>
      <c r="BQ374" s="21"/>
      <c r="BR374" s="21"/>
      <c r="BS374" s="21"/>
      <c r="BT374" s="21"/>
      <c r="BU374" s="21"/>
      <c r="BV374" s="21"/>
      <c r="BW374" s="21"/>
      <c r="BX374" s="21"/>
      <c r="BY374" s="21"/>
      <c r="BZ374" s="21"/>
      <c r="CA374" s="21"/>
      <c r="CB374" s="21"/>
      <c r="CC374" s="21"/>
      <c r="CD374" s="21"/>
      <c r="CE374" s="21"/>
      <c r="CF374" s="21"/>
      <c r="CG374" s="21"/>
      <c r="CH374" s="21"/>
      <c r="CI374" s="21"/>
      <c r="CJ374" s="21"/>
      <c r="CK374" s="21"/>
      <c r="CL374" s="21"/>
      <c r="CM374" s="21"/>
      <c r="CN374" s="21"/>
      <c r="CO374" s="21"/>
      <c r="CP374" s="21"/>
      <c r="CQ374" s="21"/>
      <c r="CR374" s="21"/>
      <c r="CS374" s="21"/>
      <c r="CT374" s="21"/>
      <c r="CU374" s="21"/>
      <c r="CV374" s="21"/>
      <c r="CW374" s="21"/>
      <c r="CX374" s="21"/>
      <c r="CY374" s="21"/>
      <c r="CZ374" s="21"/>
      <c r="DA374" s="21"/>
    </row>
    <row r="375" spans="2:105" x14ac:dyDescent="0.3">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c r="AH375" s="21"/>
      <c r="AI375" s="21"/>
      <c r="AJ375" s="21"/>
      <c r="AK375" s="21"/>
      <c r="AL375" s="21"/>
      <c r="AM375" s="21"/>
      <c r="AN375" s="21"/>
      <c r="AO375" s="21"/>
      <c r="AP375" s="21"/>
      <c r="AQ375" s="21"/>
      <c r="AR375" s="21"/>
      <c r="AW375" s="21"/>
      <c r="AX375" s="21"/>
      <c r="AY375" s="21"/>
      <c r="AZ375" s="21"/>
      <c r="BA375" s="21"/>
      <c r="BB375" s="21"/>
      <c r="BC375" s="21"/>
      <c r="BD375" s="21"/>
      <c r="BE375" s="21"/>
      <c r="BF375" s="21"/>
      <c r="BG375" s="21"/>
      <c r="BH375" s="21"/>
      <c r="BI375" s="21"/>
      <c r="BJ375" s="21"/>
      <c r="BK375" s="21"/>
      <c r="BL375" s="21"/>
      <c r="BM375" s="21"/>
      <c r="BN375" s="21"/>
      <c r="BO375" s="21"/>
      <c r="BP375" s="21"/>
      <c r="BQ375" s="21"/>
      <c r="BR375" s="21"/>
      <c r="BS375" s="21"/>
      <c r="BT375" s="21"/>
      <c r="BU375" s="21"/>
      <c r="BV375" s="21"/>
      <c r="BW375" s="21"/>
      <c r="BX375" s="21"/>
      <c r="BY375" s="21"/>
      <c r="BZ375" s="21"/>
      <c r="CA375" s="21"/>
      <c r="CB375" s="21"/>
      <c r="CC375" s="21"/>
      <c r="CD375" s="21"/>
      <c r="CE375" s="21"/>
      <c r="CF375" s="21"/>
      <c r="CG375" s="21"/>
      <c r="CH375" s="21"/>
      <c r="CI375" s="21"/>
      <c r="CJ375" s="21"/>
      <c r="CK375" s="21"/>
      <c r="CL375" s="21"/>
      <c r="CM375" s="21"/>
      <c r="CN375" s="21"/>
      <c r="CO375" s="21"/>
      <c r="CP375" s="21"/>
      <c r="CQ375" s="21"/>
      <c r="CR375" s="21"/>
      <c r="CS375" s="21"/>
      <c r="CT375" s="21"/>
      <c r="CU375" s="21"/>
      <c r="CV375" s="21"/>
      <c r="CW375" s="21"/>
      <c r="CX375" s="21"/>
      <c r="CY375" s="21"/>
      <c r="CZ375" s="21"/>
      <c r="DA375" s="21"/>
    </row>
    <row r="376" spans="2:105" x14ac:dyDescent="0.3">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c r="AH376" s="21"/>
      <c r="AI376" s="21"/>
      <c r="AJ376" s="21"/>
      <c r="AK376" s="21"/>
      <c r="AL376" s="21"/>
      <c r="AM376" s="21"/>
      <c r="AN376" s="21"/>
      <c r="AO376" s="21"/>
      <c r="AP376" s="21"/>
      <c r="AQ376" s="21"/>
      <c r="AR376" s="21"/>
      <c r="AW376" s="21"/>
      <c r="AX376" s="21"/>
      <c r="AY376" s="21"/>
      <c r="AZ376" s="21"/>
      <c r="BA376" s="21"/>
      <c r="BB376" s="21"/>
      <c r="BC376" s="21"/>
      <c r="BD376" s="21"/>
      <c r="BE376" s="21"/>
      <c r="BF376" s="21"/>
      <c r="BG376" s="21"/>
      <c r="BH376" s="21"/>
      <c r="BI376" s="21"/>
      <c r="BJ376" s="21"/>
      <c r="BK376" s="21"/>
      <c r="BL376" s="21"/>
      <c r="BM376" s="21"/>
      <c r="BN376" s="21"/>
      <c r="BO376" s="21"/>
      <c r="BP376" s="21"/>
      <c r="BQ376" s="21"/>
      <c r="BR376" s="21"/>
      <c r="BS376" s="21"/>
      <c r="BT376" s="21"/>
      <c r="BU376" s="21"/>
      <c r="BV376" s="21"/>
      <c r="BW376" s="21"/>
      <c r="BX376" s="21"/>
      <c r="BY376" s="21"/>
      <c r="BZ376" s="21"/>
      <c r="CA376" s="21"/>
      <c r="CB376" s="21"/>
      <c r="CC376" s="21"/>
      <c r="CD376" s="21"/>
      <c r="CE376" s="21"/>
      <c r="CF376" s="21"/>
      <c r="CG376" s="21"/>
      <c r="CH376" s="21"/>
      <c r="CI376" s="21"/>
      <c r="CJ376" s="21"/>
      <c r="CK376" s="21"/>
      <c r="CL376" s="21"/>
      <c r="CM376" s="21"/>
      <c r="CN376" s="21"/>
      <c r="CO376" s="21"/>
      <c r="CP376" s="21"/>
      <c r="CQ376" s="21"/>
      <c r="CR376" s="21"/>
      <c r="CS376" s="21"/>
      <c r="CT376" s="21"/>
      <c r="CU376" s="21"/>
      <c r="CV376" s="21"/>
      <c r="CW376" s="21"/>
      <c r="CX376" s="21"/>
      <c r="CY376" s="21"/>
      <c r="CZ376" s="21"/>
      <c r="DA376" s="21"/>
    </row>
    <row r="377" spans="2:105" x14ac:dyDescent="0.3">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c r="AH377" s="21"/>
      <c r="AI377" s="21"/>
      <c r="AJ377" s="21"/>
      <c r="AK377" s="21"/>
      <c r="AL377" s="21"/>
      <c r="AM377" s="21"/>
      <c r="AN377" s="21"/>
      <c r="AO377" s="21"/>
      <c r="AP377" s="21"/>
      <c r="AQ377" s="21"/>
      <c r="AR377" s="21"/>
      <c r="AW377" s="21"/>
      <c r="AX377" s="21"/>
      <c r="AY377" s="21"/>
      <c r="AZ377" s="21"/>
      <c r="BA377" s="21"/>
      <c r="BB377" s="21"/>
      <c r="BC377" s="21"/>
      <c r="BD377" s="21"/>
      <c r="BE377" s="21"/>
      <c r="BF377" s="21"/>
      <c r="BG377" s="21"/>
      <c r="BH377" s="21"/>
      <c r="BI377" s="21"/>
      <c r="BJ377" s="21"/>
      <c r="BK377" s="21"/>
      <c r="BL377" s="21"/>
      <c r="BM377" s="21"/>
      <c r="BN377" s="21"/>
      <c r="BO377" s="21"/>
      <c r="BP377" s="21"/>
      <c r="BQ377" s="21"/>
      <c r="BR377" s="21"/>
      <c r="BS377" s="21"/>
      <c r="BT377" s="21"/>
      <c r="BU377" s="21"/>
      <c r="BV377" s="21"/>
      <c r="BW377" s="21"/>
      <c r="BX377" s="21"/>
      <c r="BY377" s="21"/>
      <c r="BZ377" s="21"/>
      <c r="CA377" s="21"/>
      <c r="CB377" s="21"/>
      <c r="CC377" s="21"/>
      <c r="CD377" s="21"/>
      <c r="CE377" s="21"/>
      <c r="CF377" s="21"/>
      <c r="CG377" s="21"/>
      <c r="CH377" s="21"/>
      <c r="CI377" s="21"/>
      <c r="CJ377" s="21"/>
      <c r="CK377" s="21"/>
      <c r="CL377" s="21"/>
      <c r="CM377" s="21"/>
      <c r="CN377" s="21"/>
      <c r="CO377" s="21"/>
      <c r="CP377" s="21"/>
      <c r="CQ377" s="21"/>
      <c r="CR377" s="21"/>
      <c r="CS377" s="21"/>
      <c r="CT377" s="21"/>
      <c r="CU377" s="21"/>
      <c r="CV377" s="21"/>
      <c r="CW377" s="21"/>
      <c r="CX377" s="21"/>
      <c r="CY377" s="21"/>
      <c r="CZ377" s="21"/>
      <c r="DA377" s="21"/>
    </row>
    <row r="378" spans="2:105" x14ac:dyDescent="0.3">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c r="AH378" s="21"/>
      <c r="AI378" s="21"/>
      <c r="AJ378" s="21"/>
      <c r="AK378" s="21"/>
      <c r="AL378" s="21"/>
      <c r="AM378" s="21"/>
      <c r="AN378" s="21"/>
      <c r="AO378" s="21"/>
      <c r="AP378" s="21"/>
      <c r="AQ378" s="21"/>
      <c r="AR378" s="21"/>
      <c r="AW378" s="21"/>
      <c r="AX378" s="21"/>
      <c r="AY378" s="21"/>
      <c r="AZ378" s="21"/>
      <c r="BA378" s="21"/>
      <c r="BB378" s="21"/>
      <c r="BC378" s="21"/>
      <c r="BD378" s="21"/>
      <c r="BE378" s="21"/>
      <c r="BF378" s="21"/>
      <c r="BG378" s="21"/>
      <c r="BH378" s="21"/>
      <c r="BI378" s="21"/>
      <c r="BJ378" s="21"/>
      <c r="BK378" s="21"/>
      <c r="BL378" s="21"/>
      <c r="BM378" s="21"/>
      <c r="BN378" s="21"/>
      <c r="BO378" s="21"/>
      <c r="BP378" s="21"/>
      <c r="BQ378" s="21"/>
      <c r="BR378" s="21"/>
      <c r="BS378" s="21"/>
      <c r="BT378" s="21"/>
      <c r="BU378" s="21"/>
      <c r="BV378" s="21"/>
      <c r="BW378" s="21"/>
      <c r="BX378" s="21"/>
      <c r="BY378" s="21"/>
      <c r="BZ378" s="21"/>
      <c r="CA378" s="21"/>
      <c r="CB378" s="21"/>
      <c r="CC378" s="21"/>
      <c r="CD378" s="21"/>
      <c r="CE378" s="21"/>
      <c r="CF378" s="21"/>
      <c r="CG378" s="21"/>
      <c r="CH378" s="21"/>
      <c r="CI378" s="21"/>
      <c r="CJ378" s="21"/>
      <c r="CK378" s="21"/>
      <c r="CL378" s="21"/>
      <c r="CM378" s="21"/>
      <c r="CN378" s="21"/>
      <c r="CO378" s="21"/>
      <c r="CP378" s="21"/>
      <c r="CQ378" s="21"/>
      <c r="CR378" s="21"/>
      <c r="CS378" s="21"/>
      <c r="CT378" s="21"/>
      <c r="CU378" s="21"/>
      <c r="CV378" s="21"/>
      <c r="CW378" s="21"/>
      <c r="CX378" s="21"/>
      <c r="CY378" s="21"/>
      <c r="CZ378" s="21"/>
      <c r="DA378" s="21"/>
    </row>
    <row r="379" spans="2:105" x14ac:dyDescent="0.3">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c r="AH379" s="21"/>
      <c r="AI379" s="21"/>
      <c r="AJ379" s="21"/>
      <c r="AK379" s="21"/>
      <c r="AL379" s="21"/>
      <c r="AM379" s="21"/>
      <c r="AN379" s="21"/>
      <c r="AO379" s="21"/>
      <c r="AP379" s="21"/>
      <c r="AQ379" s="21"/>
      <c r="AR379" s="21"/>
      <c r="AW379" s="21"/>
      <c r="AX379" s="21"/>
      <c r="AY379" s="21"/>
      <c r="AZ379" s="21"/>
      <c r="BA379" s="21"/>
      <c r="BB379" s="21"/>
      <c r="BC379" s="21"/>
      <c r="BD379" s="21"/>
      <c r="BE379" s="21"/>
      <c r="BF379" s="21"/>
      <c r="BG379" s="21"/>
      <c r="BH379" s="21"/>
      <c r="BI379" s="21"/>
      <c r="BJ379" s="21"/>
      <c r="BK379" s="21"/>
      <c r="BL379" s="21"/>
      <c r="BM379" s="21"/>
      <c r="BN379" s="21"/>
      <c r="BO379" s="21"/>
      <c r="BP379" s="21"/>
      <c r="BQ379" s="21"/>
      <c r="BR379" s="21"/>
      <c r="BS379" s="21"/>
      <c r="BT379" s="21"/>
      <c r="BU379" s="21"/>
      <c r="BV379" s="21"/>
      <c r="BW379" s="21"/>
      <c r="BX379" s="21"/>
      <c r="BY379" s="21"/>
      <c r="BZ379" s="21"/>
      <c r="CA379" s="21"/>
      <c r="CB379" s="21"/>
      <c r="CC379" s="21"/>
      <c r="CD379" s="21"/>
      <c r="CE379" s="21"/>
      <c r="CF379" s="21"/>
      <c r="CG379" s="21"/>
      <c r="CH379" s="21"/>
      <c r="CI379" s="21"/>
      <c r="CJ379" s="21"/>
      <c r="CK379" s="21"/>
      <c r="CL379" s="21"/>
      <c r="CM379" s="21"/>
      <c r="CN379" s="21"/>
      <c r="CO379" s="21"/>
      <c r="CP379" s="21"/>
      <c r="CQ379" s="21"/>
      <c r="CR379" s="21"/>
      <c r="CS379" s="21"/>
      <c r="CT379" s="21"/>
      <c r="CU379" s="21"/>
      <c r="CV379" s="21"/>
      <c r="CW379" s="21"/>
      <c r="CX379" s="21"/>
      <c r="CY379" s="21"/>
      <c r="CZ379" s="21"/>
      <c r="DA379" s="21"/>
    </row>
    <row r="380" spans="2:105" x14ac:dyDescent="0.3">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c r="AH380" s="21"/>
      <c r="AI380" s="21"/>
      <c r="AJ380" s="21"/>
      <c r="AK380" s="21"/>
      <c r="AL380" s="21"/>
      <c r="AM380" s="21"/>
      <c r="AN380" s="21"/>
      <c r="AO380" s="21"/>
      <c r="AP380" s="21"/>
      <c r="AQ380" s="21"/>
      <c r="AR380" s="21"/>
      <c r="AW380" s="21"/>
      <c r="AX380" s="21"/>
      <c r="AY380" s="21"/>
      <c r="AZ380" s="21"/>
      <c r="BA380" s="21"/>
      <c r="BB380" s="21"/>
      <c r="BC380" s="21"/>
      <c r="BD380" s="21"/>
      <c r="BE380" s="21"/>
      <c r="BF380" s="21"/>
      <c r="BG380" s="21"/>
      <c r="BH380" s="21"/>
      <c r="BI380" s="21"/>
      <c r="BJ380" s="21"/>
      <c r="BK380" s="21"/>
      <c r="BL380" s="21"/>
      <c r="BM380" s="21"/>
      <c r="BN380" s="21"/>
      <c r="BO380" s="21"/>
      <c r="BP380" s="21"/>
      <c r="BQ380" s="21"/>
      <c r="BR380" s="21"/>
      <c r="BS380" s="21"/>
      <c r="BT380" s="21"/>
      <c r="BU380" s="21"/>
      <c r="BV380" s="21"/>
      <c r="BW380" s="21"/>
      <c r="BX380" s="21"/>
      <c r="BY380" s="21"/>
      <c r="BZ380" s="21"/>
      <c r="CA380" s="21"/>
      <c r="CB380" s="21"/>
      <c r="CC380" s="21"/>
      <c r="CD380" s="21"/>
      <c r="CE380" s="21"/>
      <c r="CF380" s="21"/>
      <c r="CG380" s="21"/>
      <c r="CH380" s="21"/>
      <c r="CI380" s="21"/>
      <c r="CJ380" s="21"/>
      <c r="CK380" s="21"/>
      <c r="CL380" s="21"/>
      <c r="CM380" s="21"/>
      <c r="CN380" s="21"/>
      <c r="CO380" s="21"/>
      <c r="CP380" s="21"/>
      <c r="CQ380" s="21"/>
      <c r="CR380" s="21"/>
      <c r="CS380" s="21"/>
      <c r="CT380" s="21"/>
      <c r="CU380" s="21"/>
      <c r="CV380" s="21"/>
      <c r="CW380" s="21"/>
      <c r="CX380" s="21"/>
      <c r="CY380" s="21"/>
      <c r="CZ380" s="21"/>
      <c r="DA380" s="21"/>
    </row>
    <row r="381" spans="2:105" x14ac:dyDescent="0.3">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c r="AH381" s="21"/>
      <c r="AI381" s="21"/>
      <c r="AJ381" s="21"/>
      <c r="AK381" s="21"/>
      <c r="AL381" s="21"/>
      <c r="AM381" s="21"/>
      <c r="AN381" s="21"/>
      <c r="AO381" s="21"/>
      <c r="AP381" s="21"/>
      <c r="AQ381" s="21"/>
      <c r="AR381" s="21"/>
      <c r="AW381" s="21"/>
      <c r="AX381" s="21"/>
      <c r="AY381" s="21"/>
      <c r="AZ381" s="21"/>
      <c r="BA381" s="21"/>
      <c r="BB381" s="21"/>
      <c r="BC381" s="21"/>
      <c r="BD381" s="21"/>
      <c r="BE381" s="21"/>
      <c r="BF381" s="21"/>
      <c r="BG381" s="21"/>
      <c r="BH381" s="21"/>
      <c r="BI381" s="21"/>
      <c r="BJ381" s="21"/>
      <c r="BK381" s="21"/>
      <c r="BL381" s="21"/>
      <c r="BM381" s="21"/>
      <c r="BN381" s="21"/>
      <c r="BO381" s="21"/>
      <c r="BP381" s="21"/>
      <c r="BQ381" s="21"/>
      <c r="BR381" s="21"/>
      <c r="BS381" s="21"/>
      <c r="BT381" s="21"/>
      <c r="BU381" s="21"/>
      <c r="BV381" s="21"/>
      <c r="BW381" s="21"/>
      <c r="BX381" s="21"/>
      <c r="BY381" s="21"/>
      <c r="BZ381" s="21"/>
      <c r="CA381" s="21"/>
      <c r="CB381" s="21"/>
      <c r="CC381" s="21"/>
      <c r="CD381" s="21"/>
      <c r="CE381" s="21"/>
      <c r="CF381" s="21"/>
      <c r="CG381" s="21"/>
      <c r="CH381" s="21"/>
      <c r="CI381" s="21"/>
      <c r="CJ381" s="21"/>
      <c r="CK381" s="21"/>
      <c r="CL381" s="21"/>
      <c r="CM381" s="21"/>
      <c r="CN381" s="21"/>
      <c r="CO381" s="21"/>
      <c r="CP381" s="21"/>
      <c r="CQ381" s="21"/>
      <c r="CR381" s="21"/>
      <c r="CS381" s="21"/>
      <c r="CT381" s="21"/>
      <c r="CU381" s="21"/>
      <c r="CV381" s="21"/>
      <c r="CW381" s="21"/>
      <c r="CX381" s="21"/>
      <c r="CY381" s="21"/>
      <c r="CZ381" s="21"/>
      <c r="DA381" s="21"/>
    </row>
    <row r="382" spans="2:105" x14ac:dyDescent="0.3">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c r="AH382" s="21"/>
      <c r="AI382" s="21"/>
      <c r="AJ382" s="21"/>
      <c r="AK382" s="21"/>
      <c r="AL382" s="21"/>
      <c r="AM382" s="21"/>
      <c r="AN382" s="21"/>
      <c r="AO382" s="21"/>
      <c r="AP382" s="21"/>
      <c r="AQ382" s="21"/>
      <c r="AR382" s="21"/>
      <c r="AW382" s="21"/>
      <c r="AX382" s="21"/>
      <c r="AY382" s="21"/>
      <c r="AZ382" s="21"/>
      <c r="BA382" s="21"/>
      <c r="BB382" s="21"/>
      <c r="BC382" s="21"/>
      <c r="BD382" s="21"/>
      <c r="BE382" s="21"/>
      <c r="BF382" s="21"/>
      <c r="BG382" s="21"/>
      <c r="BH382" s="21"/>
      <c r="BI382" s="21"/>
      <c r="BJ382" s="21"/>
      <c r="BK382" s="21"/>
      <c r="BL382" s="21"/>
      <c r="BM382" s="21"/>
      <c r="BN382" s="21"/>
      <c r="BO382" s="21"/>
      <c r="BP382" s="21"/>
      <c r="BQ382" s="21"/>
      <c r="BR382" s="21"/>
      <c r="BS382" s="21"/>
      <c r="BT382" s="21"/>
      <c r="BU382" s="21"/>
      <c r="BV382" s="21"/>
      <c r="BW382" s="21"/>
      <c r="BX382" s="21"/>
      <c r="BY382" s="21"/>
      <c r="BZ382" s="21"/>
      <c r="CA382" s="21"/>
      <c r="CB382" s="21"/>
      <c r="CC382" s="21"/>
      <c r="CD382" s="21"/>
      <c r="CE382" s="21"/>
      <c r="CF382" s="21"/>
      <c r="CG382" s="21"/>
      <c r="CH382" s="21"/>
      <c r="CI382" s="21"/>
      <c r="CJ382" s="21"/>
      <c r="CK382" s="21"/>
      <c r="CL382" s="21"/>
      <c r="CM382" s="21"/>
      <c r="CN382" s="21"/>
      <c r="CO382" s="21"/>
      <c r="CP382" s="21"/>
      <c r="CQ382" s="21"/>
      <c r="CR382" s="21"/>
      <c r="CS382" s="21"/>
      <c r="CT382" s="21"/>
      <c r="CU382" s="21"/>
      <c r="CV382" s="21"/>
      <c r="CW382" s="21"/>
      <c r="CX382" s="21"/>
      <c r="CY382" s="21"/>
      <c r="CZ382" s="21"/>
      <c r="DA382" s="21"/>
    </row>
    <row r="383" spans="2:105" x14ac:dyDescent="0.3">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c r="AH383" s="21"/>
      <c r="AI383" s="21"/>
      <c r="AJ383" s="21"/>
      <c r="AK383" s="21"/>
      <c r="AL383" s="21"/>
      <c r="AM383" s="21"/>
      <c r="AN383" s="21"/>
      <c r="AO383" s="21"/>
      <c r="AP383" s="21"/>
      <c r="AQ383" s="21"/>
      <c r="AR383" s="21"/>
      <c r="AW383" s="21"/>
      <c r="AX383" s="21"/>
      <c r="AY383" s="21"/>
      <c r="AZ383" s="21"/>
      <c r="BA383" s="21"/>
      <c r="BB383" s="21"/>
      <c r="BC383" s="21"/>
      <c r="BD383" s="21"/>
      <c r="BE383" s="21"/>
      <c r="BF383" s="21"/>
      <c r="BG383" s="21"/>
      <c r="BH383" s="21"/>
      <c r="BI383" s="21"/>
      <c r="BJ383" s="21"/>
      <c r="BK383" s="21"/>
      <c r="BL383" s="21"/>
      <c r="BM383" s="21"/>
      <c r="BN383" s="21"/>
      <c r="BO383" s="21"/>
      <c r="BP383" s="21"/>
      <c r="BQ383" s="21"/>
      <c r="BR383" s="21"/>
      <c r="BS383" s="21"/>
      <c r="BT383" s="21"/>
      <c r="BU383" s="21"/>
      <c r="BV383" s="21"/>
      <c r="BW383" s="21"/>
      <c r="BX383" s="21"/>
      <c r="BY383" s="21"/>
      <c r="BZ383" s="21"/>
      <c r="CA383" s="21"/>
      <c r="CB383" s="21"/>
      <c r="CC383" s="21"/>
      <c r="CD383" s="21"/>
      <c r="CE383" s="21"/>
      <c r="CF383" s="21"/>
      <c r="CG383" s="21"/>
      <c r="CH383" s="21"/>
      <c r="CI383" s="21"/>
      <c r="CJ383" s="21"/>
      <c r="CK383" s="21"/>
      <c r="CL383" s="21"/>
      <c r="CM383" s="21"/>
      <c r="CN383" s="21"/>
      <c r="CO383" s="21"/>
      <c r="CP383" s="21"/>
      <c r="CQ383" s="21"/>
      <c r="CR383" s="21"/>
      <c r="CS383" s="21"/>
      <c r="CT383" s="21"/>
      <c r="CU383" s="21"/>
      <c r="CV383" s="21"/>
      <c r="CW383" s="21"/>
      <c r="CX383" s="21"/>
      <c r="CY383" s="21"/>
      <c r="CZ383" s="21"/>
      <c r="DA383" s="21"/>
    </row>
    <row r="384" spans="2:105" x14ac:dyDescent="0.3">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c r="AH384" s="21"/>
      <c r="AI384" s="21"/>
      <c r="AJ384" s="21"/>
      <c r="AK384" s="21"/>
      <c r="AL384" s="21"/>
      <c r="AM384" s="21"/>
      <c r="AN384" s="21"/>
      <c r="AO384" s="21"/>
      <c r="AP384" s="21"/>
      <c r="AQ384" s="21"/>
      <c r="AR384" s="21"/>
      <c r="AW384" s="21"/>
      <c r="AX384" s="21"/>
      <c r="AY384" s="21"/>
      <c r="AZ384" s="21"/>
      <c r="BA384" s="21"/>
      <c r="BB384" s="21"/>
      <c r="BC384" s="21"/>
      <c r="BD384" s="21"/>
      <c r="BE384" s="21"/>
      <c r="BF384" s="21"/>
      <c r="BG384" s="21"/>
      <c r="BH384" s="21"/>
      <c r="BI384" s="21"/>
      <c r="BJ384" s="21"/>
      <c r="BK384" s="21"/>
      <c r="BL384" s="21"/>
      <c r="BM384" s="21"/>
      <c r="BN384" s="21"/>
      <c r="BO384" s="21"/>
      <c r="BP384" s="21"/>
      <c r="BQ384" s="21"/>
      <c r="BR384" s="21"/>
      <c r="BS384" s="21"/>
      <c r="BT384" s="21"/>
      <c r="BU384" s="21"/>
      <c r="BV384" s="21"/>
      <c r="BW384" s="21"/>
      <c r="BX384" s="21"/>
      <c r="BY384" s="21"/>
      <c r="BZ384" s="21"/>
      <c r="CA384" s="21"/>
      <c r="CB384" s="21"/>
      <c r="CC384" s="21"/>
      <c r="CD384" s="21"/>
      <c r="CE384" s="21"/>
      <c r="CF384" s="21"/>
      <c r="CG384" s="21"/>
      <c r="CH384" s="21"/>
      <c r="CI384" s="21"/>
      <c r="CJ384" s="21"/>
      <c r="CK384" s="21"/>
      <c r="CL384" s="21"/>
      <c r="CM384" s="21"/>
      <c r="CN384" s="21"/>
      <c r="CO384" s="21"/>
      <c r="CP384" s="21"/>
      <c r="CQ384" s="21"/>
      <c r="CR384" s="21"/>
      <c r="CS384" s="21"/>
      <c r="CT384" s="21"/>
      <c r="CU384" s="21"/>
      <c r="CV384" s="21"/>
      <c r="CW384" s="21"/>
      <c r="CX384" s="21"/>
      <c r="CY384" s="21"/>
      <c r="CZ384" s="21"/>
      <c r="DA384" s="21"/>
    </row>
    <row r="385" spans="2:105" x14ac:dyDescent="0.3">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c r="AK385" s="21"/>
      <c r="AL385" s="21"/>
      <c r="AM385" s="21"/>
      <c r="AN385" s="21"/>
      <c r="AO385" s="21"/>
      <c r="AP385" s="21"/>
      <c r="AQ385" s="21"/>
      <c r="AR385" s="21"/>
      <c r="AW385" s="21"/>
      <c r="AX385" s="21"/>
      <c r="AY385" s="21"/>
      <c r="AZ385" s="21"/>
      <c r="BA385" s="21"/>
      <c r="BB385" s="21"/>
      <c r="BC385" s="21"/>
      <c r="BD385" s="21"/>
      <c r="BE385" s="21"/>
      <c r="BF385" s="21"/>
      <c r="BG385" s="21"/>
      <c r="BH385" s="21"/>
      <c r="BI385" s="21"/>
      <c r="BJ385" s="21"/>
      <c r="BK385" s="21"/>
      <c r="BL385" s="21"/>
      <c r="BM385" s="21"/>
      <c r="BN385" s="21"/>
      <c r="BO385" s="21"/>
      <c r="BP385" s="21"/>
      <c r="BQ385" s="21"/>
      <c r="BR385" s="21"/>
      <c r="BS385" s="21"/>
      <c r="BT385" s="21"/>
      <c r="BU385" s="21"/>
      <c r="BV385" s="21"/>
      <c r="BW385" s="21"/>
      <c r="BX385" s="21"/>
      <c r="BY385" s="21"/>
      <c r="BZ385" s="21"/>
      <c r="CA385" s="21"/>
      <c r="CB385" s="21"/>
      <c r="CC385" s="21"/>
      <c r="CD385" s="21"/>
      <c r="CE385" s="21"/>
      <c r="CF385" s="21"/>
      <c r="CG385" s="21"/>
      <c r="CH385" s="21"/>
      <c r="CI385" s="21"/>
      <c r="CJ385" s="21"/>
      <c r="CK385" s="21"/>
      <c r="CL385" s="21"/>
      <c r="CM385" s="21"/>
      <c r="CN385" s="21"/>
      <c r="CO385" s="21"/>
      <c r="CP385" s="21"/>
      <c r="CQ385" s="21"/>
      <c r="CR385" s="21"/>
      <c r="CS385" s="21"/>
      <c r="CT385" s="21"/>
      <c r="CU385" s="21"/>
      <c r="CV385" s="21"/>
      <c r="CW385" s="21"/>
      <c r="CX385" s="21"/>
      <c r="CY385" s="21"/>
      <c r="CZ385" s="21"/>
      <c r="DA385" s="21"/>
    </row>
    <row r="386" spans="2:105" x14ac:dyDescent="0.3">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c r="AK386" s="21"/>
      <c r="AL386" s="21"/>
      <c r="AM386" s="21"/>
      <c r="AN386" s="21"/>
      <c r="AO386" s="21"/>
      <c r="AP386" s="21"/>
      <c r="AQ386" s="21"/>
      <c r="AR386" s="21"/>
      <c r="AW386" s="21"/>
      <c r="AX386" s="21"/>
      <c r="AY386" s="21"/>
      <c r="AZ386" s="21"/>
      <c r="BA386" s="21"/>
      <c r="BB386" s="21"/>
      <c r="BC386" s="21"/>
      <c r="BD386" s="21"/>
      <c r="BE386" s="21"/>
      <c r="BF386" s="21"/>
      <c r="BG386" s="21"/>
      <c r="BH386" s="21"/>
      <c r="BI386" s="21"/>
      <c r="BJ386" s="21"/>
      <c r="BK386" s="21"/>
      <c r="BL386" s="21"/>
      <c r="BM386" s="21"/>
      <c r="BN386" s="21"/>
      <c r="BO386" s="21"/>
      <c r="BP386" s="21"/>
      <c r="BQ386" s="21"/>
      <c r="BR386" s="21"/>
      <c r="BS386" s="21"/>
      <c r="BT386" s="21"/>
      <c r="BU386" s="21"/>
      <c r="BV386" s="21"/>
      <c r="BW386" s="21"/>
      <c r="BX386" s="21"/>
      <c r="BY386" s="21"/>
      <c r="BZ386" s="21"/>
      <c r="CA386" s="21"/>
      <c r="CB386" s="21"/>
      <c r="CC386" s="21"/>
      <c r="CD386" s="21"/>
      <c r="CE386" s="21"/>
      <c r="CF386" s="21"/>
      <c r="CG386" s="21"/>
      <c r="CH386" s="21"/>
      <c r="CI386" s="21"/>
      <c r="CJ386" s="21"/>
      <c r="CK386" s="21"/>
      <c r="CL386" s="21"/>
      <c r="CM386" s="21"/>
      <c r="CN386" s="21"/>
      <c r="CO386" s="21"/>
      <c r="CP386" s="21"/>
      <c r="CQ386" s="21"/>
      <c r="CR386" s="21"/>
      <c r="CS386" s="21"/>
      <c r="CT386" s="21"/>
      <c r="CU386" s="21"/>
      <c r="CV386" s="21"/>
      <c r="CW386" s="21"/>
      <c r="CX386" s="21"/>
      <c r="CY386" s="21"/>
      <c r="CZ386" s="21"/>
      <c r="DA386" s="21"/>
    </row>
    <row r="387" spans="2:105" x14ac:dyDescent="0.3">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c r="AK387" s="21"/>
      <c r="AL387" s="21"/>
      <c r="AM387" s="21"/>
      <c r="AN387" s="21"/>
      <c r="AO387" s="21"/>
      <c r="AP387" s="21"/>
      <c r="AQ387" s="21"/>
      <c r="AR387" s="21"/>
      <c r="AW387" s="21"/>
      <c r="AX387" s="21"/>
      <c r="AY387" s="21"/>
      <c r="AZ387" s="21"/>
      <c r="BA387" s="21"/>
      <c r="BB387" s="21"/>
      <c r="BC387" s="21"/>
      <c r="BD387" s="21"/>
      <c r="BE387" s="21"/>
      <c r="BF387" s="21"/>
      <c r="BG387" s="21"/>
      <c r="BH387" s="21"/>
      <c r="BI387" s="21"/>
      <c r="BJ387" s="21"/>
      <c r="BK387" s="21"/>
      <c r="BL387" s="21"/>
      <c r="BM387" s="21"/>
      <c r="BN387" s="21"/>
      <c r="BO387" s="21"/>
      <c r="BP387" s="21"/>
      <c r="BQ387" s="21"/>
      <c r="BR387" s="21"/>
      <c r="BS387" s="21"/>
      <c r="BT387" s="21"/>
      <c r="BU387" s="21"/>
      <c r="BV387" s="21"/>
      <c r="BW387" s="21"/>
      <c r="BX387" s="21"/>
      <c r="BY387" s="21"/>
      <c r="BZ387" s="21"/>
      <c r="CA387" s="21"/>
      <c r="CB387" s="21"/>
      <c r="CC387" s="21"/>
      <c r="CD387" s="21"/>
      <c r="CE387" s="21"/>
      <c r="CF387" s="21"/>
      <c r="CG387" s="21"/>
      <c r="CH387" s="21"/>
      <c r="CI387" s="21"/>
      <c r="CJ387" s="21"/>
      <c r="CK387" s="21"/>
      <c r="CL387" s="21"/>
      <c r="CM387" s="21"/>
      <c r="CN387" s="21"/>
      <c r="CO387" s="21"/>
      <c r="CP387" s="21"/>
      <c r="CQ387" s="21"/>
      <c r="CR387" s="21"/>
      <c r="CS387" s="21"/>
      <c r="CT387" s="21"/>
      <c r="CU387" s="21"/>
      <c r="CV387" s="21"/>
      <c r="CW387" s="21"/>
      <c r="CX387" s="21"/>
      <c r="CY387" s="21"/>
      <c r="CZ387" s="21"/>
      <c r="DA387" s="21"/>
    </row>
    <row r="388" spans="2:105" x14ac:dyDescent="0.3">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c r="AK388" s="21"/>
      <c r="AL388" s="21"/>
      <c r="AM388" s="21"/>
      <c r="AN388" s="21"/>
      <c r="AO388" s="21"/>
      <c r="AP388" s="21"/>
      <c r="AQ388" s="21"/>
      <c r="AR388" s="21"/>
      <c r="AW388" s="21"/>
      <c r="AX388" s="21"/>
      <c r="AY388" s="21"/>
      <c r="AZ388" s="21"/>
      <c r="BA388" s="21"/>
      <c r="BB388" s="21"/>
      <c r="BC388" s="21"/>
      <c r="BD388" s="21"/>
      <c r="BE388" s="21"/>
      <c r="BF388" s="21"/>
      <c r="BG388" s="21"/>
      <c r="BH388" s="21"/>
      <c r="BI388" s="21"/>
      <c r="BJ388" s="21"/>
      <c r="BK388" s="21"/>
      <c r="BL388" s="21"/>
      <c r="BM388" s="21"/>
      <c r="BN388" s="21"/>
      <c r="BO388" s="21"/>
      <c r="BP388" s="21"/>
      <c r="BQ388" s="21"/>
      <c r="BR388" s="21"/>
      <c r="BS388" s="21"/>
      <c r="BT388" s="21"/>
      <c r="BU388" s="21"/>
      <c r="BV388" s="21"/>
      <c r="BW388" s="21"/>
      <c r="BX388" s="21"/>
      <c r="BY388" s="21"/>
      <c r="BZ388" s="21"/>
      <c r="CA388" s="21"/>
      <c r="CB388" s="21"/>
      <c r="CC388" s="21"/>
      <c r="CD388" s="21"/>
      <c r="CE388" s="21"/>
      <c r="CF388" s="21"/>
      <c r="CG388" s="21"/>
      <c r="CH388" s="21"/>
      <c r="CI388" s="21"/>
      <c r="CJ388" s="21"/>
      <c r="CK388" s="21"/>
      <c r="CL388" s="21"/>
      <c r="CM388" s="21"/>
      <c r="CN388" s="21"/>
      <c r="CO388" s="21"/>
      <c r="CP388" s="21"/>
      <c r="CQ388" s="21"/>
      <c r="CR388" s="21"/>
      <c r="CS388" s="21"/>
      <c r="CT388" s="21"/>
      <c r="CU388" s="21"/>
      <c r="CV388" s="21"/>
      <c r="CW388" s="21"/>
      <c r="CX388" s="21"/>
      <c r="CY388" s="21"/>
      <c r="CZ388" s="21"/>
      <c r="DA388" s="21"/>
    </row>
    <row r="389" spans="2:105" x14ac:dyDescent="0.3">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c r="AK389" s="21"/>
      <c r="AL389" s="21"/>
      <c r="AM389" s="21"/>
      <c r="AN389" s="21"/>
      <c r="AO389" s="21"/>
      <c r="AP389" s="21"/>
      <c r="AQ389" s="21"/>
      <c r="AR389" s="21"/>
      <c r="AW389" s="21"/>
      <c r="AX389" s="21"/>
      <c r="AY389" s="21"/>
      <c r="AZ389" s="21"/>
      <c r="BA389" s="21"/>
      <c r="BB389" s="21"/>
      <c r="BC389" s="21"/>
      <c r="BD389" s="21"/>
      <c r="BE389" s="21"/>
      <c r="BF389" s="21"/>
      <c r="BG389" s="21"/>
      <c r="BH389" s="21"/>
      <c r="BI389" s="21"/>
      <c r="BJ389" s="21"/>
      <c r="BK389" s="21"/>
      <c r="BL389" s="21"/>
      <c r="BM389" s="21"/>
      <c r="BN389" s="21"/>
      <c r="BO389" s="21"/>
      <c r="BP389" s="21"/>
      <c r="BQ389" s="21"/>
      <c r="BR389" s="21"/>
      <c r="BS389" s="21"/>
      <c r="BT389" s="21"/>
      <c r="BU389" s="21"/>
      <c r="BV389" s="21"/>
      <c r="BW389" s="21"/>
      <c r="BX389" s="21"/>
      <c r="BY389" s="21"/>
      <c r="BZ389" s="21"/>
      <c r="CA389" s="21"/>
      <c r="CB389" s="21"/>
      <c r="CC389" s="21"/>
      <c r="CD389" s="21"/>
      <c r="CE389" s="21"/>
      <c r="CF389" s="21"/>
      <c r="CG389" s="21"/>
      <c r="CH389" s="21"/>
      <c r="CI389" s="21"/>
      <c r="CJ389" s="21"/>
      <c r="CK389" s="21"/>
      <c r="CL389" s="21"/>
      <c r="CM389" s="21"/>
      <c r="CN389" s="21"/>
      <c r="CO389" s="21"/>
      <c r="CP389" s="21"/>
      <c r="CQ389" s="21"/>
      <c r="CR389" s="21"/>
      <c r="CS389" s="21"/>
      <c r="CT389" s="21"/>
      <c r="CU389" s="21"/>
      <c r="CV389" s="21"/>
      <c r="CW389" s="21"/>
      <c r="CX389" s="21"/>
      <c r="CY389" s="21"/>
      <c r="CZ389" s="21"/>
      <c r="DA389" s="21"/>
    </row>
    <row r="390" spans="2:105" x14ac:dyDescent="0.3">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c r="AK390" s="21"/>
      <c r="AL390" s="21"/>
      <c r="AM390" s="21"/>
      <c r="AN390" s="21"/>
      <c r="AO390" s="21"/>
      <c r="AP390" s="21"/>
      <c r="AQ390" s="21"/>
      <c r="AR390" s="21"/>
      <c r="AW390" s="21"/>
      <c r="AX390" s="21"/>
      <c r="AY390" s="21"/>
      <c r="AZ390" s="21"/>
      <c r="BA390" s="21"/>
      <c r="BB390" s="21"/>
      <c r="BC390" s="21"/>
      <c r="BD390" s="21"/>
      <c r="BE390" s="21"/>
      <c r="BF390" s="21"/>
      <c r="BG390" s="21"/>
      <c r="BH390" s="21"/>
      <c r="BI390" s="21"/>
      <c r="BJ390" s="21"/>
      <c r="BK390" s="21"/>
      <c r="BL390" s="21"/>
      <c r="BM390" s="21"/>
      <c r="BN390" s="21"/>
      <c r="BO390" s="21"/>
      <c r="BP390" s="21"/>
      <c r="BQ390" s="21"/>
      <c r="BR390" s="21"/>
      <c r="BS390" s="21"/>
      <c r="BT390" s="21"/>
      <c r="BU390" s="21"/>
      <c r="BV390" s="21"/>
      <c r="BW390" s="21"/>
      <c r="BX390" s="21"/>
      <c r="BY390" s="21"/>
      <c r="BZ390" s="21"/>
      <c r="CA390" s="21"/>
      <c r="CB390" s="21"/>
      <c r="CC390" s="21"/>
      <c r="CD390" s="21"/>
      <c r="CE390" s="21"/>
      <c r="CF390" s="21"/>
      <c r="CG390" s="21"/>
      <c r="CH390" s="21"/>
      <c r="CI390" s="21"/>
      <c r="CJ390" s="21"/>
      <c r="CK390" s="21"/>
      <c r="CL390" s="21"/>
      <c r="CM390" s="21"/>
      <c r="CN390" s="21"/>
      <c r="CO390" s="21"/>
      <c r="CP390" s="21"/>
      <c r="CQ390" s="21"/>
      <c r="CR390" s="21"/>
      <c r="CS390" s="21"/>
      <c r="CT390" s="21"/>
      <c r="CU390" s="21"/>
      <c r="CV390" s="21"/>
      <c r="CW390" s="21"/>
      <c r="CX390" s="21"/>
      <c r="CY390" s="21"/>
      <c r="CZ390" s="21"/>
      <c r="DA390" s="21"/>
    </row>
    <row r="391" spans="2:105" x14ac:dyDescent="0.3">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c r="AK391" s="21"/>
      <c r="AL391" s="21"/>
      <c r="AM391" s="21"/>
      <c r="AN391" s="21"/>
      <c r="AO391" s="21"/>
      <c r="AP391" s="21"/>
      <c r="AQ391" s="21"/>
      <c r="AR391" s="21"/>
      <c r="AW391" s="21"/>
      <c r="AX391" s="21"/>
      <c r="AY391" s="21"/>
      <c r="AZ391" s="21"/>
      <c r="BA391" s="21"/>
      <c r="BB391" s="21"/>
      <c r="BC391" s="21"/>
      <c r="BD391" s="21"/>
      <c r="BE391" s="21"/>
      <c r="BF391" s="21"/>
      <c r="BG391" s="21"/>
      <c r="BH391" s="21"/>
      <c r="BI391" s="21"/>
      <c r="BJ391" s="21"/>
      <c r="BK391" s="21"/>
      <c r="BL391" s="21"/>
      <c r="BM391" s="21"/>
      <c r="BN391" s="21"/>
      <c r="BO391" s="21"/>
      <c r="BP391" s="21"/>
      <c r="BQ391" s="21"/>
      <c r="BR391" s="21"/>
      <c r="BS391" s="21"/>
      <c r="BT391" s="21"/>
      <c r="BU391" s="21"/>
      <c r="BV391" s="21"/>
      <c r="BW391" s="21"/>
      <c r="BX391" s="21"/>
      <c r="BY391" s="21"/>
      <c r="BZ391" s="21"/>
      <c r="CA391" s="21"/>
      <c r="CB391" s="21"/>
      <c r="CC391" s="21"/>
      <c r="CD391" s="21"/>
      <c r="CE391" s="21"/>
      <c r="CF391" s="21"/>
      <c r="CG391" s="21"/>
      <c r="CH391" s="21"/>
      <c r="CI391" s="21"/>
      <c r="CJ391" s="21"/>
      <c r="CK391" s="21"/>
      <c r="CL391" s="21"/>
      <c r="CM391" s="21"/>
      <c r="CN391" s="21"/>
      <c r="CO391" s="21"/>
      <c r="CP391" s="21"/>
      <c r="CQ391" s="21"/>
      <c r="CR391" s="21"/>
      <c r="CS391" s="21"/>
      <c r="CT391" s="21"/>
      <c r="CU391" s="21"/>
      <c r="CV391" s="21"/>
      <c r="CW391" s="21"/>
      <c r="CX391" s="21"/>
      <c r="CY391" s="21"/>
      <c r="CZ391" s="21"/>
      <c r="DA391" s="21"/>
    </row>
    <row r="392" spans="2:105" x14ac:dyDescent="0.3">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c r="AK392" s="21"/>
      <c r="AL392" s="21"/>
      <c r="AM392" s="21"/>
      <c r="AN392" s="21"/>
      <c r="AO392" s="21"/>
      <c r="AP392" s="21"/>
      <c r="AQ392" s="21"/>
      <c r="AR392" s="21"/>
      <c r="AW392" s="21"/>
      <c r="AX392" s="21"/>
      <c r="AY392" s="21"/>
      <c r="AZ392" s="21"/>
      <c r="BA392" s="21"/>
      <c r="BB392" s="21"/>
      <c r="BC392" s="21"/>
      <c r="BD392" s="21"/>
      <c r="BE392" s="21"/>
      <c r="BF392" s="21"/>
      <c r="BG392" s="21"/>
      <c r="BH392" s="21"/>
      <c r="BI392" s="21"/>
      <c r="BJ392" s="21"/>
      <c r="BK392" s="21"/>
      <c r="BL392" s="21"/>
      <c r="BM392" s="21"/>
      <c r="BN392" s="21"/>
      <c r="BO392" s="21"/>
      <c r="BP392" s="21"/>
      <c r="BQ392" s="21"/>
      <c r="BR392" s="21"/>
      <c r="BS392" s="21"/>
      <c r="BT392" s="21"/>
      <c r="BU392" s="21"/>
      <c r="BV392" s="21"/>
      <c r="BW392" s="21"/>
      <c r="BX392" s="21"/>
      <c r="BY392" s="21"/>
      <c r="BZ392" s="21"/>
      <c r="CA392" s="21"/>
      <c r="CB392" s="21"/>
      <c r="CC392" s="21"/>
      <c r="CD392" s="21"/>
      <c r="CE392" s="21"/>
      <c r="CF392" s="21"/>
      <c r="CG392" s="21"/>
      <c r="CH392" s="21"/>
      <c r="CI392" s="21"/>
      <c r="CJ392" s="21"/>
      <c r="CK392" s="21"/>
      <c r="CL392" s="21"/>
      <c r="CM392" s="21"/>
      <c r="CN392" s="21"/>
      <c r="CO392" s="21"/>
      <c r="CP392" s="21"/>
      <c r="CQ392" s="21"/>
      <c r="CR392" s="21"/>
      <c r="CS392" s="21"/>
      <c r="CT392" s="21"/>
      <c r="CU392" s="21"/>
      <c r="CV392" s="21"/>
      <c r="CW392" s="21"/>
      <c r="CX392" s="21"/>
      <c r="CY392" s="21"/>
      <c r="CZ392" s="21"/>
      <c r="DA392" s="21"/>
    </row>
    <row r="393" spans="2:105" x14ac:dyDescent="0.3">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c r="AK393" s="21"/>
      <c r="AL393" s="21"/>
      <c r="AM393" s="21"/>
      <c r="AN393" s="21"/>
      <c r="AO393" s="21"/>
      <c r="AP393" s="21"/>
      <c r="AQ393" s="21"/>
      <c r="AR393" s="21"/>
      <c r="AW393" s="21"/>
      <c r="AX393" s="21"/>
      <c r="AY393" s="21"/>
      <c r="AZ393" s="21"/>
      <c r="BA393" s="21"/>
      <c r="BB393" s="21"/>
      <c r="BC393" s="21"/>
      <c r="BD393" s="21"/>
      <c r="BE393" s="21"/>
      <c r="BF393" s="21"/>
      <c r="BG393" s="21"/>
      <c r="BH393" s="21"/>
      <c r="BI393" s="21"/>
      <c r="BJ393" s="21"/>
      <c r="BK393" s="21"/>
      <c r="BL393" s="21"/>
      <c r="BM393" s="21"/>
      <c r="BN393" s="21"/>
      <c r="BO393" s="21"/>
      <c r="BP393" s="21"/>
      <c r="BQ393" s="21"/>
      <c r="BR393" s="21"/>
      <c r="BS393" s="21"/>
      <c r="BT393" s="21"/>
      <c r="BU393" s="21"/>
      <c r="BV393" s="21"/>
      <c r="BW393" s="21"/>
      <c r="BX393" s="21"/>
      <c r="BY393" s="21"/>
      <c r="BZ393" s="21"/>
      <c r="CA393" s="21"/>
      <c r="CB393" s="21"/>
      <c r="CC393" s="21"/>
      <c r="CD393" s="21"/>
      <c r="CE393" s="21"/>
      <c r="CF393" s="21"/>
      <c r="CG393" s="21"/>
      <c r="CH393" s="21"/>
      <c r="CI393" s="21"/>
      <c r="CJ393" s="21"/>
      <c r="CK393" s="21"/>
      <c r="CL393" s="21"/>
      <c r="CM393" s="21"/>
      <c r="CN393" s="21"/>
      <c r="CO393" s="21"/>
      <c r="CP393" s="21"/>
      <c r="CQ393" s="21"/>
      <c r="CR393" s="21"/>
      <c r="CS393" s="21"/>
      <c r="CT393" s="21"/>
      <c r="CU393" s="21"/>
      <c r="CV393" s="21"/>
      <c r="CW393" s="21"/>
      <c r="CX393" s="21"/>
      <c r="CY393" s="21"/>
      <c r="CZ393" s="21"/>
      <c r="DA393" s="21"/>
    </row>
    <row r="394" spans="2:105" x14ac:dyDescent="0.3">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c r="AK394" s="21"/>
      <c r="AL394" s="21"/>
      <c r="AM394" s="21"/>
      <c r="AN394" s="21"/>
      <c r="AO394" s="21"/>
      <c r="AP394" s="21"/>
      <c r="AQ394" s="21"/>
      <c r="AR394" s="21"/>
      <c r="AW394" s="21"/>
      <c r="AX394" s="21"/>
      <c r="AY394" s="21"/>
      <c r="AZ394" s="21"/>
      <c r="BA394" s="21"/>
      <c r="BB394" s="21"/>
      <c r="BC394" s="21"/>
      <c r="BD394" s="21"/>
      <c r="BE394" s="21"/>
      <c r="BF394" s="21"/>
      <c r="BG394" s="21"/>
      <c r="BH394" s="21"/>
      <c r="BI394" s="21"/>
      <c r="BJ394" s="21"/>
      <c r="BK394" s="21"/>
      <c r="BL394" s="21"/>
      <c r="BM394" s="21"/>
      <c r="BN394" s="21"/>
      <c r="BO394" s="21"/>
      <c r="BP394" s="21"/>
      <c r="BQ394" s="21"/>
      <c r="BR394" s="21"/>
      <c r="BS394" s="21"/>
      <c r="BT394" s="21"/>
      <c r="BU394" s="21"/>
      <c r="BV394" s="21"/>
      <c r="BW394" s="21"/>
      <c r="BX394" s="21"/>
      <c r="BY394" s="21"/>
      <c r="BZ394" s="21"/>
      <c r="CA394" s="21"/>
      <c r="CB394" s="21"/>
      <c r="CC394" s="21"/>
      <c r="CD394" s="21"/>
      <c r="CE394" s="21"/>
      <c r="CF394" s="21"/>
      <c r="CG394" s="21"/>
      <c r="CH394" s="21"/>
      <c r="CI394" s="21"/>
      <c r="CJ394" s="21"/>
      <c r="CK394" s="21"/>
      <c r="CL394" s="21"/>
      <c r="CM394" s="21"/>
      <c r="CN394" s="21"/>
      <c r="CO394" s="21"/>
      <c r="CP394" s="21"/>
      <c r="CQ394" s="21"/>
      <c r="CR394" s="21"/>
      <c r="CS394" s="21"/>
      <c r="CT394" s="21"/>
      <c r="CU394" s="21"/>
      <c r="CV394" s="21"/>
      <c r="CW394" s="21"/>
      <c r="CX394" s="21"/>
      <c r="CY394" s="21"/>
      <c r="CZ394" s="21"/>
      <c r="DA394" s="21"/>
    </row>
    <row r="395" spans="2:105" x14ac:dyDescent="0.3">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c r="AK395" s="21"/>
      <c r="AL395" s="21"/>
      <c r="AM395" s="21"/>
      <c r="AN395" s="21"/>
      <c r="AO395" s="21"/>
      <c r="AP395" s="21"/>
      <c r="AQ395" s="21"/>
      <c r="AR395" s="21"/>
      <c r="AW395" s="21"/>
      <c r="AX395" s="21"/>
      <c r="AY395" s="21"/>
      <c r="AZ395" s="21"/>
      <c r="BA395" s="21"/>
      <c r="BB395" s="21"/>
      <c r="BC395" s="21"/>
      <c r="BD395" s="21"/>
      <c r="BE395" s="21"/>
      <c r="BF395" s="21"/>
      <c r="BG395" s="21"/>
      <c r="BH395" s="21"/>
      <c r="BI395" s="21"/>
      <c r="BJ395" s="21"/>
      <c r="BK395" s="21"/>
      <c r="BL395" s="21"/>
      <c r="BM395" s="21"/>
      <c r="BN395" s="21"/>
      <c r="BO395" s="21"/>
      <c r="BP395" s="21"/>
      <c r="BQ395" s="21"/>
      <c r="BR395" s="21"/>
      <c r="BS395" s="21"/>
      <c r="BT395" s="21"/>
      <c r="BU395" s="21"/>
      <c r="BV395" s="21"/>
      <c r="BW395" s="21"/>
      <c r="BX395" s="21"/>
      <c r="BY395" s="21"/>
      <c r="BZ395" s="21"/>
      <c r="CA395" s="21"/>
      <c r="CB395" s="21"/>
      <c r="CC395" s="21"/>
      <c r="CD395" s="21"/>
      <c r="CE395" s="21"/>
      <c r="CF395" s="21"/>
      <c r="CG395" s="21"/>
      <c r="CH395" s="21"/>
      <c r="CI395" s="21"/>
      <c r="CJ395" s="21"/>
      <c r="CK395" s="21"/>
      <c r="CL395" s="21"/>
      <c r="CM395" s="21"/>
      <c r="CN395" s="21"/>
      <c r="CO395" s="21"/>
      <c r="CP395" s="21"/>
      <c r="CQ395" s="21"/>
      <c r="CR395" s="21"/>
      <c r="CS395" s="21"/>
      <c r="CT395" s="21"/>
      <c r="CU395" s="21"/>
      <c r="CV395" s="21"/>
      <c r="CW395" s="21"/>
      <c r="CX395" s="21"/>
      <c r="CY395" s="21"/>
      <c r="CZ395" s="21"/>
      <c r="DA395" s="21"/>
    </row>
    <row r="396" spans="2:105" x14ac:dyDescent="0.3">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c r="AK396" s="21"/>
      <c r="AL396" s="21"/>
      <c r="AM396" s="21"/>
      <c r="AN396" s="21"/>
      <c r="AO396" s="21"/>
      <c r="AP396" s="21"/>
      <c r="AQ396" s="21"/>
      <c r="AR396" s="21"/>
      <c r="AW396" s="21"/>
      <c r="AX396" s="21"/>
      <c r="AY396" s="21"/>
      <c r="AZ396" s="21"/>
      <c r="BA396" s="21"/>
      <c r="BB396" s="21"/>
      <c r="BC396" s="21"/>
      <c r="BD396" s="21"/>
      <c r="BE396" s="21"/>
      <c r="BF396" s="21"/>
      <c r="BG396" s="21"/>
      <c r="BH396" s="21"/>
      <c r="BI396" s="21"/>
      <c r="BJ396" s="21"/>
      <c r="BK396" s="21"/>
      <c r="BL396" s="21"/>
      <c r="BM396" s="21"/>
      <c r="BN396" s="21"/>
      <c r="BO396" s="21"/>
      <c r="BP396" s="21"/>
      <c r="BQ396" s="21"/>
      <c r="BR396" s="21"/>
      <c r="BS396" s="21"/>
      <c r="BT396" s="21"/>
      <c r="BU396" s="21"/>
      <c r="BV396" s="21"/>
      <c r="BW396" s="21"/>
      <c r="BX396" s="21"/>
      <c r="BY396" s="21"/>
      <c r="BZ396" s="21"/>
      <c r="CA396" s="21"/>
      <c r="CB396" s="21"/>
      <c r="CC396" s="21"/>
      <c r="CD396" s="21"/>
      <c r="CE396" s="21"/>
      <c r="CF396" s="21"/>
      <c r="CG396" s="21"/>
      <c r="CH396" s="21"/>
      <c r="CI396" s="21"/>
      <c r="CJ396" s="21"/>
      <c r="CK396" s="21"/>
      <c r="CL396" s="21"/>
      <c r="CM396" s="21"/>
      <c r="CN396" s="21"/>
      <c r="CO396" s="21"/>
      <c r="CP396" s="21"/>
      <c r="CQ396" s="21"/>
      <c r="CR396" s="21"/>
      <c r="CS396" s="21"/>
      <c r="CT396" s="21"/>
      <c r="CU396" s="21"/>
      <c r="CV396" s="21"/>
      <c r="CW396" s="21"/>
      <c r="CX396" s="21"/>
      <c r="CY396" s="21"/>
      <c r="CZ396" s="21"/>
      <c r="DA396" s="21"/>
    </row>
    <row r="397" spans="2:105" x14ac:dyDescent="0.3">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c r="AK397" s="21"/>
      <c r="AL397" s="21"/>
      <c r="AM397" s="21"/>
      <c r="AN397" s="21"/>
      <c r="AO397" s="21"/>
      <c r="AP397" s="21"/>
      <c r="AQ397" s="21"/>
      <c r="AR397" s="21"/>
      <c r="AW397" s="21"/>
      <c r="AX397" s="21"/>
      <c r="AY397" s="21"/>
      <c r="AZ397" s="21"/>
      <c r="BA397" s="21"/>
      <c r="BB397" s="21"/>
      <c r="BC397" s="21"/>
      <c r="BD397" s="21"/>
      <c r="BE397" s="21"/>
      <c r="BF397" s="21"/>
      <c r="BG397" s="21"/>
      <c r="BH397" s="21"/>
      <c r="BI397" s="21"/>
      <c r="BJ397" s="21"/>
      <c r="BK397" s="21"/>
      <c r="BL397" s="21"/>
      <c r="BM397" s="21"/>
      <c r="BN397" s="21"/>
      <c r="BO397" s="21"/>
      <c r="BP397" s="21"/>
      <c r="BQ397" s="21"/>
      <c r="BR397" s="21"/>
      <c r="BS397" s="21"/>
      <c r="BT397" s="21"/>
      <c r="BU397" s="21"/>
      <c r="BV397" s="21"/>
      <c r="BW397" s="21"/>
      <c r="BX397" s="21"/>
      <c r="BY397" s="21"/>
      <c r="BZ397" s="21"/>
      <c r="CA397" s="21"/>
      <c r="CB397" s="21"/>
      <c r="CC397" s="21"/>
      <c r="CD397" s="21"/>
      <c r="CE397" s="21"/>
      <c r="CF397" s="21"/>
      <c r="CG397" s="21"/>
      <c r="CH397" s="21"/>
      <c r="CI397" s="21"/>
      <c r="CJ397" s="21"/>
      <c r="CK397" s="21"/>
      <c r="CL397" s="21"/>
      <c r="CM397" s="21"/>
      <c r="CN397" s="21"/>
      <c r="CO397" s="21"/>
      <c r="CP397" s="21"/>
      <c r="CQ397" s="21"/>
      <c r="CR397" s="21"/>
      <c r="CS397" s="21"/>
      <c r="CT397" s="21"/>
      <c r="CU397" s="21"/>
      <c r="CV397" s="21"/>
      <c r="CW397" s="21"/>
      <c r="CX397" s="21"/>
      <c r="CY397" s="21"/>
      <c r="CZ397" s="21"/>
      <c r="DA397" s="21"/>
    </row>
    <row r="398" spans="2:105" x14ac:dyDescent="0.3">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c r="AK398" s="21"/>
      <c r="AL398" s="21"/>
      <c r="AM398" s="21"/>
      <c r="AN398" s="21"/>
      <c r="AO398" s="21"/>
      <c r="AP398" s="21"/>
      <c r="AQ398" s="21"/>
      <c r="AR398" s="21"/>
      <c r="AW398" s="21"/>
      <c r="AX398" s="21"/>
      <c r="AY398" s="21"/>
      <c r="AZ398" s="21"/>
      <c r="BA398" s="21"/>
      <c r="BB398" s="21"/>
      <c r="BC398" s="21"/>
      <c r="BD398" s="21"/>
      <c r="BE398" s="21"/>
      <c r="BF398" s="21"/>
      <c r="BG398" s="21"/>
      <c r="BH398" s="21"/>
      <c r="BI398" s="21"/>
      <c r="BJ398" s="21"/>
      <c r="BK398" s="21"/>
      <c r="BL398" s="21"/>
      <c r="BM398" s="21"/>
      <c r="BN398" s="21"/>
      <c r="BO398" s="21"/>
      <c r="BP398" s="21"/>
      <c r="BQ398" s="21"/>
      <c r="BR398" s="21"/>
      <c r="BS398" s="21"/>
      <c r="BT398" s="21"/>
      <c r="BU398" s="21"/>
      <c r="BV398" s="21"/>
      <c r="BW398" s="21"/>
      <c r="BX398" s="21"/>
      <c r="BY398" s="21"/>
      <c r="BZ398" s="21"/>
      <c r="CA398" s="21"/>
      <c r="CB398" s="21"/>
      <c r="CC398" s="21"/>
      <c r="CD398" s="21"/>
      <c r="CE398" s="21"/>
      <c r="CF398" s="21"/>
      <c r="CG398" s="21"/>
      <c r="CH398" s="21"/>
      <c r="CI398" s="21"/>
      <c r="CJ398" s="21"/>
      <c r="CK398" s="21"/>
      <c r="CL398" s="21"/>
      <c r="CM398" s="21"/>
      <c r="CN398" s="21"/>
      <c r="CO398" s="21"/>
      <c r="CP398" s="21"/>
      <c r="CQ398" s="21"/>
      <c r="CR398" s="21"/>
      <c r="CS398" s="21"/>
      <c r="CT398" s="21"/>
      <c r="CU398" s="21"/>
      <c r="CV398" s="21"/>
      <c r="CW398" s="21"/>
      <c r="CX398" s="21"/>
      <c r="CY398" s="21"/>
      <c r="CZ398" s="21"/>
      <c r="DA398" s="21"/>
    </row>
    <row r="399" spans="2:105" x14ac:dyDescent="0.3">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c r="AK399" s="21"/>
      <c r="AL399" s="21"/>
      <c r="AM399" s="21"/>
      <c r="AN399" s="21"/>
      <c r="AO399" s="21"/>
      <c r="AP399" s="21"/>
      <c r="AQ399" s="21"/>
      <c r="AR399" s="21"/>
      <c r="AW399" s="21"/>
      <c r="AX399" s="21"/>
      <c r="AY399" s="21"/>
      <c r="AZ399" s="21"/>
      <c r="BA399" s="21"/>
      <c r="BB399" s="21"/>
      <c r="BC399" s="21"/>
      <c r="BD399" s="21"/>
      <c r="BE399" s="21"/>
      <c r="BF399" s="21"/>
      <c r="BG399" s="21"/>
      <c r="BH399" s="21"/>
      <c r="BI399" s="21"/>
      <c r="BJ399" s="21"/>
      <c r="BK399" s="21"/>
      <c r="BL399" s="21"/>
      <c r="BM399" s="21"/>
      <c r="BN399" s="21"/>
      <c r="BO399" s="21"/>
      <c r="BP399" s="21"/>
      <c r="BQ399" s="21"/>
      <c r="BR399" s="21"/>
      <c r="BS399" s="21"/>
      <c r="BT399" s="21"/>
      <c r="BU399" s="21"/>
      <c r="BV399" s="21"/>
      <c r="BW399" s="21"/>
      <c r="BX399" s="21"/>
      <c r="BY399" s="21"/>
      <c r="BZ399" s="21"/>
      <c r="CA399" s="21"/>
      <c r="CB399" s="21"/>
      <c r="CC399" s="21"/>
      <c r="CD399" s="21"/>
      <c r="CE399" s="21"/>
      <c r="CF399" s="21"/>
      <c r="CG399" s="21"/>
      <c r="CH399" s="21"/>
      <c r="CI399" s="21"/>
      <c r="CJ399" s="21"/>
      <c r="CK399" s="21"/>
      <c r="CL399" s="21"/>
      <c r="CM399" s="21"/>
      <c r="CN399" s="21"/>
      <c r="CO399" s="21"/>
      <c r="CP399" s="21"/>
      <c r="CQ399" s="21"/>
      <c r="CR399" s="21"/>
      <c r="CS399" s="21"/>
      <c r="CT399" s="21"/>
      <c r="CU399" s="21"/>
      <c r="CV399" s="21"/>
      <c r="CW399" s="21"/>
      <c r="CX399" s="21"/>
      <c r="CY399" s="21"/>
      <c r="CZ399" s="21"/>
      <c r="DA399" s="21"/>
    </row>
    <row r="400" spans="2:105" x14ac:dyDescent="0.3">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c r="AK400" s="21"/>
      <c r="AL400" s="21"/>
      <c r="AM400" s="21"/>
      <c r="AN400" s="21"/>
      <c r="AO400" s="21"/>
      <c r="AP400" s="21"/>
      <c r="AQ400" s="21"/>
      <c r="AR400" s="21"/>
      <c r="AW400" s="21"/>
      <c r="AX400" s="21"/>
      <c r="AY400" s="21"/>
      <c r="AZ400" s="21"/>
      <c r="BA400" s="21"/>
      <c r="BB400" s="21"/>
      <c r="BC400" s="21"/>
      <c r="BD400" s="21"/>
      <c r="BE400" s="21"/>
      <c r="BF400" s="21"/>
      <c r="BG400" s="21"/>
      <c r="BH400" s="21"/>
      <c r="BI400" s="21"/>
      <c r="BJ400" s="21"/>
      <c r="BK400" s="21"/>
      <c r="BL400" s="21"/>
      <c r="BM400" s="21"/>
      <c r="BN400" s="21"/>
      <c r="BO400" s="21"/>
      <c r="BP400" s="21"/>
      <c r="BQ400" s="21"/>
      <c r="BR400" s="21"/>
      <c r="BS400" s="21"/>
      <c r="BT400" s="21"/>
      <c r="BU400" s="21"/>
      <c r="BV400" s="21"/>
      <c r="BW400" s="21"/>
      <c r="BX400" s="21"/>
      <c r="BY400" s="21"/>
      <c r="BZ400" s="21"/>
      <c r="CA400" s="21"/>
      <c r="CB400" s="21"/>
      <c r="CC400" s="21"/>
      <c r="CD400" s="21"/>
      <c r="CE400" s="21"/>
      <c r="CF400" s="21"/>
      <c r="CG400" s="21"/>
      <c r="CH400" s="21"/>
      <c r="CI400" s="21"/>
      <c r="CJ400" s="21"/>
      <c r="CK400" s="21"/>
      <c r="CL400" s="21"/>
      <c r="CM400" s="21"/>
      <c r="CN400" s="21"/>
      <c r="CO400" s="21"/>
      <c r="CP400" s="21"/>
      <c r="CQ400" s="21"/>
      <c r="CR400" s="21"/>
      <c r="CS400" s="21"/>
      <c r="CT400" s="21"/>
      <c r="CU400" s="21"/>
      <c r="CV400" s="21"/>
      <c r="CW400" s="21"/>
      <c r="CX400" s="21"/>
      <c r="CY400" s="21"/>
      <c r="CZ400" s="21"/>
      <c r="DA400" s="21"/>
    </row>
    <row r="401" spans="2:105" x14ac:dyDescent="0.3">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c r="AK401" s="21"/>
      <c r="AL401" s="21"/>
      <c r="AM401" s="21"/>
      <c r="AN401" s="21"/>
      <c r="AO401" s="21"/>
      <c r="AP401" s="21"/>
      <c r="AQ401" s="21"/>
      <c r="AR401" s="21"/>
      <c r="AW401" s="21"/>
      <c r="AX401" s="21"/>
      <c r="AY401" s="21"/>
      <c r="AZ401" s="21"/>
      <c r="BA401" s="21"/>
      <c r="BB401" s="21"/>
      <c r="BC401" s="21"/>
      <c r="BD401" s="21"/>
      <c r="BE401" s="21"/>
      <c r="BF401" s="21"/>
      <c r="BG401" s="21"/>
      <c r="BH401" s="21"/>
      <c r="BI401" s="21"/>
      <c r="BJ401" s="21"/>
      <c r="BK401" s="21"/>
      <c r="BL401" s="21"/>
      <c r="BM401" s="21"/>
      <c r="BN401" s="21"/>
      <c r="BO401" s="21"/>
      <c r="BP401" s="21"/>
      <c r="BQ401" s="21"/>
      <c r="BR401" s="21"/>
      <c r="BS401" s="21"/>
      <c r="BT401" s="21"/>
      <c r="BU401" s="21"/>
      <c r="BV401" s="21"/>
      <c r="BW401" s="21"/>
      <c r="BX401" s="21"/>
      <c r="BY401" s="21"/>
      <c r="BZ401" s="21"/>
      <c r="CA401" s="21"/>
      <c r="CB401" s="21"/>
      <c r="CC401" s="21"/>
      <c r="CD401" s="21"/>
      <c r="CE401" s="21"/>
      <c r="CF401" s="21"/>
      <c r="CG401" s="21"/>
      <c r="CH401" s="21"/>
      <c r="CI401" s="21"/>
      <c r="CJ401" s="21"/>
      <c r="CK401" s="21"/>
      <c r="CL401" s="21"/>
      <c r="CM401" s="21"/>
      <c r="CN401" s="21"/>
      <c r="CO401" s="21"/>
      <c r="CP401" s="21"/>
      <c r="CQ401" s="21"/>
      <c r="CR401" s="21"/>
      <c r="CS401" s="21"/>
      <c r="CT401" s="21"/>
      <c r="CU401" s="21"/>
      <c r="CV401" s="21"/>
      <c r="CW401" s="21"/>
      <c r="CX401" s="21"/>
      <c r="CY401" s="21"/>
      <c r="CZ401" s="21"/>
      <c r="DA401" s="21"/>
    </row>
    <row r="402" spans="2:105" x14ac:dyDescent="0.3">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c r="AK402" s="21"/>
      <c r="AL402" s="21"/>
      <c r="AM402" s="21"/>
      <c r="AN402" s="21"/>
      <c r="AO402" s="21"/>
      <c r="AP402" s="21"/>
      <c r="AQ402" s="21"/>
      <c r="AR402" s="21"/>
      <c r="AW402" s="21"/>
      <c r="AX402" s="21"/>
      <c r="AY402" s="21"/>
      <c r="AZ402" s="21"/>
      <c r="BA402" s="21"/>
      <c r="BB402" s="21"/>
      <c r="BC402" s="21"/>
      <c r="BD402" s="21"/>
      <c r="BE402" s="21"/>
      <c r="BF402" s="21"/>
      <c r="BG402" s="21"/>
      <c r="BH402" s="21"/>
      <c r="BI402" s="21"/>
      <c r="BJ402" s="21"/>
      <c r="BK402" s="21"/>
      <c r="BL402" s="21"/>
      <c r="BM402" s="21"/>
      <c r="BN402" s="21"/>
      <c r="BO402" s="21"/>
      <c r="BP402" s="21"/>
      <c r="BQ402" s="21"/>
      <c r="BR402" s="21"/>
      <c r="BS402" s="21"/>
      <c r="BT402" s="21"/>
      <c r="BU402" s="21"/>
      <c r="BV402" s="21"/>
      <c r="BW402" s="21"/>
      <c r="BX402" s="21"/>
      <c r="BY402" s="21"/>
      <c r="BZ402" s="21"/>
      <c r="CA402" s="21"/>
      <c r="CB402" s="21"/>
      <c r="CC402" s="21"/>
      <c r="CD402" s="21"/>
      <c r="CE402" s="21"/>
      <c r="CF402" s="21"/>
      <c r="CG402" s="21"/>
      <c r="CH402" s="21"/>
      <c r="CI402" s="21"/>
      <c r="CJ402" s="21"/>
      <c r="CK402" s="21"/>
      <c r="CL402" s="21"/>
      <c r="CM402" s="21"/>
      <c r="CN402" s="21"/>
      <c r="CO402" s="21"/>
      <c r="CP402" s="21"/>
      <c r="CQ402" s="21"/>
      <c r="CR402" s="21"/>
      <c r="CS402" s="21"/>
      <c r="CT402" s="21"/>
      <c r="CU402" s="21"/>
      <c r="CV402" s="21"/>
      <c r="CW402" s="21"/>
      <c r="CX402" s="21"/>
      <c r="CY402" s="21"/>
      <c r="CZ402" s="21"/>
      <c r="DA402" s="21"/>
    </row>
    <row r="403" spans="2:105" x14ac:dyDescent="0.3">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c r="AK403" s="21"/>
      <c r="AL403" s="21"/>
      <c r="AM403" s="21"/>
      <c r="AN403" s="21"/>
      <c r="AO403" s="21"/>
      <c r="AP403" s="21"/>
      <c r="AQ403" s="21"/>
      <c r="AR403" s="21"/>
      <c r="AW403" s="21"/>
      <c r="AX403" s="21"/>
      <c r="AY403" s="21"/>
      <c r="AZ403" s="21"/>
      <c r="BA403" s="21"/>
      <c r="BB403" s="21"/>
      <c r="BC403" s="21"/>
      <c r="BD403" s="21"/>
      <c r="BE403" s="21"/>
      <c r="BF403" s="21"/>
      <c r="BG403" s="21"/>
      <c r="BH403" s="21"/>
      <c r="BI403" s="21"/>
      <c r="BJ403" s="21"/>
      <c r="BK403" s="21"/>
      <c r="BL403" s="21"/>
      <c r="BM403" s="21"/>
      <c r="BN403" s="21"/>
      <c r="BO403" s="21"/>
      <c r="BP403" s="21"/>
      <c r="BQ403" s="21"/>
      <c r="BR403" s="21"/>
      <c r="BS403" s="21"/>
      <c r="BT403" s="21"/>
      <c r="BU403" s="21"/>
      <c r="BV403" s="21"/>
      <c r="BW403" s="21"/>
      <c r="BX403" s="21"/>
      <c r="BY403" s="21"/>
      <c r="BZ403" s="21"/>
      <c r="CA403" s="21"/>
      <c r="CB403" s="21"/>
      <c r="CC403" s="21"/>
      <c r="CD403" s="21"/>
      <c r="CE403" s="21"/>
      <c r="CF403" s="21"/>
      <c r="CG403" s="21"/>
      <c r="CH403" s="21"/>
      <c r="CI403" s="21"/>
      <c r="CJ403" s="21"/>
      <c r="CK403" s="21"/>
      <c r="CL403" s="21"/>
      <c r="CM403" s="21"/>
      <c r="CN403" s="21"/>
      <c r="CO403" s="21"/>
      <c r="CP403" s="21"/>
      <c r="CQ403" s="21"/>
      <c r="CR403" s="21"/>
      <c r="CS403" s="21"/>
      <c r="CT403" s="21"/>
      <c r="CU403" s="21"/>
      <c r="CV403" s="21"/>
      <c r="CW403" s="21"/>
      <c r="CX403" s="21"/>
      <c r="CY403" s="21"/>
      <c r="CZ403" s="21"/>
      <c r="DA403" s="21"/>
    </row>
    <row r="404" spans="2:105" x14ac:dyDescent="0.3">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c r="AK404" s="21"/>
      <c r="AL404" s="21"/>
      <c r="AM404" s="21"/>
      <c r="AN404" s="21"/>
      <c r="AO404" s="21"/>
      <c r="AP404" s="21"/>
      <c r="AQ404" s="21"/>
      <c r="AR404" s="21"/>
      <c r="AW404" s="21"/>
      <c r="AX404" s="21"/>
      <c r="AY404" s="21"/>
      <c r="AZ404" s="21"/>
      <c r="BA404" s="21"/>
      <c r="BB404" s="21"/>
      <c r="BC404" s="21"/>
      <c r="BD404" s="21"/>
      <c r="BE404" s="21"/>
      <c r="BF404" s="21"/>
      <c r="BG404" s="21"/>
      <c r="BH404" s="21"/>
      <c r="BI404" s="21"/>
      <c r="BJ404" s="21"/>
      <c r="BK404" s="21"/>
      <c r="BL404" s="21"/>
      <c r="BM404" s="21"/>
      <c r="BN404" s="21"/>
      <c r="BO404" s="21"/>
      <c r="BP404" s="21"/>
      <c r="BQ404" s="21"/>
      <c r="BR404" s="21"/>
      <c r="BS404" s="21"/>
      <c r="BT404" s="21"/>
      <c r="BU404" s="21"/>
      <c r="BV404" s="21"/>
      <c r="BW404" s="21"/>
      <c r="BX404" s="21"/>
      <c r="BY404" s="21"/>
      <c r="BZ404" s="21"/>
      <c r="CA404" s="21"/>
      <c r="CB404" s="21"/>
      <c r="CC404" s="21"/>
      <c r="CD404" s="21"/>
      <c r="CE404" s="21"/>
      <c r="CF404" s="21"/>
      <c r="CG404" s="21"/>
      <c r="CH404" s="21"/>
      <c r="CI404" s="21"/>
      <c r="CJ404" s="21"/>
      <c r="CK404" s="21"/>
      <c r="CL404" s="21"/>
      <c r="CM404" s="21"/>
      <c r="CN404" s="21"/>
      <c r="CO404" s="21"/>
      <c r="CP404" s="21"/>
      <c r="CQ404" s="21"/>
      <c r="CR404" s="21"/>
      <c r="CS404" s="21"/>
      <c r="CT404" s="21"/>
      <c r="CU404" s="21"/>
      <c r="CV404" s="21"/>
      <c r="CW404" s="21"/>
      <c r="CX404" s="21"/>
      <c r="CY404" s="21"/>
      <c r="CZ404" s="21"/>
      <c r="DA404" s="21"/>
    </row>
    <row r="405" spans="2:105" x14ac:dyDescent="0.3">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c r="AK405" s="21"/>
      <c r="AL405" s="21"/>
      <c r="AM405" s="21"/>
      <c r="AN405" s="21"/>
      <c r="AO405" s="21"/>
      <c r="AP405" s="21"/>
      <c r="AQ405" s="21"/>
      <c r="AR405" s="21"/>
      <c r="AW405" s="21"/>
      <c r="AX405" s="21"/>
      <c r="AY405" s="21"/>
      <c r="AZ405" s="21"/>
      <c r="BA405" s="21"/>
      <c r="BB405" s="21"/>
      <c r="BC405" s="21"/>
      <c r="BD405" s="21"/>
      <c r="BE405" s="21"/>
      <c r="BF405" s="21"/>
      <c r="BG405" s="21"/>
      <c r="BH405" s="21"/>
      <c r="BI405" s="21"/>
      <c r="BJ405" s="21"/>
      <c r="BK405" s="21"/>
      <c r="BL405" s="21"/>
      <c r="BM405" s="21"/>
      <c r="BN405" s="21"/>
      <c r="BO405" s="21"/>
      <c r="BP405" s="21"/>
      <c r="BQ405" s="21"/>
      <c r="BR405" s="21"/>
      <c r="BS405" s="21"/>
      <c r="BT405" s="21"/>
      <c r="BU405" s="21"/>
      <c r="BV405" s="21"/>
      <c r="BW405" s="21"/>
      <c r="BX405" s="21"/>
      <c r="BY405" s="21"/>
      <c r="BZ405" s="21"/>
      <c r="CA405" s="21"/>
      <c r="CB405" s="21"/>
      <c r="CC405" s="21"/>
      <c r="CD405" s="21"/>
      <c r="CE405" s="21"/>
      <c r="CF405" s="21"/>
      <c r="CG405" s="21"/>
      <c r="CH405" s="21"/>
      <c r="CI405" s="21"/>
      <c r="CJ405" s="21"/>
      <c r="CK405" s="21"/>
      <c r="CL405" s="21"/>
      <c r="CM405" s="21"/>
      <c r="CN405" s="21"/>
      <c r="CO405" s="21"/>
      <c r="CP405" s="21"/>
      <c r="CQ405" s="21"/>
      <c r="CR405" s="21"/>
      <c r="CS405" s="21"/>
      <c r="CT405" s="21"/>
      <c r="CU405" s="21"/>
      <c r="CV405" s="21"/>
      <c r="CW405" s="21"/>
      <c r="CX405" s="21"/>
      <c r="CY405" s="21"/>
      <c r="CZ405" s="21"/>
      <c r="DA405" s="21"/>
    </row>
    <row r="406" spans="2:105" x14ac:dyDescent="0.3">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c r="AK406" s="21"/>
      <c r="AL406" s="21"/>
      <c r="AM406" s="21"/>
      <c r="AN406" s="21"/>
      <c r="AO406" s="21"/>
      <c r="AP406" s="21"/>
      <c r="AQ406" s="21"/>
      <c r="AR406" s="21"/>
      <c r="AW406" s="21"/>
      <c r="AX406" s="21"/>
      <c r="AY406" s="21"/>
      <c r="AZ406" s="21"/>
      <c r="BA406" s="21"/>
      <c r="BB406" s="21"/>
      <c r="BC406" s="21"/>
      <c r="BD406" s="21"/>
      <c r="BE406" s="21"/>
      <c r="BF406" s="21"/>
      <c r="BG406" s="21"/>
      <c r="BH406" s="21"/>
      <c r="BI406" s="21"/>
      <c r="BJ406" s="21"/>
      <c r="BK406" s="21"/>
      <c r="BL406" s="21"/>
      <c r="BM406" s="21"/>
      <c r="BN406" s="21"/>
      <c r="BO406" s="21"/>
      <c r="BP406" s="21"/>
      <c r="BQ406" s="21"/>
      <c r="BR406" s="21"/>
      <c r="BS406" s="21"/>
      <c r="BT406" s="21"/>
      <c r="BU406" s="21"/>
      <c r="BV406" s="21"/>
      <c r="BW406" s="21"/>
      <c r="BX406" s="21"/>
      <c r="BY406" s="21"/>
      <c r="BZ406" s="21"/>
      <c r="CA406" s="21"/>
      <c r="CB406" s="21"/>
      <c r="CC406" s="21"/>
      <c r="CD406" s="21"/>
      <c r="CE406" s="21"/>
      <c r="CF406" s="21"/>
      <c r="CG406" s="21"/>
      <c r="CH406" s="21"/>
      <c r="CI406" s="21"/>
      <c r="CJ406" s="21"/>
      <c r="CK406" s="21"/>
      <c r="CL406" s="21"/>
      <c r="CM406" s="21"/>
      <c r="CN406" s="21"/>
      <c r="CO406" s="21"/>
      <c r="CP406" s="21"/>
      <c r="CQ406" s="21"/>
      <c r="CR406" s="21"/>
      <c r="CS406" s="21"/>
      <c r="CT406" s="21"/>
      <c r="CU406" s="21"/>
      <c r="CV406" s="21"/>
      <c r="CW406" s="21"/>
      <c r="CX406" s="21"/>
      <c r="CY406" s="21"/>
      <c r="CZ406" s="21"/>
      <c r="DA406" s="21"/>
    </row>
    <row r="407" spans="2:105" x14ac:dyDescent="0.3">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c r="AK407" s="21"/>
      <c r="AL407" s="21"/>
      <c r="AM407" s="21"/>
      <c r="AN407" s="21"/>
      <c r="AO407" s="21"/>
      <c r="AP407" s="21"/>
      <c r="AQ407" s="21"/>
      <c r="AR407" s="21"/>
      <c r="AW407" s="21"/>
      <c r="AX407" s="21"/>
      <c r="AY407" s="21"/>
      <c r="AZ407" s="21"/>
      <c r="BA407" s="21"/>
      <c r="BB407" s="21"/>
      <c r="BC407" s="21"/>
      <c r="BD407" s="21"/>
      <c r="BE407" s="21"/>
      <c r="BF407" s="21"/>
      <c r="BG407" s="21"/>
      <c r="BH407" s="21"/>
      <c r="BI407" s="21"/>
      <c r="BJ407" s="21"/>
      <c r="BK407" s="21"/>
      <c r="BL407" s="21"/>
      <c r="BM407" s="21"/>
      <c r="BN407" s="21"/>
      <c r="BO407" s="21"/>
      <c r="BP407" s="21"/>
      <c r="BQ407" s="21"/>
      <c r="BR407" s="21"/>
      <c r="BS407" s="21"/>
      <c r="BT407" s="21"/>
      <c r="BU407" s="21"/>
      <c r="BV407" s="21"/>
      <c r="BW407" s="21"/>
      <c r="BX407" s="21"/>
      <c r="BY407" s="21"/>
      <c r="BZ407" s="21"/>
      <c r="CA407" s="21"/>
      <c r="CB407" s="21"/>
      <c r="CC407" s="21"/>
      <c r="CD407" s="21"/>
      <c r="CE407" s="21"/>
      <c r="CF407" s="21"/>
      <c r="CG407" s="21"/>
      <c r="CH407" s="21"/>
      <c r="CI407" s="21"/>
      <c r="CJ407" s="21"/>
      <c r="CK407" s="21"/>
      <c r="CL407" s="21"/>
      <c r="CM407" s="21"/>
      <c r="CN407" s="21"/>
      <c r="CO407" s="21"/>
      <c r="CP407" s="21"/>
      <c r="CQ407" s="21"/>
      <c r="CR407" s="21"/>
      <c r="CS407" s="21"/>
      <c r="CT407" s="21"/>
      <c r="CU407" s="21"/>
      <c r="CV407" s="21"/>
      <c r="CW407" s="21"/>
      <c r="CX407" s="21"/>
      <c r="CY407" s="21"/>
      <c r="CZ407" s="21"/>
      <c r="DA407" s="21"/>
    </row>
    <row r="408" spans="2:105" x14ac:dyDescent="0.3">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c r="AK408" s="21"/>
      <c r="AL408" s="21"/>
      <c r="AM408" s="21"/>
      <c r="AN408" s="21"/>
      <c r="AO408" s="21"/>
      <c r="AP408" s="21"/>
      <c r="AQ408" s="21"/>
      <c r="AR408" s="21"/>
      <c r="AW408" s="21"/>
      <c r="AX408" s="21"/>
      <c r="AY408" s="21"/>
      <c r="AZ408" s="21"/>
      <c r="BA408" s="21"/>
      <c r="BB408" s="21"/>
      <c r="BC408" s="21"/>
      <c r="BD408" s="21"/>
      <c r="BE408" s="21"/>
      <c r="BF408" s="21"/>
      <c r="BG408" s="21"/>
      <c r="BH408" s="21"/>
      <c r="BI408" s="21"/>
      <c r="BJ408" s="21"/>
      <c r="BK408" s="21"/>
      <c r="BL408" s="21"/>
      <c r="BM408" s="21"/>
      <c r="BN408" s="21"/>
      <c r="BO408" s="21"/>
      <c r="BP408" s="21"/>
      <c r="BQ408" s="21"/>
      <c r="BR408" s="21"/>
      <c r="BS408" s="21"/>
      <c r="BT408" s="21"/>
      <c r="BU408" s="21"/>
      <c r="BV408" s="21"/>
      <c r="BW408" s="21"/>
      <c r="BX408" s="21"/>
      <c r="BY408" s="21"/>
      <c r="BZ408" s="21"/>
      <c r="CA408" s="21"/>
      <c r="CB408" s="21"/>
      <c r="CC408" s="21"/>
      <c r="CD408" s="21"/>
      <c r="CE408" s="21"/>
      <c r="CF408" s="21"/>
      <c r="CG408" s="21"/>
      <c r="CH408" s="21"/>
      <c r="CI408" s="21"/>
      <c r="CJ408" s="21"/>
      <c r="CK408" s="21"/>
      <c r="CL408" s="21"/>
      <c r="CM408" s="21"/>
      <c r="CN408" s="21"/>
      <c r="CO408" s="21"/>
      <c r="CP408" s="21"/>
      <c r="CQ408" s="21"/>
      <c r="CR408" s="21"/>
      <c r="CS408" s="21"/>
      <c r="CT408" s="21"/>
      <c r="CU408" s="21"/>
      <c r="CV408" s="21"/>
      <c r="CW408" s="21"/>
      <c r="CX408" s="21"/>
      <c r="CY408" s="21"/>
      <c r="CZ408" s="21"/>
      <c r="DA408" s="21"/>
    </row>
    <row r="409" spans="2:105" x14ac:dyDescent="0.3">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c r="AK409" s="21"/>
      <c r="AL409" s="21"/>
      <c r="AM409" s="21"/>
      <c r="AN409" s="21"/>
      <c r="AO409" s="21"/>
      <c r="AP409" s="21"/>
      <c r="AQ409" s="21"/>
      <c r="AR409" s="21"/>
      <c r="AW409" s="21"/>
      <c r="AX409" s="21"/>
      <c r="AY409" s="21"/>
      <c r="AZ409" s="21"/>
      <c r="BA409" s="21"/>
      <c r="BB409" s="21"/>
      <c r="BC409" s="21"/>
      <c r="BD409" s="21"/>
      <c r="BE409" s="21"/>
      <c r="BF409" s="21"/>
      <c r="BG409" s="21"/>
      <c r="BH409" s="21"/>
      <c r="BI409" s="21"/>
      <c r="BJ409" s="21"/>
      <c r="BK409" s="21"/>
      <c r="BL409" s="21"/>
      <c r="BM409" s="21"/>
      <c r="BN409" s="21"/>
      <c r="BO409" s="21"/>
      <c r="BP409" s="21"/>
      <c r="BQ409" s="21"/>
      <c r="BR409" s="21"/>
      <c r="BS409" s="21"/>
      <c r="BT409" s="21"/>
      <c r="BU409" s="21"/>
      <c r="BV409" s="21"/>
      <c r="BW409" s="21"/>
      <c r="BX409" s="21"/>
      <c r="BY409" s="21"/>
      <c r="BZ409" s="21"/>
      <c r="CA409" s="21"/>
      <c r="CB409" s="21"/>
      <c r="CC409" s="21"/>
      <c r="CD409" s="21"/>
      <c r="CE409" s="21"/>
      <c r="CF409" s="21"/>
      <c r="CG409" s="21"/>
      <c r="CH409" s="21"/>
      <c r="CI409" s="21"/>
      <c r="CJ409" s="21"/>
      <c r="CK409" s="21"/>
      <c r="CL409" s="21"/>
      <c r="CM409" s="21"/>
      <c r="CN409" s="21"/>
      <c r="CO409" s="21"/>
      <c r="CP409" s="21"/>
      <c r="CQ409" s="21"/>
      <c r="CR409" s="21"/>
      <c r="CS409" s="21"/>
      <c r="CT409" s="21"/>
      <c r="CU409" s="21"/>
      <c r="CV409" s="21"/>
      <c r="CW409" s="21"/>
      <c r="CX409" s="21"/>
      <c r="CY409" s="21"/>
      <c r="CZ409" s="21"/>
      <c r="DA409" s="21"/>
    </row>
    <row r="410" spans="2:105" x14ac:dyDescent="0.3">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c r="AK410" s="21"/>
      <c r="AL410" s="21"/>
      <c r="AM410" s="21"/>
      <c r="AN410" s="21"/>
      <c r="AO410" s="21"/>
      <c r="AP410" s="21"/>
      <c r="AQ410" s="21"/>
      <c r="AR410" s="21"/>
      <c r="AW410" s="21"/>
      <c r="AX410" s="21"/>
      <c r="AY410" s="21"/>
      <c r="AZ410" s="21"/>
      <c r="BA410" s="21"/>
      <c r="BB410" s="21"/>
      <c r="BC410" s="21"/>
      <c r="BD410" s="21"/>
      <c r="BE410" s="21"/>
      <c r="BF410" s="21"/>
      <c r="BG410" s="21"/>
      <c r="BH410" s="21"/>
      <c r="BI410" s="21"/>
      <c r="BJ410" s="21"/>
      <c r="BK410" s="21"/>
      <c r="BL410" s="21"/>
      <c r="BM410" s="21"/>
      <c r="BN410" s="21"/>
      <c r="BO410" s="21"/>
      <c r="BP410" s="21"/>
      <c r="BQ410" s="21"/>
      <c r="BR410" s="21"/>
      <c r="BS410" s="21"/>
      <c r="BT410" s="21"/>
      <c r="BU410" s="21"/>
      <c r="BV410" s="21"/>
      <c r="BW410" s="21"/>
      <c r="BX410" s="21"/>
      <c r="BY410" s="21"/>
      <c r="BZ410" s="21"/>
      <c r="CA410" s="21"/>
      <c r="CB410" s="21"/>
      <c r="CC410" s="21"/>
      <c r="CD410" s="21"/>
      <c r="CE410" s="21"/>
      <c r="CF410" s="21"/>
      <c r="CG410" s="21"/>
      <c r="CH410" s="21"/>
      <c r="CI410" s="21"/>
      <c r="CJ410" s="21"/>
      <c r="CK410" s="21"/>
      <c r="CL410" s="21"/>
      <c r="CM410" s="21"/>
      <c r="CN410" s="21"/>
      <c r="CO410" s="21"/>
      <c r="CP410" s="21"/>
      <c r="CQ410" s="21"/>
      <c r="CR410" s="21"/>
      <c r="CS410" s="21"/>
      <c r="CT410" s="21"/>
      <c r="CU410" s="21"/>
      <c r="CV410" s="21"/>
      <c r="CW410" s="21"/>
      <c r="CX410" s="21"/>
      <c r="CY410" s="21"/>
      <c r="CZ410" s="21"/>
      <c r="DA410" s="21"/>
    </row>
    <row r="411" spans="2:105" x14ac:dyDescent="0.3">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c r="AK411" s="21"/>
      <c r="AL411" s="21"/>
      <c r="AM411" s="21"/>
      <c r="AN411" s="21"/>
      <c r="AO411" s="21"/>
      <c r="AP411" s="21"/>
      <c r="AQ411" s="21"/>
      <c r="AR411" s="21"/>
      <c r="AW411" s="21"/>
      <c r="AX411" s="21"/>
      <c r="AY411" s="21"/>
      <c r="AZ411" s="21"/>
      <c r="BA411" s="21"/>
      <c r="BB411" s="21"/>
      <c r="BC411" s="21"/>
      <c r="BD411" s="21"/>
      <c r="BE411" s="21"/>
      <c r="BF411" s="21"/>
      <c r="BG411" s="21"/>
      <c r="BH411" s="21"/>
      <c r="BI411" s="21"/>
      <c r="BJ411" s="21"/>
      <c r="BK411" s="21"/>
      <c r="BL411" s="21"/>
      <c r="BM411" s="21"/>
      <c r="BN411" s="21"/>
      <c r="BO411" s="21"/>
      <c r="BP411" s="21"/>
      <c r="BQ411" s="21"/>
      <c r="BR411" s="21"/>
      <c r="BS411" s="21"/>
      <c r="BT411" s="21"/>
      <c r="BU411" s="21"/>
      <c r="BV411" s="21"/>
      <c r="BW411" s="21"/>
      <c r="BX411" s="21"/>
      <c r="BY411" s="21"/>
      <c r="BZ411" s="21"/>
      <c r="CA411" s="21"/>
      <c r="CB411" s="21"/>
      <c r="CC411" s="21"/>
      <c r="CD411" s="21"/>
      <c r="CE411" s="21"/>
      <c r="CF411" s="21"/>
      <c r="CG411" s="21"/>
      <c r="CH411" s="21"/>
      <c r="CI411" s="21"/>
      <c r="CJ411" s="21"/>
      <c r="CK411" s="21"/>
      <c r="CL411" s="21"/>
      <c r="CM411" s="21"/>
      <c r="CN411" s="21"/>
      <c r="CO411" s="21"/>
      <c r="CP411" s="21"/>
      <c r="CQ411" s="21"/>
      <c r="CR411" s="21"/>
      <c r="CS411" s="21"/>
      <c r="CT411" s="21"/>
      <c r="CU411" s="21"/>
      <c r="CV411" s="21"/>
      <c r="CW411" s="21"/>
      <c r="CX411" s="21"/>
      <c r="CY411" s="21"/>
      <c r="CZ411" s="21"/>
      <c r="DA411" s="21"/>
    </row>
    <row r="412" spans="2:105" x14ac:dyDescent="0.3">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c r="AK412" s="21"/>
      <c r="AL412" s="21"/>
      <c r="AM412" s="21"/>
      <c r="AN412" s="21"/>
      <c r="AO412" s="21"/>
      <c r="AP412" s="21"/>
      <c r="AQ412" s="21"/>
      <c r="AR412" s="21"/>
      <c r="AW412" s="21"/>
      <c r="AX412" s="21"/>
      <c r="AY412" s="21"/>
      <c r="AZ412" s="21"/>
      <c r="BA412" s="21"/>
      <c r="BB412" s="21"/>
      <c r="BC412" s="21"/>
      <c r="BD412" s="21"/>
      <c r="BE412" s="21"/>
      <c r="BF412" s="21"/>
      <c r="BG412" s="21"/>
      <c r="BH412" s="21"/>
      <c r="BI412" s="21"/>
      <c r="BJ412" s="21"/>
      <c r="BK412" s="21"/>
      <c r="BL412" s="21"/>
      <c r="BM412" s="21"/>
      <c r="BN412" s="21"/>
      <c r="BO412" s="21"/>
      <c r="BP412" s="21"/>
      <c r="BQ412" s="21"/>
      <c r="BR412" s="21"/>
      <c r="BS412" s="21"/>
      <c r="BT412" s="21"/>
      <c r="BU412" s="21"/>
      <c r="BV412" s="21"/>
      <c r="BW412" s="21"/>
      <c r="BX412" s="21"/>
      <c r="BY412" s="21"/>
      <c r="BZ412" s="21"/>
      <c r="CA412" s="21"/>
      <c r="CB412" s="21"/>
      <c r="CC412" s="21"/>
      <c r="CD412" s="21"/>
      <c r="CE412" s="21"/>
      <c r="CF412" s="21"/>
      <c r="CG412" s="21"/>
      <c r="CH412" s="21"/>
      <c r="CI412" s="21"/>
      <c r="CJ412" s="21"/>
      <c r="CK412" s="21"/>
      <c r="CL412" s="21"/>
      <c r="CM412" s="21"/>
      <c r="CN412" s="21"/>
      <c r="CO412" s="21"/>
      <c r="CP412" s="21"/>
      <c r="CQ412" s="21"/>
      <c r="CR412" s="21"/>
      <c r="CS412" s="21"/>
      <c r="CT412" s="21"/>
      <c r="CU412" s="21"/>
      <c r="CV412" s="21"/>
      <c r="CW412" s="21"/>
      <c r="CX412" s="21"/>
      <c r="CY412" s="21"/>
      <c r="CZ412" s="21"/>
      <c r="DA412" s="21"/>
    </row>
    <row r="413" spans="2:105" x14ac:dyDescent="0.3">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c r="AK413" s="21"/>
      <c r="AL413" s="21"/>
      <c r="AM413" s="21"/>
      <c r="AN413" s="21"/>
      <c r="AO413" s="21"/>
      <c r="AP413" s="21"/>
      <c r="AQ413" s="21"/>
      <c r="AR413" s="21"/>
      <c r="AW413" s="21"/>
      <c r="AX413" s="21"/>
      <c r="AY413" s="21"/>
      <c r="AZ413" s="21"/>
      <c r="BA413" s="21"/>
      <c r="BB413" s="21"/>
      <c r="BC413" s="21"/>
      <c r="BD413" s="21"/>
      <c r="BE413" s="21"/>
      <c r="BF413" s="21"/>
      <c r="BG413" s="21"/>
      <c r="BH413" s="21"/>
      <c r="BI413" s="21"/>
      <c r="BJ413" s="21"/>
      <c r="BK413" s="21"/>
      <c r="BL413" s="21"/>
      <c r="BM413" s="21"/>
      <c r="BN413" s="21"/>
      <c r="BO413" s="21"/>
      <c r="BP413" s="21"/>
      <c r="BQ413" s="21"/>
      <c r="BR413" s="21"/>
      <c r="BS413" s="21"/>
      <c r="BT413" s="21"/>
      <c r="BU413" s="21"/>
      <c r="BV413" s="21"/>
      <c r="BW413" s="21"/>
      <c r="BX413" s="21"/>
      <c r="BY413" s="21"/>
      <c r="BZ413" s="21"/>
      <c r="CA413" s="21"/>
      <c r="CB413" s="21"/>
      <c r="CC413" s="21"/>
      <c r="CD413" s="21"/>
      <c r="CE413" s="21"/>
      <c r="CF413" s="21"/>
      <c r="CG413" s="21"/>
      <c r="CH413" s="21"/>
      <c r="CI413" s="21"/>
      <c r="CJ413" s="21"/>
      <c r="CK413" s="21"/>
      <c r="CL413" s="21"/>
      <c r="CM413" s="21"/>
      <c r="CN413" s="21"/>
      <c r="CO413" s="21"/>
      <c r="CP413" s="21"/>
      <c r="CQ413" s="21"/>
      <c r="CR413" s="21"/>
      <c r="CS413" s="21"/>
      <c r="CT413" s="21"/>
      <c r="CU413" s="21"/>
      <c r="CV413" s="21"/>
      <c r="CW413" s="21"/>
      <c r="CX413" s="21"/>
      <c r="CY413" s="21"/>
      <c r="CZ413" s="21"/>
      <c r="DA413" s="21"/>
    </row>
    <row r="414" spans="2:105" x14ac:dyDescent="0.3">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c r="AN414" s="21"/>
      <c r="AO414" s="21"/>
      <c r="AP414" s="21"/>
      <c r="AQ414" s="21"/>
      <c r="AR414" s="21"/>
      <c r="AW414" s="21"/>
      <c r="AX414" s="21"/>
      <c r="AY414" s="21"/>
      <c r="AZ414" s="21"/>
      <c r="BA414" s="21"/>
      <c r="BB414" s="21"/>
      <c r="BC414" s="21"/>
      <c r="BD414" s="21"/>
      <c r="BE414" s="21"/>
      <c r="BF414" s="21"/>
      <c r="BG414" s="21"/>
      <c r="BH414" s="21"/>
      <c r="BI414" s="21"/>
      <c r="BJ414" s="21"/>
      <c r="BK414" s="21"/>
      <c r="BL414" s="21"/>
      <c r="BM414" s="21"/>
      <c r="BN414" s="21"/>
      <c r="BO414" s="21"/>
      <c r="BP414" s="21"/>
      <c r="BQ414" s="21"/>
      <c r="BR414" s="21"/>
      <c r="BS414" s="21"/>
      <c r="BT414" s="21"/>
      <c r="BU414" s="21"/>
      <c r="BV414" s="21"/>
      <c r="BW414" s="21"/>
      <c r="BX414" s="21"/>
      <c r="BY414" s="21"/>
      <c r="BZ414" s="21"/>
      <c r="CA414" s="21"/>
      <c r="CB414" s="21"/>
      <c r="CC414" s="21"/>
      <c r="CD414" s="21"/>
      <c r="CE414" s="21"/>
      <c r="CF414" s="21"/>
      <c r="CG414" s="21"/>
      <c r="CH414" s="21"/>
      <c r="CI414" s="21"/>
      <c r="CJ414" s="21"/>
      <c r="CK414" s="21"/>
      <c r="CL414" s="21"/>
      <c r="CM414" s="21"/>
      <c r="CN414" s="21"/>
      <c r="CO414" s="21"/>
      <c r="CP414" s="21"/>
      <c r="CQ414" s="21"/>
      <c r="CR414" s="21"/>
      <c r="CS414" s="21"/>
      <c r="CT414" s="21"/>
      <c r="CU414" s="21"/>
      <c r="CV414" s="21"/>
      <c r="CW414" s="21"/>
      <c r="CX414" s="21"/>
      <c r="CY414" s="21"/>
      <c r="CZ414" s="21"/>
      <c r="DA414" s="21"/>
    </row>
    <row r="415" spans="2:105" x14ac:dyDescent="0.3">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c r="AK415" s="21"/>
      <c r="AL415" s="21"/>
      <c r="AM415" s="21"/>
      <c r="AN415" s="21"/>
      <c r="AO415" s="21"/>
      <c r="AP415" s="21"/>
      <c r="AQ415" s="21"/>
      <c r="AR415" s="21"/>
      <c r="AW415" s="21"/>
      <c r="AX415" s="21"/>
      <c r="AY415" s="21"/>
      <c r="AZ415" s="21"/>
      <c r="BA415" s="21"/>
      <c r="BB415" s="21"/>
      <c r="BC415" s="21"/>
      <c r="BD415" s="21"/>
      <c r="BE415" s="21"/>
      <c r="BF415" s="21"/>
      <c r="BG415" s="21"/>
      <c r="BH415" s="21"/>
      <c r="BI415" s="21"/>
      <c r="BJ415" s="21"/>
      <c r="BK415" s="21"/>
      <c r="BL415" s="21"/>
      <c r="BM415" s="21"/>
      <c r="BN415" s="21"/>
      <c r="BO415" s="21"/>
      <c r="BP415" s="21"/>
      <c r="BQ415" s="21"/>
      <c r="BR415" s="21"/>
      <c r="BS415" s="21"/>
      <c r="BT415" s="21"/>
      <c r="BU415" s="21"/>
      <c r="BV415" s="21"/>
      <c r="BW415" s="21"/>
      <c r="BX415" s="21"/>
      <c r="BY415" s="21"/>
      <c r="BZ415" s="21"/>
      <c r="CA415" s="21"/>
      <c r="CB415" s="21"/>
      <c r="CC415" s="21"/>
      <c r="CD415" s="21"/>
      <c r="CE415" s="21"/>
      <c r="CF415" s="21"/>
      <c r="CG415" s="21"/>
      <c r="CH415" s="21"/>
      <c r="CI415" s="21"/>
      <c r="CJ415" s="21"/>
      <c r="CK415" s="21"/>
      <c r="CL415" s="21"/>
      <c r="CM415" s="21"/>
      <c r="CN415" s="21"/>
      <c r="CO415" s="21"/>
      <c r="CP415" s="21"/>
      <c r="CQ415" s="21"/>
      <c r="CR415" s="21"/>
      <c r="CS415" s="21"/>
      <c r="CT415" s="21"/>
      <c r="CU415" s="21"/>
      <c r="CV415" s="21"/>
      <c r="CW415" s="21"/>
      <c r="CX415" s="21"/>
      <c r="CY415" s="21"/>
      <c r="CZ415" s="21"/>
      <c r="DA415" s="21"/>
    </row>
    <row r="416" spans="2:105" x14ac:dyDescent="0.3">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c r="AK416" s="21"/>
      <c r="AL416" s="21"/>
      <c r="AM416" s="21"/>
      <c r="AN416" s="21"/>
      <c r="AO416" s="21"/>
      <c r="AP416" s="21"/>
      <c r="AQ416" s="21"/>
      <c r="AR416" s="21"/>
      <c r="AW416" s="21"/>
      <c r="AX416" s="21"/>
      <c r="AY416" s="21"/>
      <c r="AZ416" s="21"/>
      <c r="BA416" s="21"/>
      <c r="BB416" s="21"/>
      <c r="BC416" s="21"/>
      <c r="BD416" s="21"/>
      <c r="BE416" s="21"/>
      <c r="BF416" s="21"/>
      <c r="BG416" s="21"/>
      <c r="BH416" s="21"/>
      <c r="BI416" s="21"/>
      <c r="BJ416" s="21"/>
      <c r="BK416" s="21"/>
      <c r="BL416" s="21"/>
      <c r="BM416" s="21"/>
      <c r="BN416" s="21"/>
      <c r="BO416" s="21"/>
      <c r="BP416" s="21"/>
      <c r="BQ416" s="21"/>
      <c r="BR416" s="21"/>
      <c r="BS416" s="21"/>
      <c r="BT416" s="21"/>
      <c r="BU416" s="21"/>
      <c r="BV416" s="21"/>
      <c r="BW416" s="21"/>
      <c r="BX416" s="21"/>
      <c r="BY416" s="21"/>
      <c r="BZ416" s="21"/>
      <c r="CA416" s="21"/>
      <c r="CB416" s="21"/>
      <c r="CC416" s="21"/>
      <c r="CD416" s="21"/>
      <c r="CE416" s="21"/>
      <c r="CF416" s="21"/>
      <c r="CG416" s="21"/>
      <c r="CH416" s="21"/>
      <c r="CI416" s="21"/>
      <c r="CJ416" s="21"/>
      <c r="CK416" s="21"/>
      <c r="CL416" s="21"/>
      <c r="CM416" s="21"/>
      <c r="CN416" s="21"/>
      <c r="CO416" s="21"/>
      <c r="CP416" s="21"/>
      <c r="CQ416" s="21"/>
      <c r="CR416" s="21"/>
      <c r="CS416" s="21"/>
      <c r="CT416" s="21"/>
      <c r="CU416" s="21"/>
      <c r="CV416" s="21"/>
      <c r="CW416" s="21"/>
      <c r="CX416" s="21"/>
      <c r="CY416" s="21"/>
      <c r="CZ416" s="21"/>
      <c r="DA416" s="21"/>
    </row>
    <row r="417" spans="2:105" x14ac:dyDescent="0.3">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c r="AK417" s="21"/>
      <c r="AL417" s="21"/>
      <c r="AM417" s="21"/>
      <c r="AN417" s="21"/>
      <c r="AO417" s="21"/>
      <c r="AP417" s="21"/>
      <c r="AQ417" s="21"/>
      <c r="AR417" s="21"/>
      <c r="AW417" s="21"/>
      <c r="AX417" s="21"/>
      <c r="AY417" s="21"/>
      <c r="AZ417" s="21"/>
      <c r="BA417" s="21"/>
      <c r="BB417" s="21"/>
      <c r="BC417" s="21"/>
      <c r="BD417" s="21"/>
      <c r="BE417" s="21"/>
      <c r="BF417" s="21"/>
      <c r="BG417" s="21"/>
      <c r="BH417" s="21"/>
      <c r="BI417" s="21"/>
      <c r="BJ417" s="21"/>
      <c r="BK417" s="21"/>
      <c r="BL417" s="21"/>
      <c r="BM417" s="21"/>
      <c r="BN417" s="21"/>
      <c r="BO417" s="21"/>
      <c r="BP417" s="21"/>
      <c r="BQ417" s="21"/>
      <c r="BR417" s="21"/>
      <c r="BS417" s="21"/>
      <c r="BT417" s="21"/>
      <c r="BU417" s="21"/>
      <c r="BV417" s="21"/>
      <c r="BW417" s="21"/>
      <c r="BX417" s="21"/>
      <c r="BY417" s="21"/>
      <c r="BZ417" s="21"/>
      <c r="CA417" s="21"/>
      <c r="CB417" s="21"/>
      <c r="CC417" s="21"/>
      <c r="CD417" s="21"/>
      <c r="CE417" s="21"/>
      <c r="CF417" s="21"/>
      <c r="CG417" s="21"/>
      <c r="CH417" s="21"/>
      <c r="CI417" s="21"/>
      <c r="CJ417" s="21"/>
      <c r="CK417" s="21"/>
      <c r="CL417" s="21"/>
      <c r="CM417" s="21"/>
      <c r="CN417" s="21"/>
      <c r="CO417" s="21"/>
      <c r="CP417" s="21"/>
      <c r="CQ417" s="21"/>
      <c r="CR417" s="21"/>
      <c r="CS417" s="21"/>
      <c r="CT417" s="21"/>
      <c r="CU417" s="21"/>
      <c r="CV417" s="21"/>
      <c r="CW417" s="21"/>
      <c r="CX417" s="21"/>
      <c r="CY417" s="21"/>
      <c r="CZ417" s="21"/>
      <c r="DA417" s="21"/>
    </row>
    <row r="418" spans="2:105" x14ac:dyDescent="0.3">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c r="AK418" s="21"/>
      <c r="AL418" s="21"/>
      <c r="AM418" s="21"/>
      <c r="AN418" s="21"/>
      <c r="AO418" s="21"/>
      <c r="AP418" s="21"/>
      <c r="AQ418" s="21"/>
      <c r="AR418" s="21"/>
      <c r="AW418" s="21"/>
      <c r="AX418" s="21"/>
      <c r="AY418" s="21"/>
      <c r="AZ418" s="21"/>
      <c r="BA418" s="21"/>
      <c r="BB418" s="21"/>
      <c r="BC418" s="21"/>
      <c r="BD418" s="21"/>
      <c r="BE418" s="21"/>
      <c r="BF418" s="21"/>
      <c r="BG418" s="21"/>
      <c r="BH418" s="21"/>
      <c r="BI418" s="21"/>
      <c r="BJ418" s="21"/>
      <c r="BK418" s="21"/>
      <c r="BL418" s="21"/>
      <c r="BM418" s="21"/>
      <c r="BN418" s="21"/>
      <c r="BO418" s="21"/>
      <c r="BP418" s="21"/>
      <c r="BQ418" s="21"/>
      <c r="BR418" s="21"/>
      <c r="BS418" s="21"/>
      <c r="BT418" s="21"/>
      <c r="BU418" s="21"/>
      <c r="BV418" s="21"/>
      <c r="BW418" s="21"/>
      <c r="BX418" s="21"/>
      <c r="BY418" s="21"/>
      <c r="BZ418" s="21"/>
      <c r="CA418" s="21"/>
      <c r="CB418" s="21"/>
      <c r="CC418" s="21"/>
      <c r="CD418" s="21"/>
      <c r="CE418" s="21"/>
      <c r="CF418" s="21"/>
      <c r="CG418" s="21"/>
      <c r="CH418" s="21"/>
      <c r="CI418" s="21"/>
      <c r="CJ418" s="21"/>
      <c r="CK418" s="21"/>
      <c r="CL418" s="21"/>
      <c r="CM418" s="21"/>
      <c r="CN418" s="21"/>
      <c r="CO418" s="21"/>
      <c r="CP418" s="21"/>
      <c r="CQ418" s="21"/>
      <c r="CR418" s="21"/>
      <c r="CS418" s="21"/>
      <c r="CT418" s="21"/>
      <c r="CU418" s="21"/>
      <c r="CV418" s="21"/>
      <c r="CW418" s="21"/>
      <c r="CX418" s="21"/>
      <c r="CY418" s="21"/>
      <c r="CZ418" s="21"/>
      <c r="DA418" s="21"/>
    </row>
    <row r="419" spans="2:105" x14ac:dyDescent="0.3">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c r="AK419" s="21"/>
      <c r="AL419" s="21"/>
      <c r="AM419" s="21"/>
      <c r="AN419" s="21"/>
      <c r="AO419" s="21"/>
      <c r="AP419" s="21"/>
      <c r="AQ419" s="21"/>
      <c r="AR419" s="21"/>
      <c r="AW419" s="21"/>
      <c r="AX419" s="21"/>
      <c r="AY419" s="21"/>
      <c r="AZ419" s="21"/>
      <c r="BA419" s="21"/>
      <c r="BB419" s="21"/>
      <c r="BC419" s="21"/>
      <c r="BD419" s="21"/>
      <c r="BE419" s="21"/>
      <c r="BF419" s="21"/>
      <c r="BG419" s="21"/>
      <c r="BH419" s="21"/>
      <c r="BI419" s="21"/>
      <c r="BJ419" s="21"/>
      <c r="BK419" s="21"/>
      <c r="BL419" s="21"/>
      <c r="BM419" s="21"/>
      <c r="BN419" s="21"/>
      <c r="BO419" s="21"/>
      <c r="BP419" s="21"/>
      <c r="BQ419" s="21"/>
      <c r="BR419" s="21"/>
      <c r="BS419" s="21"/>
      <c r="BT419" s="21"/>
      <c r="BU419" s="21"/>
      <c r="BV419" s="21"/>
      <c r="BW419" s="21"/>
      <c r="BX419" s="21"/>
      <c r="BY419" s="21"/>
      <c r="BZ419" s="21"/>
      <c r="CA419" s="21"/>
      <c r="CB419" s="21"/>
      <c r="CC419" s="21"/>
      <c r="CD419" s="21"/>
      <c r="CE419" s="21"/>
      <c r="CF419" s="21"/>
      <c r="CG419" s="21"/>
      <c r="CH419" s="21"/>
      <c r="CI419" s="21"/>
      <c r="CJ419" s="21"/>
      <c r="CK419" s="21"/>
      <c r="CL419" s="21"/>
      <c r="CM419" s="21"/>
      <c r="CN419" s="21"/>
      <c r="CO419" s="21"/>
      <c r="CP419" s="21"/>
      <c r="CQ419" s="21"/>
      <c r="CR419" s="21"/>
      <c r="CS419" s="21"/>
      <c r="CT419" s="21"/>
      <c r="CU419" s="21"/>
      <c r="CV419" s="21"/>
      <c r="CW419" s="21"/>
      <c r="CX419" s="21"/>
      <c r="CY419" s="21"/>
      <c r="CZ419" s="21"/>
      <c r="DA419" s="21"/>
    </row>
    <row r="420" spans="2:105" x14ac:dyDescent="0.3">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c r="AK420" s="21"/>
      <c r="AL420" s="21"/>
      <c r="AM420" s="21"/>
      <c r="AN420" s="21"/>
      <c r="AO420" s="21"/>
      <c r="AP420" s="21"/>
      <c r="AQ420" s="21"/>
      <c r="AR420" s="21"/>
      <c r="AW420" s="21"/>
      <c r="AX420" s="21"/>
      <c r="AY420" s="21"/>
      <c r="AZ420" s="21"/>
      <c r="BA420" s="21"/>
      <c r="BB420" s="21"/>
      <c r="BC420" s="21"/>
      <c r="BD420" s="21"/>
      <c r="BE420" s="21"/>
      <c r="BF420" s="21"/>
      <c r="BG420" s="21"/>
      <c r="BH420" s="21"/>
      <c r="BI420" s="21"/>
      <c r="BJ420" s="21"/>
      <c r="BK420" s="21"/>
      <c r="BL420" s="21"/>
      <c r="BM420" s="21"/>
      <c r="BN420" s="21"/>
      <c r="BO420" s="21"/>
      <c r="BP420" s="21"/>
      <c r="BQ420" s="21"/>
      <c r="BR420" s="21"/>
      <c r="BS420" s="21"/>
      <c r="BT420" s="21"/>
      <c r="BU420" s="21"/>
      <c r="BV420" s="21"/>
      <c r="BW420" s="21"/>
      <c r="BX420" s="21"/>
      <c r="BY420" s="21"/>
      <c r="BZ420" s="21"/>
      <c r="CA420" s="21"/>
      <c r="CB420" s="21"/>
      <c r="CC420" s="21"/>
      <c r="CD420" s="21"/>
      <c r="CE420" s="21"/>
      <c r="CF420" s="21"/>
      <c r="CG420" s="21"/>
      <c r="CH420" s="21"/>
      <c r="CI420" s="21"/>
      <c r="CJ420" s="21"/>
      <c r="CK420" s="21"/>
      <c r="CL420" s="21"/>
      <c r="CM420" s="21"/>
      <c r="CN420" s="21"/>
      <c r="CO420" s="21"/>
      <c r="CP420" s="21"/>
      <c r="CQ420" s="21"/>
      <c r="CR420" s="21"/>
      <c r="CS420" s="21"/>
      <c r="CT420" s="21"/>
      <c r="CU420" s="21"/>
      <c r="CV420" s="21"/>
      <c r="CW420" s="21"/>
      <c r="CX420" s="21"/>
      <c r="CY420" s="21"/>
      <c r="CZ420" s="21"/>
      <c r="DA420" s="21"/>
    </row>
    <row r="421" spans="2:105" x14ac:dyDescent="0.3">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c r="AK421" s="21"/>
      <c r="AL421" s="21"/>
      <c r="AM421" s="21"/>
      <c r="AN421" s="21"/>
      <c r="AO421" s="21"/>
      <c r="AP421" s="21"/>
      <c r="AQ421" s="21"/>
      <c r="AR421" s="21"/>
      <c r="AW421" s="21"/>
      <c r="AX421" s="21"/>
      <c r="AY421" s="21"/>
      <c r="AZ421" s="21"/>
      <c r="BA421" s="21"/>
      <c r="BB421" s="21"/>
      <c r="BC421" s="21"/>
      <c r="BD421" s="21"/>
      <c r="BE421" s="21"/>
      <c r="BF421" s="21"/>
      <c r="BG421" s="21"/>
      <c r="BH421" s="21"/>
      <c r="BI421" s="21"/>
      <c r="BJ421" s="21"/>
      <c r="BK421" s="21"/>
      <c r="BL421" s="21"/>
      <c r="BM421" s="21"/>
      <c r="BN421" s="21"/>
      <c r="BO421" s="21"/>
      <c r="BP421" s="21"/>
      <c r="BQ421" s="21"/>
      <c r="BR421" s="21"/>
      <c r="BS421" s="21"/>
      <c r="BT421" s="21"/>
      <c r="BU421" s="21"/>
      <c r="BV421" s="21"/>
      <c r="BW421" s="21"/>
      <c r="BX421" s="21"/>
      <c r="BY421" s="21"/>
      <c r="BZ421" s="21"/>
      <c r="CA421" s="21"/>
      <c r="CB421" s="21"/>
      <c r="CC421" s="21"/>
      <c r="CD421" s="21"/>
      <c r="CE421" s="21"/>
      <c r="CF421" s="21"/>
      <c r="CG421" s="21"/>
      <c r="CH421" s="21"/>
      <c r="CI421" s="21"/>
      <c r="CJ421" s="21"/>
      <c r="CK421" s="21"/>
      <c r="CL421" s="21"/>
      <c r="CM421" s="21"/>
      <c r="CN421" s="21"/>
      <c r="CO421" s="21"/>
      <c r="CP421" s="21"/>
      <c r="CQ421" s="21"/>
      <c r="CR421" s="21"/>
      <c r="CS421" s="21"/>
      <c r="CT421" s="21"/>
      <c r="CU421" s="21"/>
      <c r="CV421" s="21"/>
      <c r="CW421" s="21"/>
      <c r="CX421" s="21"/>
      <c r="CY421" s="21"/>
      <c r="CZ421" s="21"/>
      <c r="DA421" s="21"/>
    </row>
    <row r="422" spans="2:105" x14ac:dyDescent="0.3">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c r="AK422" s="21"/>
      <c r="AL422" s="21"/>
      <c r="AM422" s="21"/>
      <c r="AN422" s="21"/>
      <c r="AO422" s="21"/>
      <c r="AP422" s="21"/>
      <c r="AQ422" s="21"/>
      <c r="AR422" s="21"/>
      <c r="AW422" s="21"/>
      <c r="AX422" s="21"/>
      <c r="AY422" s="21"/>
      <c r="AZ422" s="21"/>
      <c r="BA422" s="21"/>
      <c r="BB422" s="21"/>
      <c r="BC422" s="21"/>
      <c r="BD422" s="21"/>
      <c r="BE422" s="21"/>
      <c r="BF422" s="21"/>
      <c r="BG422" s="21"/>
      <c r="BH422" s="21"/>
      <c r="BI422" s="21"/>
      <c r="BJ422" s="21"/>
      <c r="BK422" s="21"/>
      <c r="BL422" s="21"/>
      <c r="BM422" s="21"/>
      <c r="BN422" s="21"/>
      <c r="BO422" s="21"/>
      <c r="BP422" s="21"/>
      <c r="BQ422" s="21"/>
      <c r="BR422" s="21"/>
      <c r="BS422" s="21"/>
      <c r="BT422" s="21"/>
      <c r="BU422" s="21"/>
      <c r="BV422" s="21"/>
      <c r="BW422" s="21"/>
      <c r="BX422" s="21"/>
      <c r="BY422" s="21"/>
      <c r="BZ422" s="21"/>
      <c r="CA422" s="21"/>
      <c r="CB422" s="21"/>
      <c r="CC422" s="21"/>
      <c r="CD422" s="21"/>
      <c r="CE422" s="21"/>
      <c r="CF422" s="21"/>
      <c r="CG422" s="21"/>
      <c r="CH422" s="21"/>
      <c r="CI422" s="21"/>
      <c r="CJ422" s="21"/>
      <c r="CK422" s="21"/>
      <c r="CL422" s="21"/>
      <c r="CM422" s="21"/>
      <c r="CN422" s="21"/>
      <c r="CO422" s="21"/>
      <c r="CP422" s="21"/>
      <c r="CQ422" s="21"/>
      <c r="CR422" s="21"/>
      <c r="CS422" s="21"/>
      <c r="CT422" s="21"/>
      <c r="CU422" s="21"/>
      <c r="CV422" s="21"/>
      <c r="CW422" s="21"/>
      <c r="CX422" s="21"/>
      <c r="CY422" s="21"/>
      <c r="CZ422" s="21"/>
      <c r="DA422" s="21"/>
    </row>
    <row r="423" spans="2:105" x14ac:dyDescent="0.3">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c r="AK423" s="21"/>
      <c r="AL423" s="21"/>
      <c r="AM423" s="21"/>
      <c r="AN423" s="21"/>
      <c r="AO423" s="21"/>
      <c r="AP423" s="21"/>
      <c r="AQ423" s="21"/>
      <c r="AR423" s="21"/>
      <c r="AW423" s="21"/>
      <c r="AX423" s="21"/>
      <c r="AY423" s="21"/>
      <c r="AZ423" s="21"/>
      <c r="BA423" s="21"/>
      <c r="BB423" s="21"/>
      <c r="BC423" s="21"/>
      <c r="BD423" s="21"/>
      <c r="BE423" s="21"/>
      <c r="BF423" s="21"/>
      <c r="BG423" s="21"/>
      <c r="BH423" s="21"/>
      <c r="BI423" s="21"/>
      <c r="BJ423" s="21"/>
      <c r="BK423" s="21"/>
      <c r="BL423" s="21"/>
      <c r="BM423" s="21"/>
      <c r="BN423" s="21"/>
      <c r="BO423" s="21"/>
      <c r="BP423" s="21"/>
      <c r="BQ423" s="21"/>
      <c r="BR423" s="21"/>
      <c r="BS423" s="21"/>
      <c r="BT423" s="21"/>
      <c r="BU423" s="21"/>
      <c r="BV423" s="21"/>
      <c r="BW423" s="21"/>
      <c r="BX423" s="21"/>
      <c r="BY423" s="21"/>
      <c r="BZ423" s="21"/>
      <c r="CA423" s="21"/>
      <c r="CB423" s="21"/>
      <c r="CC423" s="21"/>
      <c r="CD423" s="21"/>
      <c r="CE423" s="21"/>
      <c r="CF423" s="21"/>
      <c r="CG423" s="21"/>
      <c r="CH423" s="21"/>
      <c r="CI423" s="21"/>
      <c r="CJ423" s="21"/>
      <c r="CK423" s="21"/>
      <c r="CL423" s="21"/>
      <c r="CM423" s="21"/>
      <c r="CN423" s="21"/>
      <c r="CO423" s="21"/>
      <c r="CP423" s="21"/>
      <c r="CQ423" s="21"/>
      <c r="CR423" s="21"/>
      <c r="CS423" s="21"/>
      <c r="CT423" s="21"/>
      <c r="CU423" s="21"/>
      <c r="CV423" s="21"/>
      <c r="CW423" s="21"/>
      <c r="CX423" s="21"/>
      <c r="CY423" s="21"/>
      <c r="CZ423" s="21"/>
      <c r="DA423" s="21"/>
    </row>
    <row r="424" spans="2:105" x14ac:dyDescent="0.3">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c r="AK424" s="21"/>
      <c r="AL424" s="21"/>
      <c r="AM424" s="21"/>
      <c r="AN424" s="21"/>
      <c r="AO424" s="21"/>
      <c r="AP424" s="21"/>
      <c r="AQ424" s="21"/>
      <c r="AR424" s="21"/>
      <c r="AW424" s="21"/>
      <c r="AX424" s="21"/>
      <c r="AY424" s="21"/>
      <c r="AZ424" s="21"/>
      <c r="BA424" s="21"/>
      <c r="BB424" s="21"/>
      <c r="BC424" s="21"/>
      <c r="BD424" s="21"/>
      <c r="BE424" s="21"/>
      <c r="BF424" s="21"/>
      <c r="BG424" s="21"/>
      <c r="BH424" s="21"/>
      <c r="BI424" s="21"/>
      <c r="BJ424" s="21"/>
      <c r="BK424" s="21"/>
      <c r="BL424" s="21"/>
      <c r="BM424" s="21"/>
      <c r="BN424" s="21"/>
      <c r="BO424" s="21"/>
      <c r="BP424" s="21"/>
      <c r="BQ424" s="21"/>
      <c r="BR424" s="21"/>
      <c r="BS424" s="21"/>
      <c r="BT424" s="21"/>
      <c r="BU424" s="21"/>
      <c r="BV424" s="21"/>
      <c r="BW424" s="21"/>
      <c r="BX424" s="21"/>
      <c r="BY424" s="21"/>
      <c r="BZ424" s="21"/>
      <c r="CA424" s="21"/>
      <c r="CB424" s="21"/>
      <c r="CC424" s="21"/>
      <c r="CD424" s="21"/>
      <c r="CE424" s="21"/>
      <c r="CF424" s="21"/>
      <c r="CG424" s="21"/>
      <c r="CH424" s="21"/>
      <c r="CI424" s="21"/>
      <c r="CJ424" s="21"/>
      <c r="CK424" s="21"/>
      <c r="CL424" s="21"/>
      <c r="CM424" s="21"/>
      <c r="CN424" s="21"/>
      <c r="CO424" s="21"/>
      <c r="CP424" s="21"/>
      <c r="CQ424" s="21"/>
      <c r="CR424" s="21"/>
      <c r="CS424" s="21"/>
      <c r="CT424" s="21"/>
      <c r="CU424" s="21"/>
      <c r="CV424" s="21"/>
      <c r="CW424" s="21"/>
      <c r="CX424" s="21"/>
      <c r="CY424" s="21"/>
      <c r="CZ424" s="21"/>
      <c r="DA424" s="21"/>
    </row>
    <row r="425" spans="2:105" x14ac:dyDescent="0.3">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c r="AK425" s="21"/>
      <c r="AL425" s="21"/>
      <c r="AM425" s="21"/>
      <c r="AN425" s="21"/>
      <c r="AO425" s="21"/>
      <c r="AP425" s="21"/>
      <c r="AQ425" s="21"/>
      <c r="AR425" s="21"/>
      <c r="AW425" s="21"/>
      <c r="AX425" s="21"/>
      <c r="AY425" s="21"/>
      <c r="AZ425" s="21"/>
      <c r="BA425" s="21"/>
      <c r="BB425" s="21"/>
      <c r="BC425" s="21"/>
      <c r="BD425" s="21"/>
      <c r="BE425" s="21"/>
      <c r="BF425" s="21"/>
      <c r="BG425" s="21"/>
      <c r="BH425" s="21"/>
      <c r="BI425" s="21"/>
      <c r="BJ425" s="21"/>
      <c r="BK425" s="21"/>
      <c r="BL425" s="21"/>
      <c r="BM425" s="21"/>
      <c r="BN425" s="21"/>
      <c r="BO425" s="21"/>
      <c r="BP425" s="21"/>
      <c r="BQ425" s="21"/>
      <c r="BR425" s="21"/>
      <c r="BS425" s="21"/>
      <c r="BT425" s="21"/>
      <c r="BU425" s="21"/>
      <c r="BV425" s="21"/>
      <c r="BW425" s="21"/>
      <c r="BX425" s="21"/>
      <c r="BY425" s="21"/>
      <c r="BZ425" s="21"/>
      <c r="CA425" s="21"/>
      <c r="CB425" s="21"/>
      <c r="CC425" s="21"/>
      <c r="CD425" s="21"/>
      <c r="CE425" s="21"/>
      <c r="CF425" s="21"/>
      <c r="CG425" s="21"/>
      <c r="CH425" s="21"/>
      <c r="CI425" s="21"/>
      <c r="CJ425" s="21"/>
      <c r="CK425" s="21"/>
      <c r="CL425" s="21"/>
      <c r="CM425" s="21"/>
      <c r="CN425" s="21"/>
      <c r="CO425" s="21"/>
      <c r="CP425" s="21"/>
      <c r="CQ425" s="21"/>
      <c r="CR425" s="21"/>
      <c r="CS425" s="21"/>
      <c r="CT425" s="21"/>
      <c r="CU425" s="21"/>
      <c r="CV425" s="21"/>
      <c r="CW425" s="21"/>
      <c r="CX425" s="21"/>
      <c r="CY425" s="21"/>
      <c r="CZ425" s="21"/>
      <c r="DA425" s="21"/>
    </row>
    <row r="426" spans="2:105" x14ac:dyDescent="0.3">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c r="AK426" s="21"/>
      <c r="AL426" s="21"/>
      <c r="AM426" s="21"/>
      <c r="AN426" s="21"/>
      <c r="AO426" s="21"/>
      <c r="AP426" s="21"/>
      <c r="AQ426" s="21"/>
      <c r="AR426" s="21"/>
      <c r="AW426" s="21"/>
      <c r="AX426" s="21"/>
      <c r="AY426" s="21"/>
      <c r="AZ426" s="21"/>
      <c r="BA426" s="21"/>
      <c r="BB426" s="21"/>
      <c r="BC426" s="21"/>
      <c r="BD426" s="21"/>
      <c r="BE426" s="21"/>
      <c r="BF426" s="21"/>
      <c r="BG426" s="21"/>
      <c r="BH426" s="21"/>
      <c r="BI426" s="21"/>
      <c r="BJ426" s="21"/>
      <c r="BK426" s="21"/>
      <c r="BL426" s="21"/>
      <c r="BM426" s="21"/>
      <c r="BN426" s="21"/>
      <c r="BO426" s="21"/>
      <c r="BP426" s="21"/>
      <c r="BQ426" s="21"/>
      <c r="BR426" s="21"/>
      <c r="BS426" s="21"/>
      <c r="BT426" s="21"/>
      <c r="BU426" s="21"/>
      <c r="BV426" s="21"/>
      <c r="BW426" s="21"/>
      <c r="BX426" s="21"/>
      <c r="BY426" s="21"/>
      <c r="BZ426" s="21"/>
      <c r="CA426" s="21"/>
      <c r="CB426" s="21"/>
      <c r="CC426" s="21"/>
      <c r="CD426" s="21"/>
      <c r="CE426" s="21"/>
      <c r="CF426" s="21"/>
      <c r="CG426" s="21"/>
      <c r="CH426" s="21"/>
      <c r="CI426" s="21"/>
      <c r="CJ426" s="21"/>
      <c r="CK426" s="21"/>
      <c r="CL426" s="21"/>
      <c r="CM426" s="21"/>
      <c r="CN426" s="21"/>
      <c r="CO426" s="21"/>
      <c r="CP426" s="21"/>
      <c r="CQ426" s="21"/>
      <c r="CR426" s="21"/>
      <c r="CS426" s="21"/>
      <c r="CT426" s="21"/>
      <c r="CU426" s="21"/>
      <c r="CV426" s="21"/>
      <c r="CW426" s="21"/>
      <c r="CX426" s="21"/>
      <c r="CY426" s="21"/>
      <c r="CZ426" s="21"/>
      <c r="DA426" s="21"/>
    </row>
    <row r="427" spans="2:105" x14ac:dyDescent="0.3">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c r="AK427" s="21"/>
      <c r="AL427" s="21"/>
      <c r="AM427" s="21"/>
      <c r="AN427" s="21"/>
      <c r="AO427" s="21"/>
      <c r="AP427" s="21"/>
      <c r="AQ427" s="21"/>
      <c r="AR427" s="21"/>
      <c r="AW427" s="21"/>
      <c r="AX427" s="21"/>
      <c r="AY427" s="21"/>
      <c r="AZ427" s="21"/>
      <c r="BA427" s="21"/>
      <c r="BB427" s="21"/>
      <c r="BC427" s="21"/>
      <c r="BD427" s="21"/>
      <c r="BE427" s="21"/>
      <c r="BF427" s="21"/>
      <c r="BG427" s="21"/>
      <c r="BH427" s="21"/>
      <c r="BI427" s="21"/>
      <c r="BJ427" s="21"/>
      <c r="BK427" s="21"/>
      <c r="BL427" s="21"/>
      <c r="BM427" s="21"/>
      <c r="BN427" s="21"/>
      <c r="BO427" s="21"/>
      <c r="BP427" s="21"/>
      <c r="BQ427" s="21"/>
      <c r="BR427" s="21"/>
      <c r="BS427" s="21"/>
      <c r="BT427" s="21"/>
      <c r="BU427" s="21"/>
      <c r="BV427" s="21"/>
      <c r="BW427" s="21"/>
      <c r="BX427" s="21"/>
      <c r="BY427" s="21"/>
      <c r="BZ427" s="21"/>
      <c r="CA427" s="21"/>
      <c r="CB427" s="21"/>
      <c r="CC427" s="21"/>
      <c r="CD427" s="21"/>
      <c r="CE427" s="21"/>
      <c r="CF427" s="21"/>
      <c r="CG427" s="21"/>
      <c r="CH427" s="21"/>
      <c r="CI427" s="21"/>
      <c r="CJ427" s="21"/>
      <c r="CK427" s="21"/>
      <c r="CL427" s="21"/>
      <c r="CM427" s="21"/>
      <c r="CN427" s="21"/>
      <c r="CO427" s="21"/>
      <c r="CP427" s="21"/>
      <c r="CQ427" s="21"/>
      <c r="CR427" s="21"/>
      <c r="CS427" s="21"/>
      <c r="CT427" s="21"/>
      <c r="CU427" s="21"/>
      <c r="CV427" s="21"/>
      <c r="CW427" s="21"/>
      <c r="CX427" s="21"/>
      <c r="CY427" s="21"/>
      <c r="CZ427" s="21"/>
      <c r="DA427" s="21"/>
    </row>
    <row r="428" spans="2:105" x14ac:dyDescent="0.3">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c r="AK428" s="21"/>
      <c r="AL428" s="21"/>
      <c r="AM428" s="21"/>
      <c r="AN428" s="21"/>
      <c r="AO428" s="21"/>
      <c r="AP428" s="21"/>
      <c r="AQ428" s="21"/>
      <c r="AR428" s="21"/>
      <c r="AW428" s="21"/>
      <c r="AX428" s="21"/>
      <c r="AY428" s="21"/>
      <c r="AZ428" s="21"/>
      <c r="BA428" s="21"/>
      <c r="BB428" s="21"/>
      <c r="BC428" s="21"/>
      <c r="BD428" s="21"/>
      <c r="BE428" s="21"/>
      <c r="BF428" s="21"/>
      <c r="BG428" s="21"/>
      <c r="BH428" s="21"/>
      <c r="BI428" s="21"/>
      <c r="BJ428" s="21"/>
      <c r="BK428" s="21"/>
      <c r="BL428" s="21"/>
      <c r="BM428" s="21"/>
      <c r="BN428" s="21"/>
      <c r="BO428" s="21"/>
      <c r="BP428" s="21"/>
      <c r="BQ428" s="21"/>
      <c r="BR428" s="21"/>
      <c r="BS428" s="21"/>
      <c r="BT428" s="21"/>
      <c r="BU428" s="21"/>
      <c r="BV428" s="21"/>
      <c r="BW428" s="21"/>
      <c r="BX428" s="21"/>
      <c r="BY428" s="21"/>
      <c r="BZ428" s="21"/>
      <c r="CA428" s="21"/>
      <c r="CB428" s="21"/>
      <c r="CC428" s="21"/>
      <c r="CD428" s="21"/>
      <c r="CE428" s="21"/>
      <c r="CF428" s="21"/>
      <c r="CG428" s="21"/>
      <c r="CH428" s="21"/>
      <c r="CI428" s="21"/>
      <c r="CJ428" s="21"/>
      <c r="CK428" s="21"/>
      <c r="CL428" s="21"/>
      <c r="CM428" s="21"/>
      <c r="CN428" s="21"/>
      <c r="CO428" s="21"/>
      <c r="CP428" s="21"/>
      <c r="CQ428" s="21"/>
      <c r="CR428" s="21"/>
      <c r="CS428" s="21"/>
      <c r="CT428" s="21"/>
      <c r="CU428" s="21"/>
      <c r="CV428" s="21"/>
      <c r="CW428" s="21"/>
      <c r="CX428" s="21"/>
      <c r="CY428" s="21"/>
      <c r="CZ428" s="21"/>
      <c r="DA428" s="21"/>
    </row>
    <row r="429" spans="2:105" x14ac:dyDescent="0.3">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c r="AK429" s="21"/>
      <c r="AL429" s="21"/>
      <c r="AM429" s="21"/>
      <c r="AN429" s="21"/>
      <c r="AO429" s="21"/>
      <c r="AP429" s="21"/>
      <c r="AQ429" s="21"/>
      <c r="AR429" s="21"/>
      <c r="AW429" s="21"/>
      <c r="AX429" s="21"/>
      <c r="AY429" s="21"/>
      <c r="AZ429" s="21"/>
      <c r="BA429" s="21"/>
      <c r="BB429" s="21"/>
      <c r="BC429" s="21"/>
      <c r="BD429" s="21"/>
      <c r="BE429" s="21"/>
      <c r="BF429" s="21"/>
      <c r="BG429" s="21"/>
      <c r="BH429" s="21"/>
      <c r="BI429" s="21"/>
      <c r="BJ429" s="21"/>
      <c r="BK429" s="21"/>
      <c r="BL429" s="21"/>
      <c r="BM429" s="21"/>
      <c r="BN429" s="21"/>
      <c r="BO429" s="21"/>
      <c r="BP429" s="21"/>
      <c r="BQ429" s="21"/>
      <c r="BR429" s="21"/>
      <c r="BS429" s="21"/>
      <c r="BT429" s="21"/>
      <c r="BU429" s="21"/>
      <c r="BV429" s="21"/>
      <c r="BW429" s="21"/>
      <c r="BX429" s="21"/>
      <c r="BY429" s="21"/>
      <c r="BZ429" s="21"/>
      <c r="CA429" s="21"/>
      <c r="CB429" s="21"/>
      <c r="CC429" s="21"/>
      <c r="CD429" s="21"/>
      <c r="CE429" s="21"/>
      <c r="CF429" s="21"/>
      <c r="CG429" s="21"/>
      <c r="CH429" s="21"/>
      <c r="CI429" s="21"/>
      <c r="CJ429" s="21"/>
      <c r="CK429" s="21"/>
      <c r="CL429" s="21"/>
      <c r="CM429" s="21"/>
      <c r="CN429" s="21"/>
      <c r="CO429" s="21"/>
      <c r="CP429" s="21"/>
      <c r="CQ429" s="21"/>
      <c r="CR429" s="21"/>
      <c r="CS429" s="21"/>
      <c r="CT429" s="21"/>
      <c r="CU429" s="21"/>
      <c r="CV429" s="21"/>
      <c r="CW429" s="21"/>
      <c r="CX429" s="21"/>
      <c r="CY429" s="21"/>
      <c r="CZ429" s="21"/>
      <c r="DA429" s="21"/>
    </row>
    <row r="430" spans="2:105" x14ac:dyDescent="0.3">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c r="AN430" s="21"/>
      <c r="AO430" s="21"/>
      <c r="AP430" s="21"/>
      <c r="AQ430" s="21"/>
      <c r="AR430" s="21"/>
      <c r="AW430" s="21"/>
      <c r="AX430" s="21"/>
      <c r="AY430" s="21"/>
      <c r="AZ430" s="21"/>
      <c r="BA430" s="21"/>
      <c r="BB430" s="21"/>
      <c r="BC430" s="21"/>
      <c r="BD430" s="21"/>
      <c r="BE430" s="21"/>
      <c r="BF430" s="21"/>
      <c r="BG430" s="21"/>
      <c r="BH430" s="21"/>
      <c r="BI430" s="21"/>
      <c r="BJ430" s="21"/>
      <c r="BK430" s="21"/>
      <c r="BL430" s="21"/>
      <c r="BM430" s="21"/>
      <c r="BN430" s="21"/>
      <c r="BO430" s="21"/>
      <c r="BP430" s="21"/>
      <c r="BQ430" s="21"/>
      <c r="BR430" s="21"/>
      <c r="BS430" s="21"/>
      <c r="BT430" s="21"/>
      <c r="BU430" s="21"/>
      <c r="BV430" s="21"/>
      <c r="BW430" s="21"/>
      <c r="BX430" s="21"/>
      <c r="BY430" s="21"/>
      <c r="BZ430" s="21"/>
      <c r="CA430" s="21"/>
      <c r="CB430" s="21"/>
      <c r="CC430" s="21"/>
      <c r="CD430" s="21"/>
      <c r="CE430" s="21"/>
      <c r="CF430" s="21"/>
      <c r="CG430" s="21"/>
      <c r="CH430" s="21"/>
      <c r="CI430" s="21"/>
      <c r="CJ430" s="21"/>
      <c r="CK430" s="21"/>
      <c r="CL430" s="21"/>
      <c r="CM430" s="21"/>
      <c r="CN430" s="21"/>
      <c r="CO430" s="21"/>
      <c r="CP430" s="21"/>
      <c r="CQ430" s="21"/>
      <c r="CR430" s="21"/>
      <c r="CS430" s="21"/>
      <c r="CT430" s="21"/>
      <c r="CU430" s="21"/>
      <c r="CV430" s="21"/>
      <c r="CW430" s="21"/>
      <c r="CX430" s="21"/>
      <c r="CY430" s="21"/>
      <c r="CZ430" s="21"/>
      <c r="DA430" s="21"/>
    </row>
    <row r="431" spans="2:105" x14ac:dyDescent="0.3">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c r="AK431" s="21"/>
      <c r="AL431" s="21"/>
      <c r="AM431" s="21"/>
      <c r="AN431" s="21"/>
      <c r="AO431" s="21"/>
      <c r="AP431" s="21"/>
      <c r="AQ431" s="21"/>
      <c r="AR431" s="21"/>
      <c r="AW431" s="21"/>
      <c r="AX431" s="21"/>
      <c r="AY431" s="21"/>
      <c r="AZ431" s="21"/>
      <c r="BA431" s="21"/>
      <c r="BB431" s="21"/>
      <c r="BC431" s="21"/>
      <c r="BD431" s="21"/>
      <c r="BE431" s="21"/>
      <c r="BF431" s="21"/>
      <c r="BG431" s="21"/>
      <c r="BH431" s="21"/>
      <c r="BI431" s="21"/>
      <c r="BJ431" s="21"/>
      <c r="BK431" s="21"/>
      <c r="BL431" s="21"/>
      <c r="BM431" s="21"/>
      <c r="BN431" s="21"/>
      <c r="BO431" s="21"/>
      <c r="BP431" s="21"/>
      <c r="BQ431" s="21"/>
      <c r="BR431" s="21"/>
      <c r="BS431" s="21"/>
      <c r="BT431" s="21"/>
      <c r="BU431" s="21"/>
      <c r="BV431" s="21"/>
      <c r="BW431" s="21"/>
      <c r="BX431" s="21"/>
      <c r="BY431" s="21"/>
      <c r="BZ431" s="21"/>
      <c r="CA431" s="21"/>
      <c r="CB431" s="21"/>
      <c r="CC431" s="21"/>
      <c r="CD431" s="21"/>
      <c r="CE431" s="21"/>
      <c r="CF431" s="21"/>
      <c r="CG431" s="21"/>
      <c r="CH431" s="21"/>
      <c r="CI431" s="21"/>
      <c r="CJ431" s="21"/>
      <c r="CK431" s="21"/>
      <c r="CL431" s="21"/>
      <c r="CM431" s="21"/>
      <c r="CN431" s="21"/>
      <c r="CO431" s="21"/>
      <c r="CP431" s="21"/>
      <c r="CQ431" s="21"/>
      <c r="CR431" s="21"/>
      <c r="CS431" s="21"/>
      <c r="CT431" s="21"/>
      <c r="CU431" s="21"/>
      <c r="CV431" s="21"/>
      <c r="CW431" s="21"/>
      <c r="CX431" s="21"/>
      <c r="CY431" s="21"/>
      <c r="CZ431" s="21"/>
      <c r="DA431" s="21"/>
    </row>
    <row r="432" spans="2:105" x14ac:dyDescent="0.3">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c r="AK432" s="21"/>
      <c r="AL432" s="21"/>
      <c r="AM432" s="21"/>
      <c r="AN432" s="21"/>
      <c r="AO432" s="21"/>
      <c r="AP432" s="21"/>
      <c r="AQ432" s="21"/>
      <c r="AR432" s="21"/>
      <c r="AW432" s="21"/>
      <c r="AX432" s="21"/>
      <c r="AY432" s="21"/>
      <c r="AZ432" s="21"/>
      <c r="BA432" s="21"/>
      <c r="BB432" s="21"/>
      <c r="BC432" s="21"/>
      <c r="BD432" s="21"/>
      <c r="BE432" s="21"/>
      <c r="BF432" s="21"/>
      <c r="BG432" s="21"/>
      <c r="BH432" s="21"/>
      <c r="BI432" s="21"/>
      <c r="BJ432" s="21"/>
      <c r="BK432" s="21"/>
      <c r="BL432" s="21"/>
      <c r="BM432" s="21"/>
      <c r="BN432" s="21"/>
      <c r="BO432" s="21"/>
      <c r="BP432" s="21"/>
      <c r="BQ432" s="21"/>
      <c r="BR432" s="21"/>
      <c r="BS432" s="21"/>
      <c r="BT432" s="21"/>
      <c r="BU432" s="21"/>
      <c r="BV432" s="21"/>
      <c r="BW432" s="21"/>
      <c r="BX432" s="21"/>
      <c r="BY432" s="21"/>
      <c r="BZ432" s="21"/>
      <c r="CA432" s="21"/>
      <c r="CB432" s="21"/>
      <c r="CC432" s="21"/>
      <c r="CD432" s="21"/>
      <c r="CE432" s="21"/>
      <c r="CF432" s="21"/>
      <c r="CG432" s="21"/>
      <c r="CH432" s="21"/>
      <c r="CI432" s="21"/>
      <c r="CJ432" s="21"/>
      <c r="CK432" s="21"/>
      <c r="CL432" s="21"/>
      <c r="CM432" s="21"/>
      <c r="CN432" s="21"/>
      <c r="CO432" s="21"/>
      <c r="CP432" s="21"/>
      <c r="CQ432" s="21"/>
      <c r="CR432" s="21"/>
      <c r="CS432" s="21"/>
      <c r="CT432" s="21"/>
      <c r="CU432" s="21"/>
      <c r="CV432" s="21"/>
      <c r="CW432" s="21"/>
      <c r="CX432" s="21"/>
      <c r="CY432" s="21"/>
      <c r="CZ432" s="21"/>
      <c r="DA432" s="21"/>
    </row>
    <row r="433" spans="2:105" x14ac:dyDescent="0.3">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c r="AK433" s="21"/>
      <c r="AL433" s="21"/>
      <c r="AM433" s="21"/>
      <c r="AN433" s="21"/>
      <c r="AO433" s="21"/>
      <c r="AP433" s="21"/>
      <c r="AQ433" s="21"/>
      <c r="AR433" s="21"/>
      <c r="AW433" s="21"/>
      <c r="AX433" s="21"/>
      <c r="AY433" s="21"/>
      <c r="AZ433" s="21"/>
      <c r="BA433" s="21"/>
      <c r="BB433" s="21"/>
      <c r="BC433" s="21"/>
      <c r="BD433" s="21"/>
      <c r="BE433" s="21"/>
      <c r="BF433" s="21"/>
      <c r="BG433" s="21"/>
      <c r="BH433" s="21"/>
      <c r="BI433" s="21"/>
      <c r="BJ433" s="21"/>
      <c r="BK433" s="21"/>
      <c r="BL433" s="21"/>
      <c r="BM433" s="21"/>
      <c r="BN433" s="21"/>
      <c r="BO433" s="21"/>
      <c r="BP433" s="21"/>
      <c r="BQ433" s="21"/>
      <c r="BR433" s="21"/>
      <c r="BS433" s="21"/>
      <c r="BT433" s="21"/>
      <c r="BU433" s="21"/>
      <c r="BV433" s="21"/>
      <c r="BW433" s="21"/>
      <c r="BX433" s="21"/>
      <c r="BY433" s="21"/>
      <c r="BZ433" s="21"/>
      <c r="CA433" s="21"/>
      <c r="CB433" s="21"/>
      <c r="CC433" s="21"/>
      <c r="CD433" s="21"/>
      <c r="CE433" s="21"/>
      <c r="CF433" s="21"/>
      <c r="CG433" s="21"/>
      <c r="CH433" s="21"/>
      <c r="CI433" s="21"/>
      <c r="CJ433" s="21"/>
      <c r="CK433" s="21"/>
      <c r="CL433" s="21"/>
      <c r="CM433" s="21"/>
      <c r="CN433" s="21"/>
      <c r="CO433" s="21"/>
      <c r="CP433" s="21"/>
      <c r="CQ433" s="21"/>
      <c r="CR433" s="21"/>
      <c r="CS433" s="21"/>
      <c r="CT433" s="21"/>
      <c r="CU433" s="21"/>
      <c r="CV433" s="21"/>
      <c r="CW433" s="21"/>
      <c r="CX433" s="21"/>
      <c r="CY433" s="21"/>
      <c r="CZ433" s="21"/>
      <c r="DA433" s="21"/>
    </row>
    <row r="434" spans="2:105" x14ac:dyDescent="0.3">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c r="AK434" s="21"/>
      <c r="AL434" s="21"/>
      <c r="AM434" s="21"/>
      <c r="AN434" s="21"/>
      <c r="AO434" s="21"/>
      <c r="AP434" s="21"/>
      <c r="AQ434" s="21"/>
      <c r="AR434" s="21"/>
      <c r="AW434" s="21"/>
      <c r="AX434" s="21"/>
      <c r="AY434" s="21"/>
      <c r="AZ434" s="21"/>
      <c r="BA434" s="21"/>
      <c r="BB434" s="21"/>
      <c r="BC434" s="21"/>
      <c r="BD434" s="21"/>
      <c r="BE434" s="21"/>
      <c r="BF434" s="21"/>
      <c r="BG434" s="21"/>
      <c r="BH434" s="21"/>
      <c r="BI434" s="21"/>
      <c r="BJ434" s="21"/>
      <c r="BK434" s="21"/>
      <c r="BL434" s="21"/>
      <c r="BM434" s="21"/>
      <c r="BN434" s="21"/>
      <c r="BO434" s="21"/>
      <c r="BP434" s="21"/>
      <c r="BQ434" s="21"/>
      <c r="BR434" s="21"/>
      <c r="BS434" s="21"/>
      <c r="BT434" s="21"/>
      <c r="BU434" s="21"/>
      <c r="BV434" s="21"/>
      <c r="BW434" s="21"/>
      <c r="BX434" s="21"/>
      <c r="BY434" s="21"/>
      <c r="BZ434" s="21"/>
      <c r="CA434" s="21"/>
      <c r="CB434" s="21"/>
      <c r="CC434" s="21"/>
      <c r="CD434" s="21"/>
      <c r="CE434" s="21"/>
      <c r="CF434" s="21"/>
      <c r="CG434" s="21"/>
      <c r="CH434" s="21"/>
      <c r="CI434" s="21"/>
      <c r="CJ434" s="21"/>
      <c r="CK434" s="21"/>
      <c r="CL434" s="21"/>
      <c r="CM434" s="21"/>
      <c r="CN434" s="21"/>
      <c r="CO434" s="21"/>
      <c r="CP434" s="21"/>
      <c r="CQ434" s="21"/>
      <c r="CR434" s="21"/>
      <c r="CS434" s="21"/>
      <c r="CT434" s="21"/>
      <c r="CU434" s="21"/>
      <c r="CV434" s="21"/>
      <c r="CW434" s="21"/>
      <c r="CX434" s="21"/>
      <c r="CY434" s="21"/>
      <c r="CZ434" s="21"/>
      <c r="DA434" s="21"/>
    </row>
    <row r="435" spans="2:105" x14ac:dyDescent="0.3">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c r="AK435" s="21"/>
      <c r="AL435" s="21"/>
      <c r="AM435" s="21"/>
      <c r="AN435" s="21"/>
      <c r="AO435" s="21"/>
      <c r="AP435" s="21"/>
      <c r="AQ435" s="21"/>
      <c r="AR435" s="21"/>
      <c r="AW435" s="21"/>
      <c r="AX435" s="21"/>
      <c r="AY435" s="21"/>
      <c r="AZ435" s="21"/>
      <c r="BA435" s="21"/>
      <c r="BB435" s="21"/>
      <c r="BC435" s="21"/>
      <c r="BD435" s="21"/>
      <c r="BE435" s="21"/>
      <c r="BF435" s="21"/>
      <c r="BG435" s="21"/>
      <c r="BH435" s="21"/>
      <c r="BI435" s="21"/>
      <c r="BJ435" s="21"/>
      <c r="BK435" s="21"/>
      <c r="BL435" s="21"/>
      <c r="BM435" s="21"/>
      <c r="BN435" s="21"/>
      <c r="BO435" s="21"/>
      <c r="BP435" s="21"/>
      <c r="BQ435" s="21"/>
      <c r="BR435" s="21"/>
      <c r="BS435" s="21"/>
      <c r="BT435" s="21"/>
      <c r="BU435" s="21"/>
      <c r="BV435" s="21"/>
      <c r="BW435" s="21"/>
      <c r="BX435" s="21"/>
      <c r="BY435" s="21"/>
      <c r="BZ435" s="21"/>
      <c r="CA435" s="21"/>
      <c r="CB435" s="21"/>
      <c r="CC435" s="21"/>
      <c r="CD435" s="21"/>
      <c r="CE435" s="21"/>
      <c r="CF435" s="21"/>
      <c r="CG435" s="21"/>
      <c r="CH435" s="21"/>
      <c r="CI435" s="21"/>
      <c r="CJ435" s="21"/>
      <c r="CK435" s="21"/>
      <c r="CL435" s="21"/>
      <c r="CM435" s="21"/>
      <c r="CN435" s="21"/>
      <c r="CO435" s="21"/>
      <c r="CP435" s="21"/>
      <c r="CQ435" s="21"/>
      <c r="CR435" s="21"/>
      <c r="CS435" s="21"/>
      <c r="CT435" s="21"/>
      <c r="CU435" s="21"/>
      <c r="CV435" s="21"/>
      <c r="CW435" s="21"/>
      <c r="CX435" s="21"/>
      <c r="CY435" s="21"/>
      <c r="CZ435" s="21"/>
      <c r="DA435" s="21"/>
    </row>
    <row r="436" spans="2:105" x14ac:dyDescent="0.3">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c r="AK436" s="21"/>
      <c r="AL436" s="21"/>
      <c r="AM436" s="21"/>
      <c r="AN436" s="21"/>
      <c r="AO436" s="21"/>
      <c r="AP436" s="21"/>
      <c r="AQ436" s="21"/>
      <c r="AR436" s="21"/>
      <c r="AW436" s="21"/>
      <c r="AX436" s="21"/>
      <c r="AY436" s="21"/>
      <c r="AZ436" s="21"/>
      <c r="BA436" s="21"/>
      <c r="BB436" s="21"/>
      <c r="BC436" s="21"/>
      <c r="BD436" s="21"/>
      <c r="BE436" s="21"/>
      <c r="BF436" s="21"/>
      <c r="BG436" s="21"/>
      <c r="BH436" s="21"/>
      <c r="BI436" s="21"/>
      <c r="BJ436" s="21"/>
      <c r="BK436" s="21"/>
      <c r="BL436" s="21"/>
      <c r="BM436" s="21"/>
      <c r="BN436" s="21"/>
      <c r="BO436" s="21"/>
      <c r="BP436" s="21"/>
      <c r="BQ436" s="21"/>
      <c r="BR436" s="21"/>
      <c r="BS436" s="21"/>
      <c r="BT436" s="21"/>
      <c r="BU436" s="21"/>
      <c r="BV436" s="21"/>
      <c r="BW436" s="21"/>
      <c r="BX436" s="21"/>
      <c r="BY436" s="21"/>
      <c r="BZ436" s="21"/>
      <c r="CA436" s="21"/>
      <c r="CB436" s="21"/>
      <c r="CC436" s="21"/>
      <c r="CD436" s="21"/>
      <c r="CE436" s="21"/>
      <c r="CF436" s="21"/>
      <c r="CG436" s="21"/>
      <c r="CH436" s="21"/>
      <c r="CI436" s="21"/>
      <c r="CJ436" s="21"/>
      <c r="CK436" s="21"/>
      <c r="CL436" s="21"/>
      <c r="CM436" s="21"/>
      <c r="CN436" s="21"/>
      <c r="CO436" s="21"/>
      <c r="CP436" s="21"/>
      <c r="CQ436" s="21"/>
      <c r="CR436" s="21"/>
      <c r="CS436" s="21"/>
      <c r="CT436" s="21"/>
      <c r="CU436" s="21"/>
      <c r="CV436" s="21"/>
      <c r="CW436" s="21"/>
      <c r="CX436" s="21"/>
      <c r="CY436" s="21"/>
      <c r="CZ436" s="21"/>
      <c r="DA436" s="21"/>
    </row>
    <row r="437" spans="2:105" x14ac:dyDescent="0.3">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c r="AK437" s="21"/>
      <c r="AL437" s="21"/>
      <c r="AM437" s="21"/>
      <c r="AN437" s="21"/>
      <c r="AO437" s="21"/>
      <c r="AP437" s="21"/>
      <c r="AQ437" s="21"/>
      <c r="AR437" s="21"/>
      <c r="AW437" s="21"/>
      <c r="AX437" s="21"/>
      <c r="AY437" s="21"/>
      <c r="AZ437" s="21"/>
      <c r="BA437" s="21"/>
      <c r="BB437" s="21"/>
      <c r="BC437" s="21"/>
      <c r="BD437" s="21"/>
      <c r="BE437" s="21"/>
      <c r="BF437" s="21"/>
      <c r="BG437" s="21"/>
      <c r="BH437" s="21"/>
      <c r="BI437" s="21"/>
      <c r="BJ437" s="21"/>
      <c r="BK437" s="21"/>
      <c r="BL437" s="21"/>
      <c r="BM437" s="21"/>
      <c r="BN437" s="21"/>
      <c r="BO437" s="21"/>
      <c r="BP437" s="21"/>
      <c r="BQ437" s="21"/>
      <c r="BR437" s="21"/>
      <c r="BS437" s="21"/>
      <c r="BT437" s="21"/>
      <c r="BU437" s="21"/>
      <c r="BV437" s="21"/>
      <c r="BW437" s="21"/>
      <c r="BX437" s="21"/>
      <c r="BY437" s="21"/>
      <c r="BZ437" s="21"/>
      <c r="CA437" s="21"/>
      <c r="CB437" s="21"/>
      <c r="CC437" s="21"/>
      <c r="CD437" s="21"/>
      <c r="CE437" s="21"/>
      <c r="CF437" s="21"/>
      <c r="CG437" s="21"/>
      <c r="CH437" s="21"/>
      <c r="CI437" s="21"/>
      <c r="CJ437" s="21"/>
      <c r="CK437" s="21"/>
      <c r="CL437" s="21"/>
      <c r="CM437" s="21"/>
      <c r="CN437" s="21"/>
      <c r="CO437" s="21"/>
      <c r="CP437" s="21"/>
      <c r="CQ437" s="21"/>
      <c r="CR437" s="21"/>
      <c r="CS437" s="21"/>
      <c r="CT437" s="21"/>
      <c r="CU437" s="21"/>
      <c r="CV437" s="21"/>
      <c r="CW437" s="21"/>
      <c r="CX437" s="21"/>
      <c r="CY437" s="21"/>
      <c r="CZ437" s="21"/>
      <c r="DA437" s="21"/>
    </row>
    <row r="438" spans="2:105" x14ac:dyDescent="0.3">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c r="AK438" s="21"/>
      <c r="AL438" s="21"/>
      <c r="AM438" s="21"/>
      <c r="AN438" s="21"/>
      <c r="AO438" s="21"/>
      <c r="AP438" s="21"/>
      <c r="AQ438" s="21"/>
      <c r="AR438" s="21"/>
      <c r="AW438" s="21"/>
      <c r="AX438" s="21"/>
      <c r="AY438" s="21"/>
      <c r="AZ438" s="21"/>
      <c r="BA438" s="21"/>
      <c r="BB438" s="21"/>
      <c r="BC438" s="21"/>
      <c r="BD438" s="21"/>
      <c r="BE438" s="21"/>
      <c r="BF438" s="21"/>
      <c r="BG438" s="21"/>
      <c r="BH438" s="21"/>
      <c r="BI438" s="21"/>
      <c r="BJ438" s="21"/>
      <c r="BK438" s="21"/>
      <c r="BL438" s="21"/>
      <c r="BM438" s="21"/>
      <c r="BN438" s="21"/>
      <c r="BO438" s="21"/>
      <c r="BP438" s="21"/>
      <c r="BQ438" s="21"/>
      <c r="BR438" s="21"/>
      <c r="BS438" s="21"/>
      <c r="BT438" s="21"/>
      <c r="BU438" s="21"/>
      <c r="BV438" s="21"/>
      <c r="BW438" s="21"/>
      <c r="BX438" s="21"/>
      <c r="BY438" s="21"/>
      <c r="BZ438" s="21"/>
      <c r="CA438" s="21"/>
      <c r="CB438" s="21"/>
      <c r="CC438" s="21"/>
      <c r="CD438" s="21"/>
      <c r="CE438" s="21"/>
      <c r="CF438" s="21"/>
      <c r="CG438" s="21"/>
      <c r="CH438" s="21"/>
      <c r="CI438" s="21"/>
      <c r="CJ438" s="21"/>
      <c r="CK438" s="21"/>
      <c r="CL438" s="21"/>
      <c r="CM438" s="21"/>
      <c r="CN438" s="21"/>
      <c r="CO438" s="21"/>
      <c r="CP438" s="21"/>
      <c r="CQ438" s="21"/>
      <c r="CR438" s="21"/>
      <c r="CS438" s="21"/>
      <c r="CT438" s="21"/>
      <c r="CU438" s="21"/>
      <c r="CV438" s="21"/>
      <c r="CW438" s="21"/>
      <c r="CX438" s="21"/>
      <c r="CY438" s="21"/>
      <c r="CZ438" s="21"/>
      <c r="DA438" s="21"/>
    </row>
    <row r="439" spans="2:105" x14ac:dyDescent="0.3">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c r="AH439" s="21"/>
      <c r="AI439" s="21"/>
      <c r="AJ439" s="21"/>
      <c r="AK439" s="21"/>
      <c r="AL439" s="21"/>
      <c r="AM439" s="21"/>
      <c r="AN439" s="21"/>
      <c r="AO439" s="21"/>
      <c r="AP439" s="21"/>
      <c r="AQ439" s="21"/>
      <c r="AR439" s="21"/>
      <c r="AW439" s="21"/>
      <c r="AX439" s="21"/>
      <c r="AY439" s="21"/>
      <c r="AZ439" s="21"/>
      <c r="BA439" s="21"/>
      <c r="BB439" s="21"/>
      <c r="BC439" s="21"/>
      <c r="BD439" s="21"/>
      <c r="BE439" s="21"/>
      <c r="BF439" s="21"/>
      <c r="BG439" s="21"/>
      <c r="BH439" s="21"/>
      <c r="BI439" s="21"/>
      <c r="BJ439" s="21"/>
      <c r="BK439" s="21"/>
      <c r="BL439" s="21"/>
      <c r="BM439" s="21"/>
      <c r="BN439" s="21"/>
      <c r="BO439" s="21"/>
      <c r="BP439" s="21"/>
      <c r="BQ439" s="21"/>
      <c r="BR439" s="21"/>
      <c r="BS439" s="21"/>
      <c r="BT439" s="21"/>
      <c r="BU439" s="21"/>
      <c r="BV439" s="21"/>
      <c r="BW439" s="21"/>
      <c r="BX439" s="21"/>
      <c r="BY439" s="21"/>
      <c r="BZ439" s="21"/>
      <c r="CA439" s="21"/>
      <c r="CB439" s="21"/>
      <c r="CC439" s="21"/>
      <c r="CD439" s="21"/>
      <c r="CE439" s="21"/>
      <c r="CF439" s="21"/>
      <c r="CG439" s="21"/>
      <c r="CH439" s="21"/>
      <c r="CI439" s="21"/>
      <c r="CJ439" s="21"/>
      <c r="CK439" s="21"/>
      <c r="CL439" s="21"/>
      <c r="CM439" s="21"/>
      <c r="CN439" s="21"/>
      <c r="CO439" s="21"/>
      <c r="CP439" s="21"/>
      <c r="CQ439" s="21"/>
      <c r="CR439" s="21"/>
      <c r="CS439" s="21"/>
      <c r="CT439" s="21"/>
      <c r="CU439" s="21"/>
      <c r="CV439" s="21"/>
      <c r="CW439" s="21"/>
      <c r="CX439" s="21"/>
      <c r="CY439" s="21"/>
      <c r="CZ439" s="21"/>
      <c r="DA439" s="21"/>
    </row>
    <row r="440" spans="2:105" x14ac:dyDescent="0.3">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c r="AH440" s="21"/>
      <c r="AI440" s="21"/>
      <c r="AJ440" s="21"/>
      <c r="AK440" s="21"/>
      <c r="AL440" s="21"/>
      <c r="AM440" s="21"/>
      <c r="AN440" s="21"/>
      <c r="AO440" s="21"/>
      <c r="AP440" s="21"/>
      <c r="AQ440" s="21"/>
      <c r="AR440" s="21"/>
      <c r="AW440" s="21"/>
      <c r="AX440" s="21"/>
      <c r="AY440" s="21"/>
      <c r="AZ440" s="21"/>
      <c r="BA440" s="21"/>
      <c r="BB440" s="21"/>
      <c r="BC440" s="21"/>
      <c r="BD440" s="21"/>
      <c r="BE440" s="21"/>
      <c r="BF440" s="21"/>
      <c r="BG440" s="21"/>
      <c r="BH440" s="21"/>
      <c r="BI440" s="21"/>
      <c r="BJ440" s="21"/>
      <c r="BK440" s="21"/>
      <c r="BL440" s="21"/>
      <c r="BM440" s="21"/>
      <c r="BN440" s="21"/>
      <c r="BO440" s="21"/>
      <c r="BP440" s="21"/>
      <c r="BQ440" s="21"/>
      <c r="BR440" s="21"/>
      <c r="BS440" s="21"/>
      <c r="BT440" s="21"/>
      <c r="BU440" s="21"/>
      <c r="BV440" s="21"/>
      <c r="BW440" s="21"/>
      <c r="BX440" s="21"/>
      <c r="BY440" s="21"/>
      <c r="BZ440" s="21"/>
      <c r="CA440" s="21"/>
      <c r="CB440" s="21"/>
      <c r="CC440" s="21"/>
      <c r="CD440" s="21"/>
      <c r="CE440" s="21"/>
      <c r="CF440" s="21"/>
      <c r="CG440" s="21"/>
      <c r="CH440" s="21"/>
      <c r="CI440" s="21"/>
      <c r="CJ440" s="21"/>
      <c r="CK440" s="21"/>
      <c r="CL440" s="21"/>
      <c r="CM440" s="21"/>
      <c r="CN440" s="21"/>
      <c r="CO440" s="21"/>
      <c r="CP440" s="21"/>
      <c r="CQ440" s="21"/>
      <c r="CR440" s="21"/>
      <c r="CS440" s="21"/>
      <c r="CT440" s="21"/>
      <c r="CU440" s="21"/>
      <c r="CV440" s="21"/>
      <c r="CW440" s="21"/>
      <c r="CX440" s="21"/>
      <c r="CY440" s="21"/>
      <c r="CZ440" s="21"/>
      <c r="DA440" s="21"/>
    </row>
    <row r="441" spans="2:105" x14ac:dyDescent="0.3">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c r="AH441" s="21"/>
      <c r="AI441" s="21"/>
      <c r="AJ441" s="21"/>
      <c r="AK441" s="21"/>
      <c r="AL441" s="21"/>
      <c r="AM441" s="21"/>
      <c r="AN441" s="21"/>
      <c r="AO441" s="21"/>
      <c r="AP441" s="21"/>
      <c r="AQ441" s="21"/>
      <c r="AR441" s="21"/>
      <c r="AW441" s="21"/>
      <c r="AX441" s="21"/>
      <c r="AY441" s="21"/>
      <c r="AZ441" s="21"/>
      <c r="BA441" s="21"/>
      <c r="BB441" s="21"/>
      <c r="BC441" s="21"/>
      <c r="BD441" s="21"/>
      <c r="BE441" s="21"/>
      <c r="BF441" s="21"/>
      <c r="BG441" s="21"/>
      <c r="BH441" s="21"/>
      <c r="BI441" s="21"/>
      <c r="BJ441" s="21"/>
      <c r="BK441" s="21"/>
      <c r="BL441" s="21"/>
      <c r="BM441" s="21"/>
      <c r="BN441" s="21"/>
      <c r="BO441" s="21"/>
      <c r="BP441" s="21"/>
      <c r="BQ441" s="21"/>
      <c r="BR441" s="21"/>
      <c r="BS441" s="21"/>
      <c r="BT441" s="21"/>
      <c r="BU441" s="21"/>
      <c r="BV441" s="21"/>
      <c r="BW441" s="21"/>
      <c r="BX441" s="21"/>
      <c r="BY441" s="21"/>
      <c r="BZ441" s="21"/>
      <c r="CA441" s="21"/>
      <c r="CB441" s="21"/>
      <c r="CC441" s="21"/>
      <c r="CD441" s="21"/>
      <c r="CE441" s="21"/>
      <c r="CF441" s="21"/>
      <c r="CG441" s="21"/>
      <c r="CH441" s="21"/>
      <c r="CI441" s="21"/>
      <c r="CJ441" s="21"/>
      <c r="CK441" s="21"/>
      <c r="CL441" s="21"/>
      <c r="CM441" s="21"/>
      <c r="CN441" s="21"/>
      <c r="CO441" s="21"/>
      <c r="CP441" s="21"/>
      <c r="CQ441" s="21"/>
      <c r="CR441" s="21"/>
      <c r="CS441" s="21"/>
      <c r="CT441" s="21"/>
      <c r="CU441" s="21"/>
      <c r="CV441" s="21"/>
      <c r="CW441" s="21"/>
      <c r="CX441" s="21"/>
      <c r="CY441" s="21"/>
      <c r="CZ441" s="21"/>
      <c r="DA441" s="21"/>
    </row>
    <row r="442" spans="2:105" x14ac:dyDescent="0.3">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c r="AH442" s="21"/>
      <c r="AI442" s="21"/>
      <c r="AJ442" s="21"/>
      <c r="AK442" s="21"/>
      <c r="AL442" s="21"/>
      <c r="AM442" s="21"/>
      <c r="AN442" s="21"/>
      <c r="AO442" s="21"/>
      <c r="AP442" s="21"/>
      <c r="AQ442" s="21"/>
      <c r="AR442" s="21"/>
      <c r="AW442" s="21"/>
      <c r="AX442" s="21"/>
      <c r="AY442" s="21"/>
      <c r="AZ442" s="21"/>
      <c r="BA442" s="21"/>
      <c r="BB442" s="21"/>
      <c r="BC442" s="21"/>
      <c r="BD442" s="21"/>
      <c r="BE442" s="21"/>
      <c r="BF442" s="21"/>
      <c r="BG442" s="21"/>
      <c r="BH442" s="21"/>
      <c r="BI442" s="21"/>
      <c r="BJ442" s="21"/>
      <c r="BK442" s="21"/>
      <c r="BL442" s="21"/>
      <c r="BM442" s="21"/>
      <c r="BN442" s="21"/>
      <c r="BO442" s="21"/>
      <c r="BP442" s="21"/>
      <c r="BQ442" s="21"/>
      <c r="BR442" s="21"/>
      <c r="BS442" s="21"/>
      <c r="BT442" s="21"/>
      <c r="BU442" s="21"/>
      <c r="BV442" s="21"/>
      <c r="BW442" s="21"/>
      <c r="BX442" s="21"/>
      <c r="BY442" s="21"/>
      <c r="BZ442" s="21"/>
      <c r="CA442" s="21"/>
      <c r="CB442" s="21"/>
      <c r="CC442" s="21"/>
      <c r="CD442" s="21"/>
      <c r="CE442" s="21"/>
      <c r="CF442" s="21"/>
      <c r="CG442" s="21"/>
      <c r="CH442" s="21"/>
      <c r="CI442" s="21"/>
      <c r="CJ442" s="21"/>
      <c r="CK442" s="21"/>
      <c r="CL442" s="21"/>
      <c r="CM442" s="21"/>
      <c r="CN442" s="21"/>
      <c r="CO442" s="21"/>
      <c r="CP442" s="21"/>
      <c r="CQ442" s="21"/>
      <c r="CR442" s="21"/>
      <c r="CS442" s="21"/>
      <c r="CT442" s="21"/>
      <c r="CU442" s="21"/>
      <c r="CV442" s="21"/>
      <c r="CW442" s="21"/>
      <c r="CX442" s="21"/>
      <c r="CY442" s="21"/>
      <c r="CZ442" s="21"/>
      <c r="DA442" s="21"/>
    </row>
    <row r="443" spans="2:105" x14ac:dyDescent="0.3">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c r="AH443" s="21"/>
      <c r="AI443" s="21"/>
      <c r="AJ443" s="21"/>
      <c r="AK443" s="21"/>
      <c r="AL443" s="21"/>
      <c r="AM443" s="21"/>
      <c r="AN443" s="21"/>
      <c r="AO443" s="21"/>
      <c r="AP443" s="21"/>
      <c r="AQ443" s="21"/>
      <c r="AR443" s="21"/>
      <c r="AW443" s="21"/>
      <c r="AX443" s="21"/>
      <c r="AY443" s="21"/>
      <c r="AZ443" s="21"/>
      <c r="BA443" s="21"/>
      <c r="BB443" s="21"/>
      <c r="BC443" s="21"/>
      <c r="BD443" s="21"/>
      <c r="BE443" s="21"/>
      <c r="BF443" s="21"/>
      <c r="BG443" s="21"/>
      <c r="BH443" s="21"/>
      <c r="BI443" s="21"/>
      <c r="BJ443" s="21"/>
      <c r="BK443" s="21"/>
      <c r="BL443" s="21"/>
      <c r="BM443" s="21"/>
      <c r="BN443" s="21"/>
      <c r="BO443" s="21"/>
      <c r="BP443" s="21"/>
      <c r="BQ443" s="21"/>
      <c r="BR443" s="21"/>
      <c r="BS443" s="21"/>
      <c r="BT443" s="21"/>
      <c r="BU443" s="21"/>
      <c r="BV443" s="21"/>
      <c r="BW443" s="21"/>
      <c r="BX443" s="21"/>
      <c r="BY443" s="21"/>
      <c r="BZ443" s="21"/>
      <c r="CA443" s="21"/>
      <c r="CB443" s="21"/>
      <c r="CC443" s="21"/>
      <c r="CD443" s="21"/>
      <c r="CE443" s="21"/>
      <c r="CF443" s="21"/>
      <c r="CG443" s="21"/>
      <c r="CH443" s="21"/>
      <c r="CI443" s="21"/>
      <c r="CJ443" s="21"/>
      <c r="CK443" s="21"/>
      <c r="CL443" s="21"/>
      <c r="CM443" s="21"/>
      <c r="CN443" s="21"/>
      <c r="CO443" s="21"/>
      <c r="CP443" s="21"/>
      <c r="CQ443" s="21"/>
      <c r="CR443" s="21"/>
      <c r="CS443" s="21"/>
      <c r="CT443" s="21"/>
      <c r="CU443" s="21"/>
      <c r="CV443" s="21"/>
      <c r="CW443" s="21"/>
      <c r="CX443" s="21"/>
      <c r="CY443" s="21"/>
      <c r="CZ443" s="21"/>
      <c r="DA443" s="21"/>
    </row>
    <row r="444" spans="2:105" x14ac:dyDescent="0.3">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c r="AH444" s="21"/>
      <c r="AI444" s="21"/>
      <c r="AJ444" s="21"/>
      <c r="AK444" s="21"/>
      <c r="AL444" s="21"/>
      <c r="AM444" s="21"/>
      <c r="AN444" s="21"/>
      <c r="AO444" s="21"/>
      <c r="AP444" s="21"/>
      <c r="AQ444" s="21"/>
      <c r="AR444" s="21"/>
      <c r="AW444" s="21"/>
      <c r="AX444" s="21"/>
      <c r="AY444" s="21"/>
      <c r="AZ444" s="21"/>
      <c r="BA444" s="21"/>
      <c r="BB444" s="21"/>
      <c r="BC444" s="21"/>
      <c r="BD444" s="21"/>
      <c r="BE444" s="21"/>
      <c r="BF444" s="21"/>
      <c r="BG444" s="21"/>
      <c r="BH444" s="21"/>
      <c r="BI444" s="21"/>
      <c r="BJ444" s="21"/>
      <c r="BK444" s="21"/>
      <c r="BL444" s="21"/>
      <c r="BM444" s="21"/>
      <c r="BN444" s="21"/>
      <c r="BO444" s="21"/>
      <c r="BP444" s="21"/>
      <c r="BQ444" s="21"/>
      <c r="BR444" s="21"/>
      <c r="BS444" s="21"/>
      <c r="BT444" s="21"/>
      <c r="BU444" s="21"/>
      <c r="BV444" s="21"/>
      <c r="BW444" s="21"/>
      <c r="BX444" s="21"/>
      <c r="BY444" s="21"/>
      <c r="BZ444" s="21"/>
      <c r="CA444" s="21"/>
      <c r="CB444" s="21"/>
      <c r="CC444" s="21"/>
      <c r="CD444" s="21"/>
      <c r="CE444" s="21"/>
      <c r="CF444" s="21"/>
      <c r="CG444" s="21"/>
      <c r="CH444" s="21"/>
      <c r="CI444" s="21"/>
      <c r="CJ444" s="21"/>
      <c r="CK444" s="21"/>
      <c r="CL444" s="21"/>
      <c r="CM444" s="21"/>
      <c r="CN444" s="21"/>
      <c r="CO444" s="21"/>
      <c r="CP444" s="21"/>
      <c r="CQ444" s="21"/>
      <c r="CR444" s="21"/>
      <c r="CS444" s="21"/>
      <c r="CT444" s="21"/>
      <c r="CU444" s="21"/>
      <c r="CV444" s="21"/>
      <c r="CW444" s="21"/>
      <c r="CX444" s="21"/>
      <c r="CY444" s="21"/>
      <c r="CZ444" s="21"/>
      <c r="DA444" s="21"/>
    </row>
    <row r="445" spans="2:105" x14ac:dyDescent="0.3">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c r="AH445" s="21"/>
      <c r="AI445" s="21"/>
      <c r="AJ445" s="21"/>
      <c r="AK445" s="21"/>
      <c r="AL445" s="21"/>
      <c r="AM445" s="21"/>
      <c r="AN445" s="21"/>
      <c r="AO445" s="21"/>
      <c r="AP445" s="21"/>
      <c r="AQ445" s="21"/>
      <c r="AR445" s="21"/>
      <c r="AW445" s="21"/>
      <c r="AX445" s="21"/>
      <c r="AY445" s="21"/>
      <c r="AZ445" s="21"/>
      <c r="BA445" s="21"/>
      <c r="BB445" s="21"/>
      <c r="BC445" s="21"/>
      <c r="BD445" s="21"/>
      <c r="BE445" s="21"/>
      <c r="BF445" s="21"/>
      <c r="BG445" s="21"/>
      <c r="BH445" s="21"/>
      <c r="BI445" s="21"/>
      <c r="BJ445" s="21"/>
      <c r="BK445" s="21"/>
      <c r="BL445" s="21"/>
      <c r="BM445" s="21"/>
      <c r="BN445" s="21"/>
      <c r="BO445" s="21"/>
      <c r="BP445" s="21"/>
      <c r="BQ445" s="21"/>
      <c r="BR445" s="21"/>
      <c r="BS445" s="21"/>
      <c r="BT445" s="21"/>
      <c r="BU445" s="21"/>
      <c r="BV445" s="21"/>
      <c r="BW445" s="21"/>
      <c r="BX445" s="21"/>
      <c r="BY445" s="21"/>
      <c r="BZ445" s="21"/>
      <c r="CA445" s="21"/>
      <c r="CB445" s="21"/>
      <c r="CC445" s="21"/>
      <c r="CD445" s="21"/>
      <c r="CE445" s="21"/>
      <c r="CF445" s="21"/>
      <c r="CG445" s="21"/>
      <c r="CH445" s="21"/>
      <c r="CI445" s="21"/>
      <c r="CJ445" s="21"/>
      <c r="CK445" s="21"/>
      <c r="CL445" s="21"/>
      <c r="CM445" s="21"/>
      <c r="CN445" s="21"/>
      <c r="CO445" s="21"/>
      <c r="CP445" s="21"/>
      <c r="CQ445" s="21"/>
      <c r="CR445" s="21"/>
      <c r="CS445" s="21"/>
      <c r="CT445" s="21"/>
      <c r="CU445" s="21"/>
      <c r="CV445" s="21"/>
      <c r="CW445" s="21"/>
      <c r="CX445" s="21"/>
      <c r="CY445" s="21"/>
      <c r="CZ445" s="21"/>
      <c r="DA445" s="21"/>
    </row>
    <row r="446" spans="2:105" x14ac:dyDescent="0.3">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c r="AH446" s="21"/>
      <c r="AI446" s="21"/>
      <c r="AJ446" s="21"/>
      <c r="AK446" s="21"/>
      <c r="AL446" s="21"/>
      <c r="AM446" s="21"/>
      <c r="AN446" s="21"/>
      <c r="AO446" s="21"/>
      <c r="AP446" s="21"/>
      <c r="AQ446" s="21"/>
      <c r="AR446" s="21"/>
      <c r="AW446" s="21"/>
      <c r="AX446" s="21"/>
      <c r="AY446" s="21"/>
      <c r="AZ446" s="21"/>
      <c r="BA446" s="21"/>
      <c r="BB446" s="21"/>
      <c r="BC446" s="21"/>
      <c r="BD446" s="21"/>
      <c r="BE446" s="21"/>
      <c r="BF446" s="21"/>
      <c r="BG446" s="21"/>
      <c r="BH446" s="21"/>
      <c r="BI446" s="21"/>
      <c r="BJ446" s="21"/>
      <c r="BK446" s="21"/>
      <c r="BL446" s="21"/>
      <c r="BM446" s="21"/>
      <c r="BN446" s="21"/>
      <c r="BO446" s="21"/>
      <c r="BP446" s="21"/>
      <c r="BQ446" s="21"/>
      <c r="BR446" s="21"/>
      <c r="BS446" s="21"/>
      <c r="BT446" s="21"/>
      <c r="BU446" s="21"/>
      <c r="BV446" s="21"/>
      <c r="BW446" s="21"/>
      <c r="BX446" s="21"/>
      <c r="BY446" s="21"/>
      <c r="BZ446" s="21"/>
      <c r="CA446" s="21"/>
      <c r="CB446" s="21"/>
      <c r="CC446" s="21"/>
      <c r="CD446" s="21"/>
      <c r="CE446" s="21"/>
      <c r="CF446" s="21"/>
      <c r="CG446" s="21"/>
      <c r="CH446" s="21"/>
      <c r="CI446" s="21"/>
      <c r="CJ446" s="21"/>
      <c r="CK446" s="21"/>
      <c r="CL446" s="21"/>
      <c r="CM446" s="21"/>
      <c r="CN446" s="21"/>
      <c r="CO446" s="21"/>
      <c r="CP446" s="21"/>
      <c r="CQ446" s="21"/>
      <c r="CR446" s="21"/>
      <c r="CS446" s="21"/>
      <c r="CT446" s="21"/>
      <c r="CU446" s="21"/>
      <c r="CV446" s="21"/>
      <c r="CW446" s="21"/>
      <c r="CX446" s="21"/>
      <c r="CY446" s="21"/>
      <c r="CZ446" s="21"/>
      <c r="DA446" s="21"/>
    </row>
    <row r="447" spans="2:105" x14ac:dyDescent="0.3">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c r="AH447" s="21"/>
      <c r="AI447" s="21"/>
      <c r="AJ447" s="21"/>
      <c r="AK447" s="21"/>
      <c r="AL447" s="21"/>
      <c r="AM447" s="21"/>
      <c r="AN447" s="21"/>
      <c r="AO447" s="21"/>
      <c r="AP447" s="21"/>
      <c r="AQ447" s="21"/>
      <c r="AR447" s="21"/>
      <c r="AW447" s="21"/>
      <c r="AX447" s="21"/>
      <c r="AY447" s="21"/>
      <c r="AZ447" s="21"/>
      <c r="BA447" s="21"/>
      <c r="BB447" s="21"/>
      <c r="BC447" s="21"/>
      <c r="BD447" s="21"/>
      <c r="BE447" s="21"/>
      <c r="BF447" s="21"/>
      <c r="BG447" s="21"/>
      <c r="BH447" s="21"/>
      <c r="BI447" s="21"/>
      <c r="BJ447" s="21"/>
      <c r="BK447" s="21"/>
      <c r="BL447" s="21"/>
      <c r="BM447" s="21"/>
      <c r="BN447" s="21"/>
      <c r="BO447" s="21"/>
      <c r="BP447" s="21"/>
      <c r="BQ447" s="21"/>
      <c r="BR447" s="21"/>
      <c r="BS447" s="21"/>
      <c r="BT447" s="21"/>
      <c r="BU447" s="21"/>
      <c r="BV447" s="21"/>
      <c r="BW447" s="21"/>
      <c r="BX447" s="21"/>
      <c r="BY447" s="21"/>
      <c r="BZ447" s="21"/>
      <c r="CA447" s="21"/>
      <c r="CB447" s="21"/>
      <c r="CC447" s="21"/>
      <c r="CD447" s="21"/>
      <c r="CE447" s="21"/>
      <c r="CF447" s="21"/>
      <c r="CG447" s="21"/>
      <c r="CH447" s="21"/>
      <c r="CI447" s="21"/>
      <c r="CJ447" s="21"/>
      <c r="CK447" s="21"/>
      <c r="CL447" s="21"/>
      <c r="CM447" s="21"/>
      <c r="CN447" s="21"/>
      <c r="CO447" s="21"/>
      <c r="CP447" s="21"/>
      <c r="CQ447" s="21"/>
      <c r="CR447" s="21"/>
      <c r="CS447" s="21"/>
      <c r="CT447" s="21"/>
      <c r="CU447" s="21"/>
      <c r="CV447" s="21"/>
      <c r="CW447" s="21"/>
      <c r="CX447" s="21"/>
      <c r="CY447" s="21"/>
      <c r="CZ447" s="21"/>
      <c r="DA447" s="21"/>
    </row>
    <row r="448" spans="2:105" x14ac:dyDescent="0.3">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c r="AH448" s="21"/>
      <c r="AI448" s="21"/>
      <c r="AJ448" s="21"/>
      <c r="AK448" s="21"/>
      <c r="AL448" s="21"/>
      <c r="AM448" s="21"/>
      <c r="AN448" s="21"/>
      <c r="AO448" s="21"/>
      <c r="AP448" s="21"/>
      <c r="AQ448" s="21"/>
      <c r="AR448" s="21"/>
      <c r="AW448" s="21"/>
      <c r="AX448" s="21"/>
      <c r="AY448" s="21"/>
      <c r="AZ448" s="21"/>
      <c r="BA448" s="21"/>
      <c r="BB448" s="21"/>
      <c r="BC448" s="21"/>
      <c r="BD448" s="21"/>
      <c r="BE448" s="21"/>
      <c r="BF448" s="21"/>
      <c r="BG448" s="21"/>
      <c r="BH448" s="21"/>
      <c r="BI448" s="21"/>
      <c r="BJ448" s="21"/>
      <c r="BK448" s="21"/>
      <c r="BL448" s="21"/>
      <c r="BM448" s="21"/>
      <c r="BN448" s="21"/>
      <c r="BO448" s="21"/>
      <c r="BP448" s="21"/>
      <c r="BQ448" s="21"/>
      <c r="BR448" s="21"/>
      <c r="BS448" s="21"/>
      <c r="BT448" s="21"/>
      <c r="BU448" s="21"/>
      <c r="BV448" s="21"/>
      <c r="BW448" s="21"/>
      <c r="BX448" s="21"/>
      <c r="BY448" s="21"/>
      <c r="BZ448" s="21"/>
      <c r="CA448" s="21"/>
      <c r="CB448" s="21"/>
      <c r="CC448" s="21"/>
      <c r="CD448" s="21"/>
      <c r="CE448" s="21"/>
      <c r="CF448" s="21"/>
      <c r="CG448" s="21"/>
      <c r="CH448" s="21"/>
      <c r="CI448" s="21"/>
      <c r="CJ448" s="21"/>
      <c r="CK448" s="21"/>
      <c r="CL448" s="21"/>
      <c r="CM448" s="21"/>
      <c r="CN448" s="21"/>
      <c r="CO448" s="21"/>
      <c r="CP448" s="21"/>
      <c r="CQ448" s="21"/>
      <c r="CR448" s="21"/>
      <c r="CS448" s="21"/>
      <c r="CT448" s="21"/>
      <c r="CU448" s="21"/>
      <c r="CV448" s="21"/>
      <c r="CW448" s="21"/>
      <c r="CX448" s="21"/>
      <c r="CY448" s="21"/>
      <c r="CZ448" s="21"/>
      <c r="DA448" s="21"/>
    </row>
    <row r="449" spans="2:105" x14ac:dyDescent="0.3">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c r="AH449" s="21"/>
      <c r="AI449" s="21"/>
      <c r="AJ449" s="21"/>
      <c r="AK449" s="21"/>
      <c r="AL449" s="21"/>
      <c r="AM449" s="21"/>
      <c r="AN449" s="21"/>
      <c r="AO449" s="21"/>
      <c r="AP449" s="21"/>
      <c r="AQ449" s="21"/>
      <c r="AR449" s="21"/>
      <c r="AW449" s="21"/>
      <c r="AX449" s="21"/>
      <c r="AY449" s="21"/>
      <c r="AZ449" s="21"/>
      <c r="BA449" s="21"/>
      <c r="BB449" s="21"/>
      <c r="BC449" s="21"/>
      <c r="BD449" s="21"/>
      <c r="BE449" s="21"/>
      <c r="BF449" s="21"/>
      <c r="BG449" s="21"/>
      <c r="BH449" s="21"/>
      <c r="BI449" s="21"/>
      <c r="BJ449" s="21"/>
      <c r="BK449" s="21"/>
      <c r="BL449" s="21"/>
      <c r="BM449" s="21"/>
      <c r="BN449" s="21"/>
      <c r="BO449" s="21"/>
      <c r="BP449" s="21"/>
      <c r="BQ449" s="21"/>
      <c r="BR449" s="21"/>
      <c r="BS449" s="21"/>
      <c r="BT449" s="21"/>
      <c r="BU449" s="21"/>
      <c r="BV449" s="21"/>
      <c r="BW449" s="21"/>
      <c r="BX449" s="21"/>
      <c r="BY449" s="21"/>
      <c r="BZ449" s="21"/>
      <c r="CA449" s="21"/>
      <c r="CB449" s="21"/>
      <c r="CC449" s="21"/>
      <c r="CD449" s="21"/>
      <c r="CE449" s="21"/>
      <c r="CF449" s="21"/>
      <c r="CG449" s="21"/>
      <c r="CH449" s="21"/>
      <c r="CI449" s="21"/>
      <c r="CJ449" s="21"/>
      <c r="CK449" s="21"/>
      <c r="CL449" s="21"/>
      <c r="CM449" s="21"/>
      <c r="CN449" s="21"/>
      <c r="CO449" s="21"/>
      <c r="CP449" s="21"/>
      <c r="CQ449" s="21"/>
      <c r="CR449" s="21"/>
      <c r="CS449" s="21"/>
      <c r="CT449" s="21"/>
      <c r="CU449" s="21"/>
      <c r="CV449" s="21"/>
      <c r="CW449" s="21"/>
      <c r="CX449" s="21"/>
      <c r="CY449" s="21"/>
      <c r="CZ449" s="21"/>
      <c r="DA449" s="21"/>
    </row>
    <row r="450" spans="2:105" x14ac:dyDescent="0.3">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c r="AH450" s="21"/>
      <c r="AI450" s="21"/>
      <c r="AJ450" s="21"/>
      <c r="AK450" s="21"/>
      <c r="AL450" s="21"/>
      <c r="AM450" s="21"/>
      <c r="AN450" s="21"/>
      <c r="AO450" s="21"/>
      <c r="AP450" s="21"/>
      <c r="AQ450" s="21"/>
      <c r="AR450" s="21"/>
      <c r="AW450" s="21"/>
      <c r="AX450" s="21"/>
      <c r="AY450" s="21"/>
      <c r="AZ450" s="21"/>
      <c r="BA450" s="21"/>
      <c r="BB450" s="21"/>
      <c r="BC450" s="21"/>
      <c r="BD450" s="21"/>
      <c r="BE450" s="21"/>
      <c r="BF450" s="21"/>
      <c r="BG450" s="21"/>
      <c r="BH450" s="21"/>
      <c r="BI450" s="21"/>
      <c r="BJ450" s="21"/>
      <c r="BK450" s="21"/>
      <c r="BL450" s="21"/>
      <c r="BM450" s="21"/>
      <c r="BN450" s="21"/>
      <c r="BO450" s="21"/>
      <c r="BP450" s="21"/>
      <c r="BQ450" s="21"/>
      <c r="BR450" s="21"/>
      <c r="BS450" s="21"/>
      <c r="BT450" s="21"/>
      <c r="BU450" s="21"/>
      <c r="BV450" s="21"/>
      <c r="BW450" s="21"/>
      <c r="BX450" s="21"/>
      <c r="BY450" s="21"/>
      <c r="BZ450" s="21"/>
      <c r="CA450" s="21"/>
      <c r="CB450" s="21"/>
      <c r="CC450" s="21"/>
      <c r="CD450" s="21"/>
      <c r="CE450" s="21"/>
      <c r="CF450" s="21"/>
      <c r="CG450" s="21"/>
      <c r="CH450" s="21"/>
      <c r="CI450" s="21"/>
      <c r="CJ450" s="21"/>
      <c r="CK450" s="21"/>
      <c r="CL450" s="21"/>
      <c r="CM450" s="21"/>
      <c r="CN450" s="21"/>
      <c r="CO450" s="21"/>
      <c r="CP450" s="21"/>
      <c r="CQ450" s="21"/>
      <c r="CR450" s="21"/>
      <c r="CS450" s="21"/>
      <c r="CT450" s="21"/>
      <c r="CU450" s="21"/>
      <c r="CV450" s="21"/>
      <c r="CW450" s="21"/>
      <c r="CX450" s="21"/>
      <c r="CY450" s="21"/>
      <c r="CZ450" s="21"/>
      <c r="DA450" s="21"/>
    </row>
    <row r="451" spans="2:105" x14ac:dyDescent="0.3">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c r="AH451" s="21"/>
      <c r="AI451" s="21"/>
      <c r="AJ451" s="21"/>
      <c r="AK451" s="21"/>
      <c r="AL451" s="21"/>
      <c r="AM451" s="21"/>
      <c r="AN451" s="21"/>
      <c r="AO451" s="21"/>
      <c r="AP451" s="21"/>
      <c r="AQ451" s="21"/>
      <c r="AR451" s="21"/>
      <c r="AW451" s="21"/>
      <c r="AX451" s="21"/>
      <c r="AY451" s="21"/>
      <c r="AZ451" s="21"/>
      <c r="BA451" s="21"/>
      <c r="BB451" s="21"/>
      <c r="BC451" s="21"/>
      <c r="BD451" s="21"/>
      <c r="BE451" s="21"/>
      <c r="BF451" s="21"/>
      <c r="BG451" s="21"/>
      <c r="BH451" s="21"/>
      <c r="BI451" s="21"/>
      <c r="BJ451" s="21"/>
      <c r="BK451" s="21"/>
      <c r="BL451" s="21"/>
      <c r="BM451" s="21"/>
      <c r="BN451" s="21"/>
      <c r="BO451" s="21"/>
      <c r="BP451" s="21"/>
      <c r="BQ451" s="21"/>
      <c r="BR451" s="21"/>
      <c r="BS451" s="21"/>
      <c r="BT451" s="21"/>
      <c r="BU451" s="21"/>
      <c r="BV451" s="21"/>
      <c r="BW451" s="21"/>
      <c r="BX451" s="21"/>
      <c r="BY451" s="21"/>
      <c r="BZ451" s="21"/>
      <c r="CA451" s="21"/>
      <c r="CB451" s="21"/>
      <c r="CC451" s="21"/>
      <c r="CD451" s="21"/>
      <c r="CE451" s="21"/>
      <c r="CF451" s="21"/>
      <c r="CG451" s="21"/>
      <c r="CH451" s="21"/>
      <c r="CI451" s="21"/>
      <c r="CJ451" s="21"/>
      <c r="CK451" s="21"/>
      <c r="CL451" s="21"/>
      <c r="CM451" s="21"/>
      <c r="CN451" s="21"/>
      <c r="CO451" s="21"/>
      <c r="CP451" s="21"/>
      <c r="CQ451" s="21"/>
      <c r="CR451" s="21"/>
      <c r="CS451" s="21"/>
      <c r="CT451" s="21"/>
      <c r="CU451" s="21"/>
      <c r="CV451" s="21"/>
      <c r="CW451" s="21"/>
      <c r="CX451" s="21"/>
      <c r="CY451" s="21"/>
      <c r="CZ451" s="21"/>
      <c r="DA451" s="21"/>
    </row>
    <row r="452" spans="2:105" x14ac:dyDescent="0.3">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c r="AH452" s="21"/>
      <c r="AI452" s="21"/>
      <c r="AJ452" s="21"/>
      <c r="AK452" s="21"/>
      <c r="AL452" s="21"/>
      <c r="AM452" s="21"/>
      <c r="AN452" s="21"/>
      <c r="AO452" s="21"/>
      <c r="AP452" s="21"/>
      <c r="AQ452" s="21"/>
      <c r="AR452" s="21"/>
      <c r="AW452" s="21"/>
      <c r="AX452" s="21"/>
      <c r="AY452" s="21"/>
      <c r="AZ452" s="21"/>
      <c r="BA452" s="21"/>
      <c r="BB452" s="21"/>
      <c r="BC452" s="21"/>
      <c r="BD452" s="21"/>
      <c r="BE452" s="21"/>
      <c r="BF452" s="21"/>
      <c r="BG452" s="21"/>
      <c r="BH452" s="21"/>
      <c r="BI452" s="21"/>
      <c r="BJ452" s="21"/>
      <c r="BK452" s="21"/>
      <c r="BL452" s="21"/>
      <c r="BM452" s="21"/>
      <c r="BN452" s="21"/>
      <c r="BO452" s="21"/>
      <c r="BP452" s="21"/>
      <c r="BQ452" s="21"/>
      <c r="BR452" s="21"/>
      <c r="BS452" s="21"/>
      <c r="BT452" s="21"/>
      <c r="BU452" s="21"/>
      <c r="BV452" s="21"/>
      <c r="BW452" s="21"/>
      <c r="BX452" s="21"/>
      <c r="BY452" s="21"/>
      <c r="BZ452" s="21"/>
      <c r="CA452" s="21"/>
      <c r="CB452" s="21"/>
      <c r="CC452" s="21"/>
      <c r="CD452" s="21"/>
      <c r="CE452" s="21"/>
      <c r="CF452" s="21"/>
      <c r="CG452" s="21"/>
      <c r="CH452" s="21"/>
      <c r="CI452" s="21"/>
      <c r="CJ452" s="21"/>
      <c r="CK452" s="21"/>
      <c r="CL452" s="21"/>
      <c r="CM452" s="21"/>
      <c r="CN452" s="21"/>
      <c r="CO452" s="21"/>
      <c r="CP452" s="21"/>
      <c r="CQ452" s="21"/>
      <c r="CR452" s="21"/>
      <c r="CS452" s="21"/>
      <c r="CT452" s="21"/>
      <c r="CU452" s="21"/>
      <c r="CV452" s="21"/>
      <c r="CW452" s="21"/>
      <c r="CX452" s="21"/>
      <c r="CY452" s="21"/>
      <c r="CZ452" s="21"/>
      <c r="DA452" s="21"/>
    </row>
    <row r="453" spans="2:105" x14ac:dyDescent="0.3">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c r="AH453" s="21"/>
      <c r="AI453" s="21"/>
      <c r="AJ453" s="21"/>
      <c r="AK453" s="21"/>
      <c r="AL453" s="21"/>
      <c r="AM453" s="21"/>
      <c r="AN453" s="21"/>
      <c r="AO453" s="21"/>
      <c r="AP453" s="21"/>
      <c r="AQ453" s="21"/>
      <c r="AR453" s="21"/>
      <c r="AW453" s="21"/>
      <c r="AX453" s="21"/>
      <c r="AY453" s="21"/>
      <c r="AZ453" s="21"/>
      <c r="BA453" s="21"/>
      <c r="BB453" s="21"/>
      <c r="BC453" s="21"/>
      <c r="BD453" s="21"/>
      <c r="BE453" s="21"/>
      <c r="BF453" s="21"/>
      <c r="BG453" s="21"/>
      <c r="BH453" s="21"/>
      <c r="BI453" s="21"/>
      <c r="BJ453" s="21"/>
      <c r="BK453" s="21"/>
      <c r="BL453" s="21"/>
      <c r="BM453" s="21"/>
      <c r="BN453" s="21"/>
      <c r="BO453" s="21"/>
      <c r="BP453" s="21"/>
      <c r="BQ453" s="21"/>
      <c r="BR453" s="21"/>
      <c r="BS453" s="21"/>
      <c r="BT453" s="21"/>
      <c r="BU453" s="21"/>
      <c r="BV453" s="21"/>
      <c r="BW453" s="21"/>
      <c r="BX453" s="21"/>
      <c r="BY453" s="21"/>
      <c r="BZ453" s="21"/>
      <c r="CA453" s="21"/>
      <c r="CB453" s="21"/>
      <c r="CC453" s="21"/>
      <c r="CD453" s="21"/>
      <c r="CE453" s="21"/>
      <c r="CF453" s="21"/>
      <c r="CG453" s="21"/>
      <c r="CH453" s="21"/>
      <c r="CI453" s="21"/>
      <c r="CJ453" s="21"/>
      <c r="CK453" s="21"/>
      <c r="CL453" s="21"/>
      <c r="CM453" s="21"/>
      <c r="CN453" s="21"/>
      <c r="CO453" s="21"/>
      <c r="CP453" s="21"/>
      <c r="CQ453" s="21"/>
      <c r="CR453" s="21"/>
      <c r="CS453" s="21"/>
      <c r="CT453" s="21"/>
      <c r="CU453" s="21"/>
      <c r="CV453" s="21"/>
      <c r="CW453" s="21"/>
      <c r="CX453" s="21"/>
      <c r="CY453" s="21"/>
      <c r="CZ453" s="21"/>
      <c r="DA453" s="21"/>
    </row>
    <row r="454" spans="2:105" x14ac:dyDescent="0.3">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c r="AH454" s="21"/>
      <c r="AI454" s="21"/>
      <c r="AJ454" s="21"/>
      <c r="AK454" s="21"/>
      <c r="AL454" s="21"/>
      <c r="AM454" s="21"/>
      <c r="AN454" s="21"/>
      <c r="AO454" s="21"/>
      <c r="AP454" s="21"/>
      <c r="AQ454" s="21"/>
      <c r="AR454" s="21"/>
      <c r="AW454" s="21"/>
      <c r="AX454" s="21"/>
      <c r="AY454" s="21"/>
      <c r="AZ454" s="21"/>
      <c r="BA454" s="21"/>
      <c r="BB454" s="21"/>
      <c r="BC454" s="21"/>
      <c r="BD454" s="21"/>
      <c r="BE454" s="21"/>
      <c r="BF454" s="21"/>
      <c r="BG454" s="21"/>
      <c r="BH454" s="21"/>
      <c r="BI454" s="21"/>
      <c r="BJ454" s="21"/>
      <c r="BK454" s="21"/>
      <c r="BL454" s="21"/>
      <c r="BM454" s="21"/>
      <c r="BN454" s="21"/>
      <c r="BO454" s="21"/>
      <c r="BP454" s="21"/>
      <c r="BQ454" s="21"/>
      <c r="BR454" s="21"/>
      <c r="BS454" s="21"/>
      <c r="BT454" s="21"/>
      <c r="BU454" s="21"/>
      <c r="BV454" s="21"/>
      <c r="BW454" s="21"/>
      <c r="BX454" s="21"/>
      <c r="BY454" s="21"/>
      <c r="BZ454" s="21"/>
      <c r="CA454" s="21"/>
      <c r="CB454" s="21"/>
      <c r="CC454" s="21"/>
      <c r="CD454" s="21"/>
      <c r="CE454" s="21"/>
      <c r="CF454" s="21"/>
      <c r="CG454" s="21"/>
      <c r="CH454" s="21"/>
      <c r="CI454" s="21"/>
      <c r="CJ454" s="21"/>
      <c r="CK454" s="21"/>
      <c r="CL454" s="21"/>
      <c r="CM454" s="21"/>
      <c r="CN454" s="21"/>
      <c r="CO454" s="21"/>
      <c r="CP454" s="21"/>
      <c r="CQ454" s="21"/>
      <c r="CR454" s="21"/>
      <c r="CS454" s="21"/>
      <c r="CT454" s="21"/>
      <c r="CU454" s="21"/>
      <c r="CV454" s="21"/>
      <c r="CW454" s="21"/>
      <c r="CX454" s="21"/>
      <c r="CY454" s="21"/>
      <c r="CZ454" s="21"/>
      <c r="DA454" s="21"/>
    </row>
    <row r="455" spans="2:105" x14ac:dyDescent="0.3">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c r="AH455" s="21"/>
      <c r="AI455" s="21"/>
      <c r="AJ455" s="21"/>
      <c r="AK455" s="21"/>
      <c r="AL455" s="21"/>
      <c r="AM455" s="21"/>
      <c r="AN455" s="21"/>
      <c r="AO455" s="21"/>
      <c r="AP455" s="21"/>
      <c r="AQ455" s="21"/>
      <c r="AR455" s="21"/>
      <c r="AW455" s="21"/>
      <c r="AX455" s="21"/>
      <c r="AY455" s="21"/>
      <c r="AZ455" s="21"/>
      <c r="BA455" s="21"/>
      <c r="BB455" s="21"/>
      <c r="BC455" s="21"/>
      <c r="BD455" s="21"/>
      <c r="BE455" s="21"/>
      <c r="BF455" s="21"/>
      <c r="BG455" s="21"/>
      <c r="BH455" s="21"/>
      <c r="BI455" s="21"/>
      <c r="BJ455" s="21"/>
      <c r="BK455" s="21"/>
      <c r="BL455" s="21"/>
      <c r="BM455" s="21"/>
      <c r="BN455" s="21"/>
      <c r="BO455" s="21"/>
      <c r="BP455" s="21"/>
      <c r="BQ455" s="21"/>
      <c r="BR455" s="21"/>
      <c r="BS455" s="21"/>
      <c r="BT455" s="21"/>
      <c r="BU455" s="21"/>
      <c r="BV455" s="21"/>
      <c r="BW455" s="21"/>
      <c r="BX455" s="21"/>
      <c r="BY455" s="21"/>
      <c r="BZ455" s="21"/>
      <c r="CA455" s="21"/>
      <c r="CB455" s="21"/>
      <c r="CC455" s="21"/>
      <c r="CD455" s="21"/>
      <c r="CE455" s="21"/>
      <c r="CF455" s="21"/>
      <c r="CG455" s="21"/>
      <c r="CH455" s="21"/>
      <c r="CI455" s="21"/>
      <c r="CJ455" s="21"/>
      <c r="CK455" s="21"/>
      <c r="CL455" s="21"/>
      <c r="CM455" s="21"/>
      <c r="CN455" s="21"/>
      <c r="CO455" s="21"/>
      <c r="CP455" s="21"/>
      <c r="CQ455" s="21"/>
      <c r="CR455" s="21"/>
      <c r="CS455" s="21"/>
      <c r="CT455" s="21"/>
      <c r="CU455" s="21"/>
      <c r="CV455" s="21"/>
      <c r="CW455" s="21"/>
      <c r="CX455" s="21"/>
      <c r="CY455" s="21"/>
      <c r="CZ455" s="21"/>
      <c r="DA455" s="21"/>
    </row>
    <row r="456" spans="2:105" x14ac:dyDescent="0.3">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c r="AH456" s="21"/>
      <c r="AI456" s="21"/>
      <c r="AJ456" s="21"/>
      <c r="AK456" s="21"/>
      <c r="AL456" s="21"/>
      <c r="AM456" s="21"/>
      <c r="AN456" s="21"/>
      <c r="AO456" s="21"/>
      <c r="AP456" s="21"/>
      <c r="AQ456" s="21"/>
      <c r="AR456" s="21"/>
      <c r="AW456" s="21"/>
      <c r="AX456" s="21"/>
      <c r="AY456" s="21"/>
      <c r="AZ456" s="21"/>
      <c r="BA456" s="21"/>
      <c r="BB456" s="21"/>
      <c r="BC456" s="21"/>
      <c r="BD456" s="21"/>
      <c r="BE456" s="21"/>
      <c r="BF456" s="21"/>
      <c r="BG456" s="21"/>
      <c r="BH456" s="21"/>
      <c r="BI456" s="21"/>
      <c r="BJ456" s="21"/>
      <c r="BK456" s="21"/>
      <c r="BL456" s="21"/>
      <c r="BM456" s="21"/>
      <c r="BN456" s="21"/>
      <c r="BO456" s="21"/>
      <c r="BP456" s="21"/>
      <c r="BQ456" s="21"/>
      <c r="BR456" s="21"/>
      <c r="BS456" s="21"/>
      <c r="BT456" s="21"/>
      <c r="BU456" s="21"/>
      <c r="BV456" s="21"/>
      <c r="BW456" s="21"/>
      <c r="BX456" s="21"/>
      <c r="BY456" s="21"/>
      <c r="BZ456" s="21"/>
      <c r="CA456" s="21"/>
      <c r="CB456" s="21"/>
      <c r="CC456" s="21"/>
      <c r="CD456" s="21"/>
      <c r="CE456" s="21"/>
      <c r="CF456" s="21"/>
      <c r="CG456" s="21"/>
      <c r="CH456" s="21"/>
      <c r="CI456" s="21"/>
      <c r="CJ456" s="21"/>
      <c r="CK456" s="21"/>
      <c r="CL456" s="21"/>
      <c r="CM456" s="21"/>
      <c r="CN456" s="21"/>
      <c r="CO456" s="21"/>
      <c r="CP456" s="21"/>
      <c r="CQ456" s="21"/>
      <c r="CR456" s="21"/>
      <c r="CS456" s="21"/>
      <c r="CT456" s="21"/>
      <c r="CU456" s="21"/>
      <c r="CV456" s="21"/>
      <c r="CW456" s="21"/>
      <c r="CX456" s="21"/>
      <c r="CY456" s="21"/>
      <c r="CZ456" s="21"/>
      <c r="DA456" s="21"/>
    </row>
    <row r="457" spans="2:105" x14ac:dyDescent="0.3">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c r="AH457" s="21"/>
      <c r="AI457" s="21"/>
      <c r="AJ457" s="21"/>
      <c r="AK457" s="21"/>
      <c r="AL457" s="21"/>
      <c r="AM457" s="21"/>
      <c r="AN457" s="21"/>
      <c r="AO457" s="21"/>
      <c r="AP457" s="21"/>
      <c r="AQ457" s="21"/>
      <c r="AR457" s="21"/>
      <c r="AW457" s="21"/>
      <c r="AX457" s="21"/>
      <c r="AY457" s="21"/>
      <c r="AZ457" s="21"/>
      <c r="BA457" s="21"/>
      <c r="BB457" s="21"/>
      <c r="BC457" s="21"/>
      <c r="BD457" s="21"/>
      <c r="BE457" s="21"/>
      <c r="BF457" s="21"/>
      <c r="BG457" s="21"/>
      <c r="BH457" s="21"/>
      <c r="BI457" s="21"/>
      <c r="BJ457" s="21"/>
      <c r="BK457" s="21"/>
      <c r="BL457" s="21"/>
      <c r="BM457" s="21"/>
      <c r="BN457" s="21"/>
      <c r="BO457" s="21"/>
      <c r="BP457" s="21"/>
      <c r="BQ457" s="21"/>
      <c r="BR457" s="21"/>
      <c r="BS457" s="21"/>
      <c r="BT457" s="21"/>
      <c r="BU457" s="21"/>
      <c r="BV457" s="21"/>
      <c r="BW457" s="21"/>
      <c r="BX457" s="21"/>
      <c r="BY457" s="21"/>
      <c r="BZ457" s="21"/>
      <c r="CA457" s="21"/>
      <c r="CB457" s="21"/>
      <c r="CC457" s="21"/>
      <c r="CD457" s="21"/>
      <c r="CE457" s="21"/>
      <c r="CF457" s="21"/>
      <c r="CG457" s="21"/>
      <c r="CH457" s="21"/>
      <c r="CI457" s="21"/>
      <c r="CJ457" s="21"/>
      <c r="CK457" s="21"/>
      <c r="CL457" s="21"/>
      <c r="CM457" s="21"/>
      <c r="CN457" s="21"/>
      <c r="CO457" s="21"/>
      <c r="CP457" s="21"/>
      <c r="CQ457" s="21"/>
      <c r="CR457" s="21"/>
      <c r="CS457" s="21"/>
      <c r="CT457" s="21"/>
      <c r="CU457" s="21"/>
      <c r="CV457" s="21"/>
      <c r="CW457" s="21"/>
      <c r="CX457" s="21"/>
      <c r="CY457" s="21"/>
      <c r="CZ457" s="21"/>
      <c r="DA457" s="21"/>
    </row>
    <row r="458" spans="2:105" x14ac:dyDescent="0.3">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c r="AH458" s="21"/>
      <c r="AI458" s="21"/>
      <c r="AJ458" s="21"/>
      <c r="AK458" s="21"/>
      <c r="AL458" s="21"/>
      <c r="AM458" s="21"/>
      <c r="AN458" s="21"/>
      <c r="AO458" s="21"/>
      <c r="AP458" s="21"/>
      <c r="AQ458" s="21"/>
      <c r="AR458" s="21"/>
      <c r="AW458" s="21"/>
      <c r="AX458" s="21"/>
      <c r="AY458" s="21"/>
      <c r="AZ458" s="21"/>
      <c r="BA458" s="21"/>
      <c r="BB458" s="21"/>
      <c r="BC458" s="21"/>
      <c r="BD458" s="21"/>
      <c r="BE458" s="21"/>
      <c r="BF458" s="21"/>
      <c r="BG458" s="21"/>
      <c r="BH458" s="21"/>
      <c r="BI458" s="21"/>
      <c r="BJ458" s="21"/>
      <c r="BK458" s="21"/>
      <c r="BL458" s="21"/>
      <c r="BM458" s="21"/>
      <c r="BN458" s="21"/>
      <c r="BO458" s="21"/>
      <c r="BP458" s="21"/>
      <c r="BQ458" s="21"/>
      <c r="BR458" s="21"/>
      <c r="BS458" s="21"/>
      <c r="BT458" s="21"/>
      <c r="BU458" s="21"/>
      <c r="BV458" s="21"/>
      <c r="BW458" s="21"/>
      <c r="BX458" s="21"/>
      <c r="BY458" s="21"/>
      <c r="BZ458" s="21"/>
      <c r="CA458" s="21"/>
      <c r="CB458" s="21"/>
      <c r="CC458" s="21"/>
      <c r="CD458" s="21"/>
      <c r="CE458" s="21"/>
      <c r="CF458" s="21"/>
      <c r="CG458" s="21"/>
      <c r="CH458" s="21"/>
      <c r="CI458" s="21"/>
      <c r="CJ458" s="21"/>
      <c r="CK458" s="21"/>
      <c r="CL458" s="21"/>
      <c r="CM458" s="21"/>
      <c r="CN458" s="21"/>
      <c r="CO458" s="21"/>
      <c r="CP458" s="21"/>
      <c r="CQ458" s="21"/>
      <c r="CR458" s="21"/>
      <c r="CS458" s="21"/>
      <c r="CT458" s="21"/>
      <c r="CU458" s="21"/>
      <c r="CV458" s="21"/>
      <c r="CW458" s="21"/>
      <c r="CX458" s="21"/>
      <c r="CY458" s="21"/>
      <c r="CZ458" s="21"/>
      <c r="DA458" s="21"/>
    </row>
    <row r="459" spans="2:105" x14ac:dyDescent="0.3">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c r="AH459" s="21"/>
      <c r="AI459" s="21"/>
      <c r="AJ459" s="21"/>
      <c r="AK459" s="21"/>
      <c r="AL459" s="21"/>
      <c r="AM459" s="21"/>
      <c r="AN459" s="21"/>
      <c r="AO459" s="21"/>
      <c r="AP459" s="21"/>
      <c r="AQ459" s="21"/>
      <c r="AR459" s="21"/>
      <c r="AW459" s="21"/>
      <c r="AX459" s="21"/>
      <c r="AY459" s="21"/>
      <c r="AZ459" s="21"/>
      <c r="BA459" s="21"/>
      <c r="BB459" s="21"/>
      <c r="BC459" s="21"/>
      <c r="BD459" s="21"/>
      <c r="BE459" s="21"/>
      <c r="BF459" s="21"/>
      <c r="BG459" s="21"/>
      <c r="BH459" s="21"/>
      <c r="BI459" s="21"/>
      <c r="BJ459" s="21"/>
      <c r="BK459" s="21"/>
      <c r="BL459" s="21"/>
      <c r="BM459" s="21"/>
      <c r="BN459" s="21"/>
      <c r="BO459" s="21"/>
      <c r="BP459" s="21"/>
      <c r="BQ459" s="21"/>
      <c r="BR459" s="21"/>
      <c r="BS459" s="21"/>
      <c r="BT459" s="21"/>
      <c r="BU459" s="21"/>
      <c r="BV459" s="21"/>
      <c r="BW459" s="21"/>
      <c r="BX459" s="21"/>
      <c r="BY459" s="21"/>
      <c r="BZ459" s="21"/>
      <c r="CA459" s="21"/>
      <c r="CB459" s="21"/>
      <c r="CC459" s="21"/>
      <c r="CD459" s="21"/>
      <c r="CE459" s="21"/>
      <c r="CF459" s="21"/>
      <c r="CG459" s="21"/>
      <c r="CH459" s="21"/>
      <c r="CI459" s="21"/>
      <c r="CJ459" s="21"/>
      <c r="CK459" s="21"/>
      <c r="CL459" s="21"/>
      <c r="CM459" s="21"/>
      <c r="CN459" s="21"/>
      <c r="CO459" s="21"/>
      <c r="CP459" s="21"/>
      <c r="CQ459" s="21"/>
      <c r="CR459" s="21"/>
      <c r="CS459" s="21"/>
      <c r="CT459" s="21"/>
      <c r="CU459" s="21"/>
      <c r="CV459" s="21"/>
      <c r="CW459" s="21"/>
      <c r="CX459" s="21"/>
      <c r="CY459" s="21"/>
      <c r="CZ459" s="21"/>
      <c r="DA459" s="21"/>
    </row>
    <row r="460" spans="2:105" x14ac:dyDescent="0.3">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c r="AH460" s="21"/>
      <c r="AI460" s="21"/>
      <c r="AJ460" s="21"/>
      <c r="AK460" s="21"/>
      <c r="AL460" s="21"/>
      <c r="AM460" s="21"/>
      <c r="AN460" s="21"/>
      <c r="AO460" s="21"/>
      <c r="AP460" s="21"/>
      <c r="AQ460" s="21"/>
      <c r="AR460" s="21"/>
      <c r="AW460" s="21"/>
      <c r="AX460" s="21"/>
      <c r="AY460" s="21"/>
      <c r="AZ460" s="21"/>
      <c r="BA460" s="21"/>
      <c r="BB460" s="21"/>
      <c r="BC460" s="21"/>
      <c r="BD460" s="21"/>
      <c r="BE460" s="21"/>
      <c r="BF460" s="21"/>
      <c r="BG460" s="21"/>
      <c r="BH460" s="21"/>
      <c r="BI460" s="21"/>
      <c r="BJ460" s="21"/>
      <c r="BK460" s="21"/>
      <c r="BL460" s="21"/>
      <c r="BM460" s="21"/>
      <c r="BN460" s="21"/>
      <c r="BO460" s="21"/>
      <c r="BP460" s="21"/>
      <c r="BQ460" s="21"/>
      <c r="BR460" s="21"/>
      <c r="BS460" s="21"/>
      <c r="BT460" s="21"/>
      <c r="BU460" s="21"/>
      <c r="BV460" s="21"/>
      <c r="BW460" s="21"/>
      <c r="BX460" s="21"/>
      <c r="BY460" s="21"/>
      <c r="BZ460" s="21"/>
      <c r="CA460" s="21"/>
      <c r="CB460" s="21"/>
      <c r="CC460" s="21"/>
      <c r="CD460" s="21"/>
      <c r="CE460" s="21"/>
      <c r="CF460" s="21"/>
      <c r="CG460" s="21"/>
      <c r="CH460" s="21"/>
      <c r="CI460" s="21"/>
      <c r="CJ460" s="21"/>
      <c r="CK460" s="21"/>
      <c r="CL460" s="21"/>
      <c r="CM460" s="21"/>
      <c r="CN460" s="21"/>
      <c r="CO460" s="21"/>
      <c r="CP460" s="21"/>
      <c r="CQ460" s="21"/>
      <c r="CR460" s="21"/>
      <c r="CS460" s="21"/>
      <c r="CT460" s="21"/>
      <c r="CU460" s="21"/>
      <c r="CV460" s="21"/>
      <c r="CW460" s="21"/>
      <c r="CX460" s="21"/>
      <c r="CY460" s="21"/>
      <c r="CZ460" s="21"/>
      <c r="DA460" s="21"/>
    </row>
    <row r="461" spans="2:105" x14ac:dyDescent="0.3">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c r="AH461" s="21"/>
      <c r="AI461" s="21"/>
      <c r="AJ461" s="21"/>
      <c r="AK461" s="21"/>
      <c r="AL461" s="21"/>
      <c r="AM461" s="21"/>
      <c r="AN461" s="21"/>
      <c r="AO461" s="21"/>
      <c r="AP461" s="21"/>
      <c r="AQ461" s="21"/>
      <c r="AR461" s="21"/>
      <c r="AW461" s="21"/>
      <c r="AX461" s="21"/>
      <c r="AY461" s="21"/>
      <c r="AZ461" s="21"/>
      <c r="BA461" s="21"/>
      <c r="BB461" s="21"/>
      <c r="BC461" s="21"/>
      <c r="BD461" s="21"/>
      <c r="BE461" s="21"/>
      <c r="BF461" s="21"/>
      <c r="BG461" s="21"/>
      <c r="BH461" s="21"/>
      <c r="BI461" s="21"/>
      <c r="BJ461" s="21"/>
      <c r="BK461" s="21"/>
      <c r="BL461" s="21"/>
      <c r="BM461" s="21"/>
      <c r="BN461" s="21"/>
      <c r="BO461" s="21"/>
      <c r="BP461" s="21"/>
      <c r="BQ461" s="21"/>
      <c r="BR461" s="21"/>
      <c r="BS461" s="21"/>
      <c r="BT461" s="21"/>
      <c r="BU461" s="21"/>
      <c r="BV461" s="21"/>
      <c r="BW461" s="21"/>
      <c r="BX461" s="21"/>
      <c r="BY461" s="21"/>
      <c r="BZ461" s="21"/>
      <c r="CA461" s="21"/>
      <c r="CB461" s="21"/>
      <c r="CC461" s="21"/>
      <c r="CD461" s="21"/>
      <c r="CE461" s="21"/>
      <c r="CF461" s="21"/>
      <c r="CG461" s="21"/>
      <c r="CH461" s="21"/>
      <c r="CI461" s="21"/>
      <c r="CJ461" s="21"/>
      <c r="CK461" s="21"/>
      <c r="CL461" s="21"/>
      <c r="CM461" s="21"/>
      <c r="CN461" s="21"/>
      <c r="CO461" s="21"/>
      <c r="CP461" s="21"/>
      <c r="CQ461" s="21"/>
      <c r="CR461" s="21"/>
      <c r="CS461" s="21"/>
      <c r="CT461" s="21"/>
      <c r="CU461" s="21"/>
      <c r="CV461" s="21"/>
      <c r="CW461" s="21"/>
      <c r="CX461" s="21"/>
      <c r="CY461" s="21"/>
      <c r="CZ461" s="21"/>
      <c r="DA461" s="21"/>
    </row>
    <row r="462" spans="2:105" x14ac:dyDescent="0.3">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c r="AH462" s="21"/>
      <c r="AI462" s="21"/>
      <c r="AJ462" s="21"/>
      <c r="AK462" s="21"/>
      <c r="AL462" s="21"/>
      <c r="AM462" s="21"/>
      <c r="AN462" s="21"/>
      <c r="AO462" s="21"/>
      <c r="AP462" s="21"/>
      <c r="AQ462" s="21"/>
      <c r="AR462" s="21"/>
      <c r="AW462" s="21"/>
      <c r="AX462" s="21"/>
      <c r="AY462" s="21"/>
      <c r="AZ462" s="21"/>
      <c r="BA462" s="21"/>
      <c r="BB462" s="21"/>
      <c r="BC462" s="21"/>
      <c r="BD462" s="21"/>
      <c r="BE462" s="21"/>
      <c r="BF462" s="21"/>
      <c r="BG462" s="21"/>
      <c r="BH462" s="21"/>
      <c r="BI462" s="21"/>
      <c r="BJ462" s="21"/>
      <c r="BK462" s="21"/>
      <c r="BL462" s="21"/>
      <c r="BM462" s="21"/>
      <c r="BN462" s="21"/>
      <c r="BO462" s="21"/>
      <c r="BP462" s="21"/>
      <c r="BQ462" s="21"/>
      <c r="BR462" s="21"/>
      <c r="BS462" s="21"/>
      <c r="BT462" s="21"/>
      <c r="BU462" s="21"/>
      <c r="BV462" s="21"/>
      <c r="BW462" s="21"/>
      <c r="BX462" s="21"/>
      <c r="BY462" s="21"/>
      <c r="BZ462" s="21"/>
      <c r="CA462" s="21"/>
      <c r="CB462" s="21"/>
      <c r="CC462" s="21"/>
      <c r="CD462" s="21"/>
      <c r="CE462" s="21"/>
      <c r="CF462" s="21"/>
      <c r="CG462" s="21"/>
      <c r="CH462" s="21"/>
      <c r="CI462" s="21"/>
      <c r="CJ462" s="21"/>
      <c r="CK462" s="21"/>
      <c r="CL462" s="21"/>
      <c r="CM462" s="21"/>
      <c r="CN462" s="21"/>
      <c r="CO462" s="21"/>
      <c r="CP462" s="21"/>
      <c r="CQ462" s="21"/>
      <c r="CR462" s="21"/>
      <c r="CS462" s="21"/>
      <c r="CT462" s="21"/>
      <c r="CU462" s="21"/>
      <c r="CV462" s="21"/>
      <c r="CW462" s="21"/>
      <c r="CX462" s="21"/>
      <c r="CY462" s="21"/>
      <c r="CZ462" s="21"/>
      <c r="DA462" s="21"/>
    </row>
    <row r="463" spans="2:105" x14ac:dyDescent="0.3">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c r="AH463" s="21"/>
      <c r="AI463" s="21"/>
      <c r="AJ463" s="21"/>
      <c r="AK463" s="21"/>
      <c r="AL463" s="21"/>
      <c r="AM463" s="21"/>
      <c r="AN463" s="21"/>
      <c r="AO463" s="21"/>
      <c r="AP463" s="21"/>
      <c r="AQ463" s="21"/>
      <c r="AR463" s="21"/>
      <c r="AW463" s="21"/>
      <c r="AX463" s="21"/>
      <c r="AY463" s="21"/>
      <c r="AZ463" s="21"/>
      <c r="BA463" s="21"/>
      <c r="BB463" s="21"/>
      <c r="BC463" s="21"/>
      <c r="BD463" s="21"/>
      <c r="BE463" s="21"/>
      <c r="BF463" s="21"/>
      <c r="BG463" s="21"/>
      <c r="BH463" s="21"/>
      <c r="BI463" s="21"/>
      <c r="BJ463" s="21"/>
      <c r="BK463" s="21"/>
      <c r="BL463" s="21"/>
      <c r="BM463" s="21"/>
      <c r="BN463" s="21"/>
      <c r="BO463" s="21"/>
      <c r="BP463" s="21"/>
      <c r="BQ463" s="21"/>
      <c r="BR463" s="21"/>
      <c r="BS463" s="21"/>
      <c r="BT463" s="21"/>
      <c r="BU463" s="21"/>
      <c r="BV463" s="21"/>
      <c r="BW463" s="21"/>
      <c r="BX463" s="21"/>
      <c r="BY463" s="21"/>
      <c r="BZ463" s="21"/>
      <c r="CA463" s="21"/>
      <c r="CB463" s="21"/>
      <c r="CC463" s="21"/>
      <c r="CD463" s="21"/>
      <c r="CE463" s="21"/>
      <c r="CF463" s="21"/>
      <c r="CG463" s="21"/>
      <c r="CH463" s="21"/>
      <c r="CI463" s="21"/>
      <c r="CJ463" s="21"/>
      <c r="CK463" s="21"/>
      <c r="CL463" s="21"/>
      <c r="CM463" s="21"/>
      <c r="CN463" s="21"/>
      <c r="CO463" s="21"/>
      <c r="CP463" s="21"/>
      <c r="CQ463" s="21"/>
      <c r="CR463" s="21"/>
      <c r="CS463" s="21"/>
      <c r="CT463" s="21"/>
      <c r="CU463" s="21"/>
      <c r="CV463" s="21"/>
      <c r="CW463" s="21"/>
      <c r="CX463" s="21"/>
      <c r="CY463" s="21"/>
      <c r="CZ463" s="21"/>
      <c r="DA463" s="21"/>
    </row>
    <row r="464" spans="2:105" x14ac:dyDescent="0.3">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c r="AH464" s="21"/>
      <c r="AI464" s="21"/>
      <c r="AJ464" s="21"/>
      <c r="AK464" s="21"/>
      <c r="AL464" s="21"/>
      <c r="AM464" s="21"/>
      <c r="AN464" s="21"/>
      <c r="AO464" s="21"/>
      <c r="AP464" s="21"/>
      <c r="AQ464" s="21"/>
      <c r="AR464" s="21"/>
      <c r="AW464" s="21"/>
      <c r="AX464" s="21"/>
      <c r="AY464" s="21"/>
      <c r="AZ464" s="21"/>
      <c r="BA464" s="21"/>
      <c r="BB464" s="21"/>
      <c r="BC464" s="21"/>
      <c r="BD464" s="21"/>
      <c r="BE464" s="21"/>
      <c r="BF464" s="21"/>
      <c r="BG464" s="21"/>
      <c r="BH464" s="21"/>
      <c r="BI464" s="21"/>
      <c r="BJ464" s="21"/>
      <c r="BK464" s="21"/>
      <c r="BL464" s="21"/>
      <c r="BM464" s="21"/>
      <c r="BN464" s="21"/>
      <c r="BO464" s="21"/>
      <c r="BP464" s="21"/>
      <c r="BQ464" s="21"/>
      <c r="BR464" s="21"/>
      <c r="BS464" s="21"/>
      <c r="BT464" s="21"/>
      <c r="BU464" s="21"/>
      <c r="BV464" s="21"/>
      <c r="BW464" s="21"/>
      <c r="BX464" s="21"/>
      <c r="BY464" s="21"/>
      <c r="BZ464" s="21"/>
      <c r="CA464" s="21"/>
      <c r="CB464" s="21"/>
      <c r="CC464" s="21"/>
      <c r="CD464" s="21"/>
      <c r="CE464" s="21"/>
      <c r="CF464" s="21"/>
      <c r="CG464" s="21"/>
      <c r="CH464" s="21"/>
      <c r="CI464" s="21"/>
      <c r="CJ464" s="21"/>
      <c r="CK464" s="21"/>
      <c r="CL464" s="21"/>
      <c r="CM464" s="21"/>
      <c r="CN464" s="21"/>
      <c r="CO464" s="21"/>
      <c r="CP464" s="21"/>
      <c r="CQ464" s="21"/>
      <c r="CR464" s="21"/>
      <c r="CS464" s="21"/>
      <c r="CT464" s="21"/>
      <c r="CU464" s="21"/>
      <c r="CV464" s="21"/>
      <c r="CW464" s="21"/>
      <c r="CX464" s="21"/>
      <c r="CY464" s="21"/>
      <c r="CZ464" s="21"/>
      <c r="DA464" s="21"/>
    </row>
    <row r="465" spans="2:105" x14ac:dyDescent="0.3">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c r="AH465" s="21"/>
      <c r="AI465" s="21"/>
      <c r="AJ465" s="21"/>
      <c r="AK465" s="21"/>
      <c r="AL465" s="21"/>
      <c r="AM465" s="21"/>
      <c r="AN465" s="21"/>
      <c r="AO465" s="21"/>
      <c r="AP465" s="21"/>
      <c r="AQ465" s="21"/>
      <c r="AR465" s="21"/>
      <c r="AW465" s="21"/>
      <c r="AX465" s="21"/>
      <c r="AY465" s="21"/>
      <c r="AZ465" s="21"/>
      <c r="BA465" s="21"/>
      <c r="BB465" s="21"/>
      <c r="BC465" s="21"/>
      <c r="BD465" s="21"/>
      <c r="BE465" s="21"/>
      <c r="BF465" s="21"/>
      <c r="BG465" s="21"/>
      <c r="BH465" s="21"/>
      <c r="BI465" s="21"/>
      <c r="BJ465" s="21"/>
      <c r="BK465" s="21"/>
      <c r="BL465" s="21"/>
      <c r="BM465" s="21"/>
      <c r="BN465" s="21"/>
      <c r="BO465" s="21"/>
      <c r="BP465" s="21"/>
      <c r="BQ465" s="21"/>
      <c r="BR465" s="21"/>
      <c r="BS465" s="21"/>
      <c r="BT465" s="21"/>
      <c r="BU465" s="21"/>
      <c r="BV465" s="21"/>
      <c r="BW465" s="21"/>
      <c r="BX465" s="21"/>
      <c r="BY465" s="21"/>
      <c r="BZ465" s="21"/>
      <c r="CA465" s="21"/>
      <c r="CB465" s="21"/>
      <c r="CC465" s="21"/>
      <c r="CD465" s="21"/>
      <c r="CE465" s="21"/>
      <c r="CF465" s="21"/>
      <c r="CG465" s="21"/>
      <c r="CH465" s="21"/>
      <c r="CI465" s="21"/>
      <c r="CJ465" s="21"/>
      <c r="CK465" s="21"/>
      <c r="CL465" s="21"/>
      <c r="CM465" s="21"/>
      <c r="CN465" s="21"/>
      <c r="CO465" s="21"/>
      <c r="CP465" s="21"/>
      <c r="CQ465" s="21"/>
      <c r="CR465" s="21"/>
      <c r="CS465" s="21"/>
      <c r="CT465" s="21"/>
      <c r="CU465" s="21"/>
      <c r="CV465" s="21"/>
      <c r="CW465" s="21"/>
      <c r="CX465" s="21"/>
      <c r="CY465" s="21"/>
      <c r="CZ465" s="21"/>
      <c r="DA465" s="21"/>
    </row>
    <row r="466" spans="2:105" x14ac:dyDescent="0.3">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c r="AH466" s="21"/>
      <c r="AI466" s="21"/>
      <c r="AJ466" s="21"/>
      <c r="AK466" s="21"/>
      <c r="AL466" s="21"/>
      <c r="AM466" s="21"/>
      <c r="AN466" s="21"/>
      <c r="AO466" s="21"/>
      <c r="AP466" s="21"/>
      <c r="AQ466" s="21"/>
      <c r="AR466" s="21"/>
      <c r="AW466" s="21"/>
      <c r="AX466" s="21"/>
      <c r="AY466" s="21"/>
      <c r="AZ466" s="21"/>
      <c r="BA466" s="21"/>
      <c r="BB466" s="21"/>
      <c r="BC466" s="21"/>
      <c r="BD466" s="21"/>
      <c r="BE466" s="21"/>
      <c r="BF466" s="21"/>
      <c r="BG466" s="21"/>
      <c r="BH466" s="21"/>
      <c r="BI466" s="21"/>
      <c r="BJ466" s="21"/>
      <c r="BK466" s="21"/>
      <c r="BL466" s="21"/>
      <c r="BM466" s="21"/>
      <c r="BN466" s="21"/>
      <c r="BO466" s="21"/>
      <c r="BP466" s="21"/>
      <c r="BQ466" s="21"/>
      <c r="BR466" s="21"/>
      <c r="BS466" s="21"/>
      <c r="BT466" s="21"/>
      <c r="BU466" s="21"/>
      <c r="BV466" s="21"/>
      <c r="BW466" s="21"/>
      <c r="BX466" s="21"/>
      <c r="BY466" s="21"/>
      <c r="BZ466" s="21"/>
      <c r="CA466" s="21"/>
      <c r="CB466" s="21"/>
      <c r="CC466" s="21"/>
      <c r="CD466" s="21"/>
      <c r="CE466" s="21"/>
      <c r="CF466" s="21"/>
      <c r="CG466" s="21"/>
      <c r="CH466" s="21"/>
      <c r="CI466" s="21"/>
      <c r="CJ466" s="21"/>
      <c r="CK466" s="21"/>
      <c r="CL466" s="21"/>
      <c r="CM466" s="21"/>
      <c r="CN466" s="21"/>
      <c r="CO466" s="21"/>
      <c r="CP466" s="21"/>
      <c r="CQ466" s="21"/>
      <c r="CR466" s="21"/>
      <c r="CS466" s="21"/>
      <c r="CT466" s="21"/>
      <c r="CU466" s="21"/>
      <c r="CV466" s="21"/>
      <c r="CW466" s="21"/>
      <c r="CX466" s="21"/>
      <c r="CY466" s="21"/>
      <c r="CZ466" s="21"/>
      <c r="DA466" s="21"/>
    </row>
    <row r="467" spans="2:105" x14ac:dyDescent="0.3">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c r="AH467" s="21"/>
      <c r="AI467" s="21"/>
      <c r="AJ467" s="21"/>
      <c r="AK467" s="21"/>
      <c r="AL467" s="21"/>
      <c r="AM467" s="21"/>
      <c r="AN467" s="21"/>
      <c r="AO467" s="21"/>
      <c r="AP467" s="21"/>
      <c r="AQ467" s="21"/>
      <c r="AR467" s="21"/>
      <c r="AW467" s="21"/>
      <c r="AX467" s="21"/>
      <c r="AY467" s="21"/>
      <c r="AZ467" s="21"/>
      <c r="BA467" s="21"/>
      <c r="BB467" s="21"/>
      <c r="BC467" s="21"/>
      <c r="BD467" s="21"/>
      <c r="BE467" s="21"/>
      <c r="BF467" s="21"/>
      <c r="BG467" s="21"/>
      <c r="BH467" s="21"/>
      <c r="BI467" s="21"/>
      <c r="BJ467" s="21"/>
      <c r="BK467" s="21"/>
      <c r="BL467" s="21"/>
      <c r="BM467" s="21"/>
      <c r="BN467" s="21"/>
      <c r="BO467" s="21"/>
      <c r="BP467" s="21"/>
      <c r="BQ467" s="21"/>
      <c r="BR467" s="21"/>
      <c r="BS467" s="21"/>
      <c r="BT467" s="21"/>
      <c r="BU467" s="21"/>
      <c r="BV467" s="21"/>
      <c r="BW467" s="21"/>
      <c r="BX467" s="21"/>
      <c r="BY467" s="21"/>
      <c r="BZ467" s="21"/>
      <c r="CA467" s="21"/>
      <c r="CB467" s="21"/>
      <c r="CC467" s="21"/>
      <c r="CD467" s="21"/>
      <c r="CE467" s="21"/>
      <c r="CF467" s="21"/>
      <c r="CG467" s="21"/>
      <c r="CH467" s="21"/>
      <c r="CI467" s="21"/>
      <c r="CJ467" s="21"/>
      <c r="CK467" s="21"/>
      <c r="CL467" s="21"/>
      <c r="CM467" s="21"/>
      <c r="CN467" s="21"/>
      <c r="CO467" s="21"/>
      <c r="CP467" s="21"/>
      <c r="CQ467" s="21"/>
      <c r="CR467" s="21"/>
      <c r="CS467" s="21"/>
      <c r="CT467" s="21"/>
      <c r="CU467" s="21"/>
      <c r="CV467" s="21"/>
      <c r="CW467" s="21"/>
      <c r="CX467" s="21"/>
      <c r="CY467" s="21"/>
      <c r="CZ467" s="21"/>
      <c r="DA467" s="21"/>
    </row>
    <row r="468" spans="2:105" x14ac:dyDescent="0.3">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c r="AH468" s="21"/>
      <c r="AI468" s="21"/>
      <c r="AJ468" s="21"/>
      <c r="AK468" s="21"/>
      <c r="AL468" s="21"/>
      <c r="AM468" s="21"/>
      <c r="AN468" s="21"/>
      <c r="AO468" s="21"/>
      <c r="AP468" s="21"/>
      <c r="AQ468" s="21"/>
      <c r="AR468" s="21"/>
      <c r="AW468" s="21"/>
      <c r="AX468" s="21"/>
      <c r="AY468" s="21"/>
      <c r="AZ468" s="21"/>
      <c r="BA468" s="21"/>
      <c r="BB468" s="21"/>
      <c r="BC468" s="21"/>
      <c r="BD468" s="21"/>
      <c r="BE468" s="21"/>
      <c r="BF468" s="21"/>
      <c r="BG468" s="21"/>
      <c r="BH468" s="21"/>
      <c r="BI468" s="21"/>
      <c r="BJ468" s="21"/>
      <c r="BK468" s="21"/>
      <c r="BL468" s="21"/>
      <c r="BM468" s="21"/>
      <c r="BN468" s="21"/>
      <c r="BO468" s="21"/>
      <c r="BP468" s="21"/>
      <c r="BQ468" s="21"/>
      <c r="BR468" s="21"/>
      <c r="BS468" s="21"/>
      <c r="BT468" s="21"/>
      <c r="BU468" s="21"/>
      <c r="BV468" s="21"/>
      <c r="BW468" s="21"/>
      <c r="BX468" s="21"/>
      <c r="BY468" s="21"/>
      <c r="BZ468" s="21"/>
      <c r="CA468" s="21"/>
      <c r="CB468" s="21"/>
      <c r="CC468" s="21"/>
      <c r="CD468" s="21"/>
      <c r="CE468" s="21"/>
      <c r="CF468" s="21"/>
      <c r="CG468" s="21"/>
      <c r="CH468" s="21"/>
      <c r="CI468" s="21"/>
      <c r="CJ468" s="21"/>
      <c r="CK468" s="21"/>
      <c r="CL468" s="21"/>
      <c r="CM468" s="21"/>
      <c r="CN468" s="21"/>
      <c r="CO468" s="21"/>
      <c r="CP468" s="21"/>
      <c r="CQ468" s="21"/>
      <c r="CR468" s="21"/>
      <c r="CS468" s="21"/>
      <c r="CT468" s="21"/>
      <c r="CU468" s="21"/>
      <c r="CV468" s="21"/>
      <c r="CW468" s="21"/>
      <c r="CX468" s="21"/>
      <c r="CY468" s="21"/>
      <c r="CZ468" s="21"/>
      <c r="DA468" s="21"/>
    </row>
    <row r="469" spans="2:105" x14ac:dyDescent="0.3">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c r="AH469" s="21"/>
      <c r="AI469" s="21"/>
      <c r="AJ469" s="21"/>
      <c r="AK469" s="21"/>
      <c r="AL469" s="21"/>
      <c r="AM469" s="21"/>
      <c r="AN469" s="21"/>
      <c r="AO469" s="21"/>
      <c r="AP469" s="21"/>
      <c r="AQ469" s="21"/>
      <c r="AR469" s="21"/>
      <c r="AW469" s="21"/>
      <c r="AX469" s="21"/>
      <c r="AY469" s="21"/>
      <c r="AZ469" s="21"/>
      <c r="BA469" s="21"/>
      <c r="BB469" s="21"/>
      <c r="BC469" s="21"/>
      <c r="BD469" s="21"/>
      <c r="BE469" s="21"/>
      <c r="BF469" s="21"/>
      <c r="BG469" s="21"/>
      <c r="BH469" s="21"/>
      <c r="BI469" s="21"/>
      <c r="BJ469" s="21"/>
      <c r="BK469" s="21"/>
      <c r="BL469" s="21"/>
      <c r="BM469" s="21"/>
      <c r="BN469" s="21"/>
      <c r="BO469" s="21"/>
      <c r="BP469" s="21"/>
      <c r="BQ469" s="21"/>
      <c r="BR469" s="21"/>
      <c r="BS469" s="21"/>
      <c r="BT469" s="21"/>
      <c r="BU469" s="21"/>
      <c r="BV469" s="21"/>
      <c r="BW469" s="21"/>
      <c r="BX469" s="21"/>
      <c r="BY469" s="21"/>
      <c r="BZ469" s="21"/>
      <c r="CA469" s="21"/>
      <c r="CB469" s="21"/>
      <c r="CC469" s="21"/>
      <c r="CD469" s="21"/>
      <c r="CE469" s="21"/>
      <c r="CF469" s="21"/>
      <c r="CG469" s="21"/>
      <c r="CH469" s="21"/>
      <c r="CI469" s="21"/>
      <c r="CJ469" s="21"/>
      <c r="CK469" s="21"/>
      <c r="CL469" s="21"/>
      <c r="CM469" s="21"/>
      <c r="CN469" s="21"/>
      <c r="CO469" s="21"/>
      <c r="CP469" s="21"/>
      <c r="CQ469" s="21"/>
      <c r="CR469" s="21"/>
      <c r="CS469" s="21"/>
      <c r="CT469" s="21"/>
      <c r="CU469" s="21"/>
      <c r="CV469" s="21"/>
      <c r="CW469" s="21"/>
      <c r="CX469" s="21"/>
      <c r="CY469" s="21"/>
      <c r="CZ469" s="21"/>
      <c r="DA469" s="21"/>
    </row>
    <row r="470" spans="2:105" x14ac:dyDescent="0.3">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c r="AH470" s="21"/>
      <c r="AI470" s="21"/>
      <c r="AJ470" s="21"/>
      <c r="AK470" s="21"/>
      <c r="AL470" s="21"/>
      <c r="AM470" s="21"/>
      <c r="AN470" s="21"/>
      <c r="AO470" s="21"/>
      <c r="AP470" s="21"/>
      <c r="AQ470" s="21"/>
      <c r="AR470" s="21"/>
      <c r="AW470" s="21"/>
      <c r="AX470" s="21"/>
      <c r="AY470" s="21"/>
      <c r="AZ470" s="21"/>
      <c r="BA470" s="21"/>
      <c r="BB470" s="21"/>
      <c r="BC470" s="21"/>
      <c r="BD470" s="21"/>
      <c r="BE470" s="21"/>
      <c r="BF470" s="21"/>
      <c r="BG470" s="21"/>
      <c r="BH470" s="21"/>
      <c r="BI470" s="21"/>
      <c r="BJ470" s="21"/>
      <c r="BK470" s="21"/>
      <c r="BL470" s="21"/>
      <c r="BM470" s="21"/>
      <c r="BN470" s="21"/>
      <c r="BO470" s="21"/>
      <c r="BP470" s="21"/>
      <c r="BQ470" s="21"/>
      <c r="BR470" s="21"/>
      <c r="BS470" s="21"/>
      <c r="BT470" s="21"/>
      <c r="BU470" s="21"/>
      <c r="BV470" s="21"/>
      <c r="BW470" s="21"/>
      <c r="BX470" s="21"/>
      <c r="BY470" s="21"/>
      <c r="BZ470" s="21"/>
      <c r="CA470" s="21"/>
      <c r="CB470" s="21"/>
      <c r="CC470" s="21"/>
      <c r="CD470" s="21"/>
      <c r="CE470" s="21"/>
      <c r="CF470" s="21"/>
      <c r="CG470" s="21"/>
      <c r="CH470" s="21"/>
      <c r="CI470" s="21"/>
      <c r="CJ470" s="21"/>
      <c r="CK470" s="21"/>
      <c r="CL470" s="21"/>
      <c r="CM470" s="21"/>
      <c r="CN470" s="21"/>
      <c r="CO470" s="21"/>
      <c r="CP470" s="21"/>
      <c r="CQ470" s="21"/>
      <c r="CR470" s="21"/>
      <c r="CS470" s="21"/>
      <c r="CT470" s="21"/>
      <c r="CU470" s="21"/>
      <c r="CV470" s="21"/>
      <c r="CW470" s="21"/>
      <c r="CX470" s="21"/>
      <c r="CY470" s="21"/>
      <c r="CZ470" s="21"/>
      <c r="DA470" s="21"/>
    </row>
    <row r="471" spans="2:105" x14ac:dyDescent="0.3">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c r="AH471" s="21"/>
      <c r="AI471" s="21"/>
      <c r="AJ471" s="21"/>
      <c r="AK471" s="21"/>
      <c r="AL471" s="21"/>
      <c r="AM471" s="21"/>
      <c r="AN471" s="21"/>
      <c r="AO471" s="21"/>
      <c r="AP471" s="21"/>
      <c r="AQ471" s="21"/>
      <c r="AR471" s="21"/>
      <c r="AW471" s="21"/>
      <c r="AX471" s="21"/>
      <c r="AY471" s="21"/>
      <c r="AZ471" s="21"/>
      <c r="BA471" s="21"/>
      <c r="BB471" s="21"/>
      <c r="BC471" s="21"/>
      <c r="BD471" s="21"/>
      <c r="BE471" s="21"/>
      <c r="BF471" s="21"/>
      <c r="BG471" s="21"/>
      <c r="BH471" s="21"/>
      <c r="BI471" s="21"/>
      <c r="BJ471" s="21"/>
      <c r="BK471" s="21"/>
      <c r="BL471" s="21"/>
      <c r="BM471" s="21"/>
      <c r="BN471" s="21"/>
      <c r="BO471" s="21"/>
      <c r="BP471" s="21"/>
      <c r="BQ471" s="21"/>
      <c r="BR471" s="21"/>
      <c r="BS471" s="21"/>
      <c r="BT471" s="21"/>
      <c r="BU471" s="21"/>
      <c r="BV471" s="21"/>
      <c r="BW471" s="21"/>
      <c r="BX471" s="21"/>
      <c r="BY471" s="21"/>
      <c r="BZ471" s="21"/>
      <c r="CA471" s="21"/>
      <c r="CB471" s="21"/>
      <c r="CC471" s="21"/>
      <c r="CD471" s="21"/>
      <c r="CE471" s="21"/>
      <c r="CF471" s="21"/>
      <c r="CG471" s="21"/>
      <c r="CH471" s="21"/>
      <c r="CI471" s="21"/>
      <c r="CJ471" s="21"/>
      <c r="CK471" s="21"/>
      <c r="CL471" s="21"/>
      <c r="CM471" s="21"/>
      <c r="CN471" s="21"/>
      <c r="CO471" s="21"/>
      <c r="CP471" s="21"/>
      <c r="CQ471" s="21"/>
      <c r="CR471" s="21"/>
      <c r="CS471" s="21"/>
      <c r="CT471" s="21"/>
      <c r="CU471" s="21"/>
      <c r="CV471" s="21"/>
      <c r="CW471" s="21"/>
      <c r="CX471" s="21"/>
      <c r="CY471" s="21"/>
      <c r="CZ471" s="21"/>
      <c r="DA471" s="21"/>
    </row>
    <row r="472" spans="2:105" x14ac:dyDescent="0.3">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c r="AH472" s="21"/>
      <c r="AI472" s="21"/>
      <c r="AJ472" s="21"/>
      <c r="AK472" s="21"/>
      <c r="AL472" s="21"/>
      <c r="AM472" s="21"/>
      <c r="AN472" s="21"/>
      <c r="AO472" s="21"/>
      <c r="AP472" s="21"/>
      <c r="AQ472" s="21"/>
      <c r="AR472" s="21"/>
      <c r="AW472" s="21"/>
      <c r="AX472" s="21"/>
      <c r="AY472" s="21"/>
      <c r="AZ472" s="21"/>
      <c r="BA472" s="21"/>
      <c r="BB472" s="21"/>
      <c r="BC472" s="21"/>
      <c r="BD472" s="21"/>
      <c r="BE472" s="21"/>
      <c r="BF472" s="21"/>
      <c r="BG472" s="21"/>
      <c r="BH472" s="21"/>
      <c r="BI472" s="21"/>
      <c r="BJ472" s="21"/>
      <c r="BK472" s="21"/>
      <c r="BL472" s="21"/>
      <c r="BM472" s="21"/>
      <c r="BN472" s="21"/>
      <c r="BO472" s="21"/>
      <c r="BP472" s="21"/>
      <c r="BQ472" s="21"/>
      <c r="BR472" s="21"/>
      <c r="BS472" s="21"/>
      <c r="BT472" s="21"/>
      <c r="BU472" s="21"/>
      <c r="BV472" s="21"/>
      <c r="BW472" s="21"/>
      <c r="BX472" s="21"/>
      <c r="BY472" s="21"/>
      <c r="BZ472" s="21"/>
      <c r="CA472" s="21"/>
      <c r="CB472" s="21"/>
      <c r="CC472" s="21"/>
      <c r="CD472" s="21"/>
      <c r="CE472" s="21"/>
      <c r="CF472" s="21"/>
      <c r="CG472" s="21"/>
      <c r="CH472" s="21"/>
      <c r="CI472" s="21"/>
      <c r="CJ472" s="21"/>
      <c r="CK472" s="21"/>
      <c r="CL472" s="21"/>
      <c r="CM472" s="21"/>
      <c r="CN472" s="21"/>
      <c r="CO472" s="21"/>
      <c r="CP472" s="21"/>
      <c r="CQ472" s="21"/>
      <c r="CR472" s="21"/>
      <c r="CS472" s="21"/>
      <c r="CT472" s="21"/>
      <c r="CU472" s="21"/>
      <c r="CV472" s="21"/>
      <c r="CW472" s="21"/>
      <c r="CX472" s="21"/>
      <c r="CY472" s="21"/>
      <c r="CZ472" s="21"/>
      <c r="DA472" s="21"/>
    </row>
    <row r="473" spans="2:105" x14ac:dyDescent="0.3">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c r="AH473" s="21"/>
      <c r="AI473" s="21"/>
      <c r="AJ473" s="21"/>
      <c r="AK473" s="21"/>
      <c r="AL473" s="21"/>
      <c r="AM473" s="21"/>
      <c r="AN473" s="21"/>
      <c r="AO473" s="21"/>
      <c r="AP473" s="21"/>
      <c r="AQ473" s="21"/>
      <c r="AR473" s="21"/>
      <c r="AW473" s="21"/>
      <c r="AX473" s="21"/>
      <c r="AY473" s="21"/>
      <c r="AZ473" s="21"/>
      <c r="BA473" s="21"/>
      <c r="BB473" s="21"/>
      <c r="BC473" s="21"/>
      <c r="BD473" s="21"/>
      <c r="BE473" s="21"/>
      <c r="BF473" s="21"/>
      <c r="BG473" s="21"/>
      <c r="BH473" s="21"/>
      <c r="BI473" s="21"/>
      <c r="BJ473" s="21"/>
      <c r="BK473" s="21"/>
      <c r="BL473" s="21"/>
      <c r="BM473" s="21"/>
      <c r="BN473" s="21"/>
      <c r="BO473" s="21"/>
      <c r="BP473" s="21"/>
      <c r="BQ473" s="21"/>
      <c r="BR473" s="21"/>
      <c r="BS473" s="21"/>
      <c r="BT473" s="21"/>
      <c r="BU473" s="21"/>
      <c r="BV473" s="21"/>
      <c r="BW473" s="21"/>
      <c r="BX473" s="21"/>
      <c r="BY473" s="21"/>
      <c r="BZ473" s="21"/>
      <c r="CA473" s="21"/>
      <c r="CB473" s="21"/>
      <c r="CC473" s="21"/>
      <c r="CD473" s="21"/>
      <c r="CE473" s="21"/>
      <c r="CF473" s="21"/>
      <c r="CG473" s="21"/>
      <c r="CH473" s="21"/>
      <c r="CI473" s="21"/>
      <c r="CJ473" s="21"/>
      <c r="CK473" s="21"/>
      <c r="CL473" s="21"/>
      <c r="CM473" s="21"/>
      <c r="CN473" s="21"/>
      <c r="CO473" s="21"/>
      <c r="CP473" s="21"/>
      <c r="CQ473" s="21"/>
      <c r="CR473" s="21"/>
      <c r="CS473" s="21"/>
      <c r="CT473" s="21"/>
      <c r="CU473" s="21"/>
      <c r="CV473" s="21"/>
      <c r="CW473" s="21"/>
      <c r="CX473" s="21"/>
      <c r="CY473" s="21"/>
      <c r="CZ473" s="21"/>
      <c r="DA473" s="21"/>
    </row>
    <row r="474" spans="2:105" x14ac:dyDescent="0.3">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c r="AH474" s="21"/>
      <c r="AI474" s="21"/>
      <c r="AJ474" s="21"/>
      <c r="AK474" s="21"/>
      <c r="AL474" s="21"/>
      <c r="AM474" s="21"/>
      <c r="AN474" s="21"/>
      <c r="AO474" s="21"/>
      <c r="AP474" s="21"/>
      <c r="AQ474" s="21"/>
      <c r="AR474" s="21"/>
      <c r="AW474" s="21"/>
      <c r="AX474" s="21"/>
      <c r="AY474" s="21"/>
      <c r="AZ474" s="21"/>
      <c r="BA474" s="21"/>
      <c r="BB474" s="21"/>
      <c r="BC474" s="21"/>
      <c r="BD474" s="21"/>
      <c r="BE474" s="21"/>
      <c r="BF474" s="21"/>
      <c r="BG474" s="21"/>
      <c r="BH474" s="21"/>
      <c r="BI474" s="21"/>
      <c r="BJ474" s="21"/>
      <c r="BK474" s="21"/>
      <c r="BL474" s="21"/>
      <c r="BM474" s="21"/>
      <c r="BN474" s="21"/>
      <c r="BO474" s="21"/>
      <c r="BP474" s="21"/>
      <c r="BQ474" s="21"/>
      <c r="BR474" s="21"/>
      <c r="BS474" s="21"/>
      <c r="BT474" s="21"/>
      <c r="BU474" s="21"/>
      <c r="BV474" s="21"/>
      <c r="BW474" s="21"/>
      <c r="BX474" s="21"/>
      <c r="BY474" s="21"/>
      <c r="BZ474" s="21"/>
      <c r="CA474" s="21"/>
      <c r="CB474" s="21"/>
      <c r="CC474" s="21"/>
      <c r="CD474" s="21"/>
      <c r="CE474" s="21"/>
      <c r="CF474" s="21"/>
      <c r="CG474" s="21"/>
      <c r="CH474" s="21"/>
      <c r="CI474" s="21"/>
      <c r="CJ474" s="21"/>
      <c r="CK474" s="21"/>
      <c r="CL474" s="21"/>
      <c r="CM474" s="21"/>
      <c r="CN474" s="21"/>
      <c r="CO474" s="21"/>
      <c r="CP474" s="21"/>
      <c r="CQ474" s="21"/>
      <c r="CR474" s="21"/>
      <c r="CS474" s="21"/>
      <c r="CT474" s="21"/>
      <c r="CU474" s="21"/>
      <c r="CV474" s="21"/>
      <c r="CW474" s="21"/>
      <c r="CX474" s="21"/>
      <c r="CY474" s="21"/>
      <c r="CZ474" s="21"/>
      <c r="DA474" s="21"/>
    </row>
    <row r="475" spans="2:105" x14ac:dyDescent="0.3">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c r="AH475" s="21"/>
      <c r="AI475" s="21"/>
      <c r="AJ475" s="21"/>
      <c r="AK475" s="21"/>
      <c r="AL475" s="21"/>
      <c r="AM475" s="21"/>
      <c r="AN475" s="21"/>
      <c r="AO475" s="21"/>
      <c r="AP475" s="21"/>
      <c r="AQ475" s="21"/>
      <c r="AR475" s="21"/>
      <c r="AW475" s="21"/>
      <c r="AX475" s="21"/>
      <c r="AY475" s="21"/>
      <c r="AZ475" s="21"/>
      <c r="BA475" s="21"/>
      <c r="BB475" s="21"/>
      <c r="BC475" s="21"/>
      <c r="BD475" s="21"/>
      <c r="BE475" s="21"/>
      <c r="BF475" s="21"/>
      <c r="BG475" s="21"/>
      <c r="BH475" s="21"/>
      <c r="BI475" s="21"/>
      <c r="BJ475" s="21"/>
      <c r="BK475" s="21"/>
      <c r="BL475" s="21"/>
      <c r="BM475" s="21"/>
      <c r="BN475" s="21"/>
      <c r="BO475" s="21"/>
      <c r="BP475" s="21"/>
      <c r="BQ475" s="21"/>
      <c r="BR475" s="21"/>
      <c r="BS475" s="21"/>
      <c r="BT475" s="21"/>
      <c r="BU475" s="21"/>
      <c r="BV475" s="21"/>
      <c r="BW475" s="21"/>
      <c r="BX475" s="21"/>
      <c r="BY475" s="21"/>
      <c r="BZ475" s="21"/>
      <c r="CA475" s="21"/>
      <c r="CB475" s="21"/>
      <c r="CC475" s="21"/>
      <c r="CD475" s="21"/>
      <c r="CE475" s="21"/>
      <c r="CF475" s="21"/>
      <c r="CG475" s="21"/>
      <c r="CH475" s="21"/>
      <c r="CI475" s="21"/>
      <c r="CJ475" s="21"/>
      <c r="CK475" s="21"/>
      <c r="CL475" s="21"/>
      <c r="CM475" s="21"/>
      <c r="CN475" s="21"/>
      <c r="CO475" s="21"/>
      <c r="CP475" s="21"/>
      <c r="CQ475" s="21"/>
      <c r="CR475" s="21"/>
      <c r="CS475" s="21"/>
      <c r="CT475" s="21"/>
      <c r="CU475" s="21"/>
      <c r="CV475" s="21"/>
      <c r="CW475" s="21"/>
      <c r="CX475" s="21"/>
      <c r="CY475" s="21"/>
      <c r="CZ475" s="21"/>
      <c r="DA475" s="21"/>
    </row>
    <row r="476" spans="2:105" x14ac:dyDescent="0.3">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c r="AH476" s="21"/>
      <c r="AI476" s="21"/>
      <c r="AJ476" s="21"/>
      <c r="AK476" s="21"/>
      <c r="AL476" s="21"/>
      <c r="AM476" s="21"/>
      <c r="AN476" s="21"/>
      <c r="AO476" s="21"/>
      <c r="AP476" s="21"/>
      <c r="AQ476" s="21"/>
      <c r="AR476" s="21"/>
      <c r="AW476" s="21"/>
      <c r="AX476" s="21"/>
      <c r="AY476" s="21"/>
      <c r="AZ476" s="21"/>
      <c r="BA476" s="21"/>
      <c r="BB476" s="21"/>
      <c r="BC476" s="21"/>
      <c r="BD476" s="21"/>
      <c r="BE476" s="21"/>
      <c r="BF476" s="21"/>
      <c r="BG476" s="21"/>
      <c r="BH476" s="21"/>
      <c r="BI476" s="21"/>
      <c r="BJ476" s="21"/>
      <c r="BK476" s="21"/>
      <c r="BL476" s="21"/>
      <c r="BM476" s="21"/>
      <c r="BN476" s="21"/>
      <c r="BO476" s="21"/>
      <c r="BP476" s="21"/>
      <c r="BQ476" s="21"/>
      <c r="BR476" s="21"/>
      <c r="BS476" s="21"/>
      <c r="BT476" s="21"/>
      <c r="BU476" s="21"/>
      <c r="BV476" s="21"/>
      <c r="BW476" s="21"/>
      <c r="BX476" s="21"/>
      <c r="BY476" s="21"/>
      <c r="BZ476" s="21"/>
      <c r="CA476" s="21"/>
      <c r="CB476" s="21"/>
      <c r="CC476" s="21"/>
      <c r="CD476" s="21"/>
      <c r="CE476" s="21"/>
      <c r="CF476" s="21"/>
      <c r="CG476" s="21"/>
      <c r="CH476" s="21"/>
      <c r="CI476" s="21"/>
      <c r="CJ476" s="21"/>
      <c r="CK476" s="21"/>
      <c r="CL476" s="21"/>
      <c r="CM476" s="21"/>
      <c r="CN476" s="21"/>
      <c r="CO476" s="21"/>
      <c r="CP476" s="21"/>
      <c r="CQ476" s="21"/>
      <c r="CR476" s="21"/>
      <c r="CS476" s="21"/>
      <c r="CT476" s="21"/>
      <c r="CU476" s="21"/>
      <c r="CV476" s="21"/>
      <c r="CW476" s="21"/>
      <c r="CX476" s="21"/>
      <c r="CY476" s="21"/>
      <c r="CZ476" s="21"/>
      <c r="DA476" s="21"/>
    </row>
    <row r="477" spans="2:105" x14ac:dyDescent="0.3">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c r="AH477" s="21"/>
      <c r="AI477" s="21"/>
      <c r="AJ477" s="21"/>
      <c r="AK477" s="21"/>
      <c r="AL477" s="21"/>
      <c r="AM477" s="21"/>
      <c r="AN477" s="21"/>
      <c r="AO477" s="21"/>
      <c r="AP477" s="21"/>
      <c r="AQ477" s="21"/>
      <c r="AR477" s="21"/>
      <c r="AW477" s="21"/>
      <c r="AX477" s="21"/>
      <c r="AY477" s="21"/>
      <c r="AZ477" s="21"/>
      <c r="BA477" s="21"/>
      <c r="BB477" s="21"/>
      <c r="BC477" s="21"/>
      <c r="BD477" s="21"/>
      <c r="BE477" s="21"/>
      <c r="BF477" s="21"/>
      <c r="BG477" s="21"/>
      <c r="BH477" s="21"/>
      <c r="BI477" s="21"/>
      <c r="BJ477" s="21"/>
      <c r="BK477" s="21"/>
      <c r="BL477" s="21"/>
      <c r="BM477" s="21"/>
      <c r="BN477" s="21"/>
      <c r="BO477" s="21"/>
      <c r="BP477" s="21"/>
      <c r="BQ477" s="21"/>
      <c r="BR477" s="21"/>
      <c r="BS477" s="21"/>
      <c r="BT477" s="21"/>
      <c r="BU477" s="21"/>
      <c r="BV477" s="21"/>
      <c r="BW477" s="21"/>
      <c r="BX477" s="21"/>
      <c r="BY477" s="21"/>
      <c r="BZ477" s="21"/>
      <c r="CA477" s="21"/>
      <c r="CB477" s="21"/>
      <c r="CC477" s="21"/>
      <c r="CD477" s="21"/>
      <c r="CE477" s="21"/>
      <c r="CF477" s="21"/>
      <c r="CG477" s="21"/>
      <c r="CH477" s="21"/>
      <c r="CI477" s="21"/>
      <c r="CJ477" s="21"/>
      <c r="CK477" s="21"/>
      <c r="CL477" s="21"/>
      <c r="CM477" s="21"/>
      <c r="CN477" s="21"/>
      <c r="CO477" s="21"/>
      <c r="CP477" s="21"/>
      <c r="CQ477" s="21"/>
      <c r="CR477" s="21"/>
      <c r="CS477" s="21"/>
      <c r="CT477" s="21"/>
      <c r="CU477" s="21"/>
      <c r="CV477" s="21"/>
      <c r="CW477" s="21"/>
      <c r="CX477" s="21"/>
      <c r="CY477" s="21"/>
      <c r="CZ477" s="21"/>
      <c r="DA477" s="21"/>
    </row>
    <row r="478" spans="2:105" x14ac:dyDescent="0.3">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c r="AH478" s="21"/>
      <c r="AI478" s="21"/>
      <c r="AJ478" s="21"/>
      <c r="AK478" s="21"/>
      <c r="AL478" s="21"/>
      <c r="AM478" s="21"/>
      <c r="AN478" s="21"/>
      <c r="AO478" s="21"/>
      <c r="AP478" s="21"/>
      <c r="AQ478" s="21"/>
      <c r="AR478" s="21"/>
      <c r="AW478" s="21"/>
      <c r="AX478" s="21"/>
      <c r="AY478" s="21"/>
      <c r="AZ478" s="21"/>
      <c r="BA478" s="21"/>
      <c r="BB478" s="21"/>
      <c r="BC478" s="21"/>
      <c r="BD478" s="21"/>
      <c r="BE478" s="21"/>
      <c r="BF478" s="21"/>
      <c r="BG478" s="21"/>
      <c r="BH478" s="21"/>
      <c r="BI478" s="21"/>
      <c r="BJ478" s="21"/>
      <c r="BK478" s="21"/>
      <c r="BL478" s="21"/>
      <c r="BM478" s="21"/>
      <c r="BN478" s="21"/>
      <c r="BO478" s="21"/>
      <c r="BP478" s="21"/>
      <c r="BQ478" s="21"/>
      <c r="BR478" s="21"/>
      <c r="BS478" s="21"/>
      <c r="BT478" s="21"/>
      <c r="BU478" s="21"/>
      <c r="BV478" s="21"/>
      <c r="BW478" s="21"/>
      <c r="BX478" s="21"/>
      <c r="BY478" s="21"/>
      <c r="BZ478" s="21"/>
      <c r="CA478" s="21"/>
      <c r="CB478" s="21"/>
      <c r="CC478" s="21"/>
      <c r="CD478" s="21"/>
      <c r="CE478" s="21"/>
      <c r="CF478" s="21"/>
      <c r="CG478" s="21"/>
      <c r="CH478" s="21"/>
      <c r="CI478" s="21"/>
      <c r="CJ478" s="21"/>
      <c r="CK478" s="21"/>
      <c r="CL478" s="21"/>
      <c r="CM478" s="21"/>
      <c r="CN478" s="21"/>
      <c r="CO478" s="21"/>
      <c r="CP478" s="21"/>
      <c r="CQ478" s="21"/>
      <c r="CR478" s="21"/>
      <c r="CS478" s="21"/>
      <c r="CT478" s="21"/>
      <c r="CU478" s="21"/>
      <c r="CV478" s="21"/>
      <c r="CW478" s="21"/>
      <c r="CX478" s="21"/>
      <c r="CY478" s="21"/>
      <c r="CZ478" s="21"/>
      <c r="DA478" s="21"/>
    </row>
    <row r="479" spans="2:105" x14ac:dyDescent="0.3">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c r="AH479" s="21"/>
      <c r="AI479" s="21"/>
      <c r="AJ479" s="21"/>
      <c r="AK479" s="21"/>
      <c r="AL479" s="21"/>
      <c r="AM479" s="21"/>
      <c r="AN479" s="21"/>
      <c r="AO479" s="21"/>
      <c r="AP479" s="21"/>
      <c r="AQ479" s="21"/>
      <c r="AR479" s="21"/>
      <c r="AW479" s="21"/>
      <c r="AX479" s="21"/>
      <c r="AY479" s="21"/>
      <c r="AZ479" s="21"/>
      <c r="BA479" s="21"/>
      <c r="BB479" s="21"/>
      <c r="BC479" s="21"/>
      <c r="BD479" s="21"/>
      <c r="BE479" s="21"/>
      <c r="BF479" s="21"/>
      <c r="BG479" s="21"/>
      <c r="BH479" s="21"/>
      <c r="BI479" s="21"/>
      <c r="BJ479" s="21"/>
      <c r="BK479" s="21"/>
      <c r="BL479" s="21"/>
      <c r="BM479" s="21"/>
      <c r="BN479" s="21"/>
      <c r="BO479" s="21"/>
      <c r="BP479" s="21"/>
      <c r="BQ479" s="21"/>
      <c r="BR479" s="21"/>
      <c r="BS479" s="21"/>
      <c r="BT479" s="21"/>
      <c r="BU479" s="21"/>
      <c r="BV479" s="21"/>
      <c r="BW479" s="21"/>
      <c r="BX479" s="21"/>
      <c r="BY479" s="21"/>
      <c r="BZ479" s="21"/>
      <c r="CA479" s="21"/>
      <c r="CB479" s="21"/>
      <c r="CC479" s="21"/>
      <c r="CD479" s="21"/>
      <c r="CE479" s="21"/>
      <c r="CF479" s="21"/>
      <c r="CG479" s="21"/>
      <c r="CH479" s="21"/>
      <c r="CI479" s="21"/>
      <c r="CJ479" s="21"/>
      <c r="CK479" s="21"/>
      <c r="CL479" s="21"/>
      <c r="CM479" s="21"/>
      <c r="CN479" s="21"/>
      <c r="CO479" s="21"/>
      <c r="CP479" s="21"/>
      <c r="CQ479" s="21"/>
      <c r="CR479" s="21"/>
      <c r="CS479" s="21"/>
      <c r="CT479" s="21"/>
      <c r="CU479" s="21"/>
      <c r="CV479" s="21"/>
      <c r="CW479" s="21"/>
      <c r="CX479" s="21"/>
      <c r="CY479" s="21"/>
      <c r="CZ479" s="21"/>
      <c r="DA479" s="21"/>
    </row>
    <row r="480" spans="2:105" x14ac:dyDescent="0.3">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c r="AH480" s="21"/>
      <c r="AI480" s="21"/>
      <c r="AJ480" s="21"/>
      <c r="AK480" s="21"/>
      <c r="AL480" s="21"/>
      <c r="AM480" s="21"/>
      <c r="AN480" s="21"/>
      <c r="AO480" s="21"/>
      <c r="AP480" s="21"/>
      <c r="AQ480" s="21"/>
      <c r="AR480" s="21"/>
      <c r="AW480" s="21"/>
      <c r="AX480" s="21"/>
      <c r="AY480" s="21"/>
      <c r="AZ480" s="21"/>
      <c r="BA480" s="21"/>
      <c r="BB480" s="21"/>
      <c r="BC480" s="21"/>
      <c r="BD480" s="21"/>
      <c r="BE480" s="21"/>
      <c r="BF480" s="21"/>
      <c r="BG480" s="21"/>
      <c r="BH480" s="21"/>
      <c r="BI480" s="21"/>
      <c r="BJ480" s="21"/>
      <c r="BK480" s="21"/>
      <c r="BL480" s="21"/>
      <c r="BM480" s="21"/>
      <c r="BN480" s="21"/>
      <c r="BO480" s="21"/>
      <c r="BP480" s="21"/>
      <c r="BQ480" s="21"/>
      <c r="BR480" s="21"/>
      <c r="BS480" s="21"/>
      <c r="BT480" s="21"/>
      <c r="BU480" s="21"/>
      <c r="BV480" s="21"/>
      <c r="BW480" s="21"/>
      <c r="BX480" s="21"/>
      <c r="BY480" s="21"/>
      <c r="BZ480" s="21"/>
      <c r="CA480" s="21"/>
      <c r="CB480" s="21"/>
      <c r="CC480" s="21"/>
      <c r="CD480" s="21"/>
      <c r="CE480" s="21"/>
      <c r="CF480" s="21"/>
      <c r="CG480" s="21"/>
      <c r="CH480" s="21"/>
      <c r="CI480" s="21"/>
      <c r="CJ480" s="21"/>
      <c r="CK480" s="21"/>
      <c r="CL480" s="21"/>
      <c r="CM480" s="21"/>
      <c r="CN480" s="21"/>
      <c r="CO480" s="21"/>
      <c r="CP480" s="21"/>
      <c r="CQ480" s="21"/>
      <c r="CR480" s="21"/>
      <c r="CS480" s="21"/>
      <c r="CT480" s="21"/>
      <c r="CU480" s="21"/>
      <c r="CV480" s="21"/>
      <c r="CW480" s="21"/>
      <c r="CX480" s="21"/>
      <c r="CY480" s="21"/>
      <c r="CZ480" s="21"/>
      <c r="DA480" s="21"/>
    </row>
    <row r="481" spans="2:105" x14ac:dyDescent="0.3">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c r="AH481" s="21"/>
      <c r="AI481" s="21"/>
      <c r="AJ481" s="21"/>
      <c r="AK481" s="21"/>
      <c r="AL481" s="21"/>
      <c r="AM481" s="21"/>
      <c r="AN481" s="21"/>
      <c r="AO481" s="21"/>
      <c r="AP481" s="21"/>
      <c r="AQ481" s="21"/>
      <c r="AR481" s="21"/>
      <c r="AW481" s="21"/>
      <c r="AX481" s="21"/>
      <c r="AY481" s="21"/>
      <c r="AZ481" s="21"/>
      <c r="BA481" s="21"/>
      <c r="BB481" s="21"/>
      <c r="BC481" s="21"/>
      <c r="BD481" s="21"/>
      <c r="BE481" s="21"/>
      <c r="BF481" s="21"/>
      <c r="BG481" s="21"/>
      <c r="BH481" s="21"/>
      <c r="BI481" s="21"/>
      <c r="BJ481" s="21"/>
      <c r="BK481" s="21"/>
      <c r="BL481" s="21"/>
      <c r="BM481" s="21"/>
      <c r="BN481" s="21"/>
      <c r="BO481" s="21"/>
      <c r="BP481" s="21"/>
      <c r="BQ481" s="21"/>
      <c r="BR481" s="21"/>
      <c r="BS481" s="21"/>
      <c r="BT481" s="21"/>
      <c r="BU481" s="21"/>
      <c r="BV481" s="21"/>
      <c r="BW481" s="21"/>
      <c r="BX481" s="21"/>
      <c r="BY481" s="21"/>
      <c r="BZ481" s="21"/>
      <c r="CA481" s="21"/>
      <c r="CB481" s="21"/>
      <c r="CC481" s="21"/>
      <c r="CD481" s="21"/>
      <c r="CE481" s="21"/>
      <c r="CF481" s="21"/>
      <c r="CG481" s="21"/>
      <c r="CH481" s="21"/>
      <c r="CI481" s="21"/>
      <c r="CJ481" s="21"/>
      <c r="CK481" s="21"/>
      <c r="CL481" s="21"/>
      <c r="CM481" s="21"/>
      <c r="CN481" s="21"/>
      <c r="CO481" s="21"/>
      <c r="CP481" s="21"/>
      <c r="CQ481" s="21"/>
      <c r="CR481" s="21"/>
      <c r="CS481" s="21"/>
      <c r="CT481" s="21"/>
      <c r="CU481" s="21"/>
      <c r="CV481" s="21"/>
      <c r="CW481" s="21"/>
      <c r="CX481" s="21"/>
      <c r="CY481" s="21"/>
      <c r="CZ481" s="21"/>
      <c r="DA481" s="21"/>
    </row>
    <row r="482" spans="2:105" x14ac:dyDescent="0.3">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c r="AH482" s="21"/>
      <c r="AI482" s="21"/>
      <c r="AJ482" s="21"/>
      <c r="AK482" s="21"/>
      <c r="AL482" s="21"/>
      <c r="AM482" s="21"/>
      <c r="AN482" s="21"/>
      <c r="AO482" s="21"/>
      <c r="AP482" s="21"/>
      <c r="AQ482" s="21"/>
      <c r="AR482" s="21"/>
      <c r="AW482" s="21"/>
      <c r="AX482" s="21"/>
      <c r="AY482" s="21"/>
      <c r="AZ482" s="21"/>
      <c r="BA482" s="21"/>
      <c r="BB482" s="21"/>
      <c r="BC482" s="21"/>
      <c r="BD482" s="21"/>
      <c r="BE482" s="21"/>
      <c r="BF482" s="21"/>
      <c r="BG482" s="21"/>
      <c r="BH482" s="21"/>
      <c r="BI482" s="21"/>
      <c r="BJ482" s="21"/>
      <c r="BK482" s="21"/>
      <c r="BL482" s="21"/>
      <c r="BM482" s="21"/>
      <c r="BN482" s="21"/>
      <c r="BO482" s="21"/>
      <c r="BP482" s="21"/>
      <c r="BQ482" s="21"/>
      <c r="BR482" s="21"/>
      <c r="BS482" s="21"/>
      <c r="BT482" s="21"/>
      <c r="BU482" s="21"/>
      <c r="BV482" s="21"/>
      <c r="BW482" s="21"/>
      <c r="BX482" s="21"/>
      <c r="BY482" s="21"/>
      <c r="BZ482" s="21"/>
      <c r="CA482" s="21"/>
      <c r="CB482" s="21"/>
      <c r="CC482" s="21"/>
      <c r="CD482" s="21"/>
      <c r="CE482" s="21"/>
      <c r="CF482" s="21"/>
      <c r="CG482" s="21"/>
      <c r="CH482" s="21"/>
      <c r="CI482" s="21"/>
      <c r="CJ482" s="21"/>
      <c r="CK482" s="21"/>
      <c r="CL482" s="21"/>
      <c r="CM482" s="21"/>
      <c r="CN482" s="21"/>
      <c r="CO482" s="21"/>
      <c r="CP482" s="21"/>
      <c r="CQ482" s="21"/>
      <c r="CR482" s="21"/>
      <c r="CS482" s="21"/>
      <c r="CT482" s="21"/>
      <c r="CU482" s="21"/>
      <c r="CV482" s="21"/>
      <c r="CW482" s="21"/>
      <c r="CX482" s="21"/>
      <c r="CY482" s="21"/>
      <c r="CZ482" s="21"/>
      <c r="DA482" s="21"/>
    </row>
    <row r="483" spans="2:105" x14ac:dyDescent="0.3">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c r="AH483" s="21"/>
      <c r="AI483" s="21"/>
      <c r="AJ483" s="21"/>
      <c r="AK483" s="21"/>
      <c r="AL483" s="21"/>
      <c r="AM483" s="21"/>
      <c r="AN483" s="21"/>
      <c r="AO483" s="21"/>
      <c r="AP483" s="21"/>
      <c r="AQ483" s="21"/>
      <c r="AR483" s="21"/>
      <c r="AW483" s="21"/>
      <c r="AX483" s="21"/>
      <c r="AY483" s="21"/>
      <c r="AZ483" s="21"/>
      <c r="BA483" s="21"/>
      <c r="BB483" s="21"/>
      <c r="BC483" s="21"/>
      <c r="BD483" s="21"/>
      <c r="BE483" s="21"/>
      <c r="BF483" s="21"/>
      <c r="BG483" s="21"/>
      <c r="BH483" s="21"/>
      <c r="BI483" s="21"/>
      <c r="BJ483" s="21"/>
      <c r="BK483" s="21"/>
      <c r="BL483" s="21"/>
      <c r="BM483" s="21"/>
      <c r="BN483" s="21"/>
      <c r="BO483" s="21"/>
      <c r="BP483" s="21"/>
      <c r="BQ483" s="21"/>
      <c r="BR483" s="21"/>
      <c r="BS483" s="21"/>
      <c r="BT483" s="21"/>
      <c r="BU483" s="21"/>
      <c r="BV483" s="21"/>
      <c r="BW483" s="21"/>
      <c r="BX483" s="21"/>
      <c r="BY483" s="21"/>
      <c r="BZ483" s="21"/>
      <c r="CA483" s="21"/>
      <c r="CB483" s="21"/>
      <c r="CC483" s="21"/>
      <c r="CD483" s="21"/>
      <c r="CE483" s="21"/>
      <c r="CF483" s="21"/>
      <c r="CG483" s="21"/>
      <c r="CH483" s="21"/>
      <c r="CI483" s="21"/>
      <c r="CJ483" s="21"/>
      <c r="CK483" s="21"/>
      <c r="CL483" s="21"/>
      <c r="CM483" s="21"/>
      <c r="CN483" s="21"/>
      <c r="CO483" s="21"/>
      <c r="CP483" s="21"/>
      <c r="CQ483" s="21"/>
      <c r="CR483" s="21"/>
      <c r="CS483" s="21"/>
      <c r="CT483" s="21"/>
      <c r="CU483" s="21"/>
      <c r="CV483" s="21"/>
      <c r="CW483" s="21"/>
      <c r="CX483" s="21"/>
      <c r="CY483" s="21"/>
      <c r="CZ483" s="21"/>
      <c r="DA483" s="21"/>
    </row>
    <row r="484" spans="2:105" x14ac:dyDescent="0.3">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c r="AH484" s="21"/>
      <c r="AI484" s="21"/>
      <c r="AJ484" s="21"/>
      <c r="AK484" s="21"/>
      <c r="AL484" s="21"/>
      <c r="AM484" s="21"/>
      <c r="AN484" s="21"/>
      <c r="AO484" s="21"/>
      <c r="AP484" s="21"/>
      <c r="AQ484" s="21"/>
      <c r="AR484" s="21"/>
      <c r="AW484" s="21"/>
      <c r="AX484" s="21"/>
      <c r="AY484" s="21"/>
      <c r="AZ484" s="21"/>
      <c r="BA484" s="21"/>
      <c r="BB484" s="21"/>
      <c r="BC484" s="21"/>
      <c r="BD484" s="21"/>
      <c r="BE484" s="21"/>
      <c r="BF484" s="21"/>
      <c r="BG484" s="21"/>
      <c r="BH484" s="21"/>
      <c r="BI484" s="21"/>
      <c r="BJ484" s="21"/>
      <c r="BK484" s="21"/>
      <c r="BL484" s="21"/>
      <c r="BM484" s="21"/>
      <c r="BN484" s="21"/>
      <c r="BO484" s="21"/>
      <c r="BP484" s="21"/>
      <c r="BQ484" s="21"/>
      <c r="BR484" s="21"/>
      <c r="BS484" s="21"/>
      <c r="BT484" s="21"/>
      <c r="BU484" s="21"/>
      <c r="BV484" s="21"/>
      <c r="BW484" s="21"/>
      <c r="BX484" s="21"/>
      <c r="BY484" s="21"/>
      <c r="BZ484" s="21"/>
      <c r="CA484" s="21"/>
      <c r="CB484" s="21"/>
      <c r="CC484" s="21"/>
      <c r="CD484" s="21"/>
      <c r="CE484" s="21"/>
      <c r="CF484" s="21"/>
      <c r="CG484" s="21"/>
      <c r="CH484" s="21"/>
      <c r="CI484" s="21"/>
      <c r="CJ484" s="21"/>
      <c r="CK484" s="21"/>
      <c r="CL484" s="21"/>
      <c r="CM484" s="21"/>
      <c r="CN484" s="21"/>
      <c r="CO484" s="21"/>
      <c r="CP484" s="21"/>
      <c r="CQ484" s="21"/>
      <c r="CR484" s="21"/>
      <c r="CS484" s="21"/>
      <c r="CT484" s="21"/>
      <c r="CU484" s="21"/>
      <c r="CV484" s="21"/>
      <c r="CW484" s="21"/>
      <c r="CX484" s="21"/>
      <c r="CY484" s="21"/>
      <c r="CZ484" s="21"/>
      <c r="DA484" s="21"/>
    </row>
    <row r="485" spans="2:105" x14ac:dyDescent="0.3">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c r="AH485" s="21"/>
      <c r="AI485" s="21"/>
      <c r="AJ485" s="21"/>
      <c r="AK485" s="21"/>
      <c r="AL485" s="21"/>
      <c r="AM485" s="21"/>
      <c r="AN485" s="21"/>
      <c r="AO485" s="21"/>
      <c r="AP485" s="21"/>
      <c r="AQ485" s="21"/>
      <c r="AR485" s="21"/>
      <c r="AW485" s="21"/>
      <c r="AX485" s="21"/>
      <c r="AY485" s="21"/>
      <c r="AZ485" s="21"/>
      <c r="BA485" s="21"/>
      <c r="BB485" s="21"/>
      <c r="BC485" s="21"/>
      <c r="BD485" s="21"/>
      <c r="BE485" s="21"/>
      <c r="BF485" s="21"/>
      <c r="BG485" s="21"/>
      <c r="BH485" s="21"/>
      <c r="BI485" s="21"/>
      <c r="BJ485" s="21"/>
      <c r="BK485" s="21"/>
      <c r="BL485" s="21"/>
      <c r="BM485" s="21"/>
      <c r="BN485" s="21"/>
      <c r="BO485" s="21"/>
      <c r="BP485" s="21"/>
      <c r="BQ485" s="21"/>
      <c r="BR485" s="21"/>
      <c r="BS485" s="21"/>
      <c r="BT485" s="21"/>
      <c r="BU485" s="21"/>
      <c r="BV485" s="21"/>
      <c r="BW485" s="21"/>
      <c r="BX485" s="21"/>
      <c r="BY485" s="21"/>
      <c r="BZ485" s="21"/>
      <c r="CA485" s="21"/>
      <c r="CB485" s="21"/>
      <c r="CC485" s="21"/>
      <c r="CD485" s="21"/>
      <c r="CE485" s="21"/>
      <c r="CF485" s="21"/>
      <c r="CG485" s="21"/>
      <c r="CH485" s="21"/>
      <c r="CI485" s="21"/>
      <c r="CJ485" s="21"/>
      <c r="CK485" s="21"/>
      <c r="CL485" s="21"/>
      <c r="CM485" s="21"/>
      <c r="CN485" s="21"/>
      <c r="CO485" s="21"/>
      <c r="CP485" s="21"/>
      <c r="CQ485" s="21"/>
      <c r="CR485" s="21"/>
      <c r="CS485" s="21"/>
      <c r="CT485" s="21"/>
      <c r="CU485" s="21"/>
      <c r="CV485" s="21"/>
      <c r="CW485" s="21"/>
      <c r="CX485" s="21"/>
      <c r="CY485" s="21"/>
      <c r="CZ485" s="21"/>
      <c r="DA485" s="21"/>
    </row>
    <row r="486" spans="2:105" x14ac:dyDescent="0.3">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21"/>
      <c r="AH486" s="21"/>
      <c r="AI486" s="21"/>
      <c r="AJ486" s="21"/>
      <c r="AK486" s="21"/>
      <c r="AL486" s="21"/>
      <c r="AM486" s="21"/>
      <c r="AN486" s="21"/>
      <c r="AO486" s="21"/>
      <c r="AP486" s="21"/>
      <c r="AQ486" s="21"/>
      <c r="AR486" s="21"/>
      <c r="AW486" s="21"/>
      <c r="AX486" s="21"/>
      <c r="AY486" s="21"/>
      <c r="AZ486" s="21"/>
      <c r="BA486" s="21"/>
      <c r="BB486" s="21"/>
      <c r="BC486" s="21"/>
      <c r="BD486" s="21"/>
      <c r="BE486" s="21"/>
      <c r="BF486" s="21"/>
      <c r="BG486" s="21"/>
      <c r="BH486" s="21"/>
      <c r="BI486" s="21"/>
      <c r="BJ486" s="21"/>
      <c r="BK486" s="21"/>
      <c r="BL486" s="21"/>
      <c r="BM486" s="21"/>
      <c r="BN486" s="21"/>
      <c r="BO486" s="21"/>
      <c r="BP486" s="21"/>
      <c r="BQ486" s="21"/>
      <c r="BR486" s="21"/>
      <c r="BS486" s="21"/>
      <c r="BT486" s="21"/>
      <c r="BU486" s="21"/>
      <c r="BV486" s="21"/>
      <c r="BW486" s="21"/>
      <c r="BX486" s="21"/>
      <c r="BY486" s="21"/>
      <c r="BZ486" s="21"/>
      <c r="CA486" s="21"/>
      <c r="CB486" s="21"/>
      <c r="CC486" s="21"/>
      <c r="CD486" s="21"/>
      <c r="CE486" s="21"/>
      <c r="CF486" s="21"/>
      <c r="CG486" s="21"/>
      <c r="CH486" s="21"/>
      <c r="CI486" s="21"/>
      <c r="CJ486" s="21"/>
      <c r="CK486" s="21"/>
      <c r="CL486" s="21"/>
      <c r="CM486" s="21"/>
      <c r="CN486" s="21"/>
      <c r="CO486" s="21"/>
      <c r="CP486" s="21"/>
      <c r="CQ486" s="21"/>
      <c r="CR486" s="21"/>
      <c r="CS486" s="21"/>
      <c r="CT486" s="21"/>
      <c r="CU486" s="21"/>
      <c r="CV486" s="21"/>
      <c r="CW486" s="21"/>
      <c r="CX486" s="21"/>
      <c r="CY486" s="21"/>
      <c r="CZ486" s="21"/>
      <c r="DA486" s="21"/>
    </row>
    <row r="487" spans="2:105" x14ac:dyDescent="0.3">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c r="AG487" s="21"/>
      <c r="AH487" s="21"/>
      <c r="AI487" s="21"/>
      <c r="AJ487" s="21"/>
      <c r="AK487" s="21"/>
      <c r="AL487" s="21"/>
      <c r="AM487" s="21"/>
      <c r="AN487" s="21"/>
      <c r="AO487" s="21"/>
      <c r="AP487" s="21"/>
      <c r="AQ487" s="21"/>
      <c r="AR487" s="21"/>
      <c r="AW487" s="21"/>
      <c r="AX487" s="21"/>
      <c r="AY487" s="21"/>
      <c r="AZ487" s="21"/>
      <c r="BA487" s="21"/>
      <c r="BB487" s="21"/>
      <c r="BC487" s="21"/>
      <c r="BD487" s="21"/>
      <c r="BE487" s="21"/>
      <c r="BF487" s="21"/>
      <c r="BG487" s="21"/>
      <c r="BH487" s="21"/>
      <c r="BI487" s="21"/>
      <c r="BJ487" s="21"/>
      <c r="BK487" s="21"/>
      <c r="BL487" s="21"/>
      <c r="BM487" s="21"/>
      <c r="BN487" s="21"/>
      <c r="BO487" s="21"/>
      <c r="BP487" s="21"/>
      <c r="BQ487" s="21"/>
      <c r="BR487" s="21"/>
      <c r="BS487" s="21"/>
      <c r="BT487" s="21"/>
      <c r="BU487" s="21"/>
      <c r="BV487" s="21"/>
      <c r="BW487" s="21"/>
      <c r="BX487" s="21"/>
      <c r="BY487" s="21"/>
      <c r="BZ487" s="21"/>
      <c r="CA487" s="21"/>
      <c r="CB487" s="21"/>
      <c r="CC487" s="21"/>
      <c r="CD487" s="21"/>
      <c r="CE487" s="21"/>
      <c r="CF487" s="21"/>
      <c r="CG487" s="21"/>
      <c r="CH487" s="21"/>
      <c r="CI487" s="21"/>
      <c r="CJ487" s="21"/>
      <c r="CK487" s="21"/>
      <c r="CL487" s="21"/>
      <c r="CM487" s="21"/>
      <c r="CN487" s="21"/>
      <c r="CO487" s="21"/>
      <c r="CP487" s="21"/>
      <c r="CQ487" s="21"/>
      <c r="CR487" s="21"/>
      <c r="CS487" s="21"/>
      <c r="CT487" s="21"/>
      <c r="CU487" s="21"/>
      <c r="CV487" s="21"/>
      <c r="CW487" s="21"/>
      <c r="CX487" s="21"/>
      <c r="CY487" s="21"/>
      <c r="CZ487" s="21"/>
      <c r="DA487" s="21"/>
    </row>
    <row r="488" spans="2:105" x14ac:dyDescent="0.3">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c r="AG488" s="21"/>
      <c r="AH488" s="21"/>
      <c r="AI488" s="21"/>
      <c r="AJ488" s="21"/>
      <c r="AK488" s="21"/>
      <c r="AL488" s="21"/>
      <c r="AM488" s="21"/>
      <c r="AN488" s="21"/>
      <c r="AO488" s="21"/>
      <c r="AP488" s="21"/>
      <c r="AQ488" s="21"/>
      <c r="AR488" s="21"/>
      <c r="AW488" s="21"/>
      <c r="AX488" s="21"/>
      <c r="AY488" s="21"/>
      <c r="AZ488" s="21"/>
      <c r="BA488" s="21"/>
      <c r="BB488" s="21"/>
      <c r="BC488" s="21"/>
      <c r="BD488" s="21"/>
      <c r="BE488" s="21"/>
      <c r="BF488" s="21"/>
      <c r="BG488" s="21"/>
      <c r="BH488" s="21"/>
      <c r="BI488" s="21"/>
      <c r="BJ488" s="21"/>
      <c r="BK488" s="21"/>
      <c r="BL488" s="21"/>
      <c r="BM488" s="21"/>
      <c r="BN488" s="21"/>
      <c r="BO488" s="21"/>
      <c r="BP488" s="21"/>
      <c r="BQ488" s="21"/>
      <c r="BR488" s="21"/>
      <c r="BS488" s="21"/>
      <c r="BT488" s="21"/>
      <c r="BU488" s="21"/>
      <c r="BV488" s="21"/>
      <c r="BW488" s="21"/>
      <c r="BX488" s="21"/>
      <c r="BY488" s="21"/>
      <c r="BZ488" s="21"/>
      <c r="CA488" s="21"/>
      <c r="CB488" s="21"/>
      <c r="CC488" s="21"/>
      <c r="CD488" s="21"/>
      <c r="CE488" s="21"/>
      <c r="CF488" s="21"/>
      <c r="CG488" s="21"/>
      <c r="CH488" s="21"/>
      <c r="CI488" s="21"/>
      <c r="CJ488" s="21"/>
      <c r="CK488" s="21"/>
      <c r="CL488" s="21"/>
      <c r="CM488" s="21"/>
      <c r="CN488" s="21"/>
      <c r="CO488" s="21"/>
      <c r="CP488" s="21"/>
      <c r="CQ488" s="21"/>
      <c r="CR488" s="21"/>
      <c r="CS488" s="21"/>
      <c r="CT488" s="21"/>
      <c r="CU488" s="21"/>
      <c r="CV488" s="21"/>
      <c r="CW488" s="21"/>
      <c r="CX488" s="21"/>
      <c r="CY488" s="21"/>
      <c r="CZ488" s="21"/>
      <c r="DA488" s="21"/>
    </row>
    <row r="489" spans="2:105" x14ac:dyDescent="0.3">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c r="AG489" s="21"/>
      <c r="AH489" s="21"/>
      <c r="AI489" s="21"/>
      <c r="AJ489" s="21"/>
      <c r="AK489" s="21"/>
      <c r="AL489" s="21"/>
      <c r="AM489" s="21"/>
      <c r="AN489" s="21"/>
      <c r="AO489" s="21"/>
      <c r="AP489" s="21"/>
      <c r="AQ489" s="21"/>
      <c r="AR489" s="21"/>
      <c r="AW489" s="21"/>
      <c r="AX489" s="21"/>
      <c r="AY489" s="21"/>
      <c r="AZ489" s="21"/>
      <c r="BA489" s="21"/>
      <c r="BB489" s="21"/>
      <c r="BC489" s="21"/>
      <c r="BD489" s="21"/>
      <c r="BE489" s="21"/>
      <c r="BF489" s="21"/>
      <c r="BG489" s="21"/>
      <c r="BH489" s="21"/>
      <c r="BI489" s="21"/>
      <c r="BJ489" s="21"/>
      <c r="BK489" s="21"/>
      <c r="BL489" s="21"/>
      <c r="BM489" s="21"/>
      <c r="BN489" s="21"/>
      <c r="BO489" s="21"/>
      <c r="BP489" s="21"/>
      <c r="BQ489" s="21"/>
      <c r="BR489" s="21"/>
      <c r="BS489" s="21"/>
      <c r="BT489" s="21"/>
      <c r="BU489" s="21"/>
      <c r="BV489" s="21"/>
      <c r="BW489" s="21"/>
      <c r="BX489" s="21"/>
      <c r="BY489" s="21"/>
      <c r="BZ489" s="21"/>
      <c r="CA489" s="21"/>
      <c r="CB489" s="21"/>
      <c r="CC489" s="21"/>
      <c r="CD489" s="21"/>
      <c r="CE489" s="21"/>
      <c r="CF489" s="21"/>
      <c r="CG489" s="21"/>
      <c r="CH489" s="21"/>
      <c r="CI489" s="21"/>
      <c r="CJ489" s="21"/>
      <c r="CK489" s="21"/>
      <c r="CL489" s="21"/>
      <c r="CM489" s="21"/>
      <c r="CN489" s="21"/>
      <c r="CO489" s="21"/>
      <c r="CP489" s="21"/>
      <c r="CQ489" s="21"/>
      <c r="CR489" s="21"/>
      <c r="CS489" s="21"/>
      <c r="CT489" s="21"/>
      <c r="CU489" s="21"/>
      <c r="CV489" s="21"/>
      <c r="CW489" s="21"/>
      <c r="CX489" s="21"/>
      <c r="CY489" s="21"/>
      <c r="CZ489" s="21"/>
      <c r="DA489" s="21"/>
    </row>
    <row r="490" spans="2:105" x14ac:dyDescent="0.3">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c r="AG490" s="21"/>
      <c r="AH490" s="21"/>
      <c r="AI490" s="21"/>
      <c r="AJ490" s="21"/>
      <c r="AK490" s="21"/>
      <c r="AL490" s="21"/>
      <c r="AM490" s="21"/>
      <c r="AN490" s="21"/>
      <c r="AO490" s="21"/>
      <c r="AP490" s="21"/>
      <c r="AQ490" s="21"/>
      <c r="AR490" s="21"/>
      <c r="AW490" s="21"/>
      <c r="AX490" s="21"/>
      <c r="AY490" s="21"/>
      <c r="AZ490" s="21"/>
      <c r="BA490" s="21"/>
      <c r="BB490" s="21"/>
      <c r="BC490" s="21"/>
      <c r="BD490" s="21"/>
      <c r="BE490" s="21"/>
      <c r="BF490" s="21"/>
      <c r="BG490" s="21"/>
      <c r="BH490" s="21"/>
      <c r="BI490" s="21"/>
      <c r="BJ490" s="21"/>
      <c r="BK490" s="21"/>
      <c r="BL490" s="21"/>
      <c r="BM490" s="21"/>
      <c r="BN490" s="21"/>
      <c r="BO490" s="21"/>
      <c r="BP490" s="21"/>
      <c r="BQ490" s="21"/>
      <c r="BR490" s="21"/>
      <c r="BS490" s="21"/>
      <c r="BT490" s="21"/>
      <c r="BU490" s="21"/>
      <c r="BV490" s="21"/>
      <c r="BW490" s="21"/>
      <c r="BX490" s="21"/>
      <c r="BY490" s="21"/>
      <c r="BZ490" s="21"/>
      <c r="CA490" s="21"/>
      <c r="CB490" s="21"/>
      <c r="CC490" s="21"/>
      <c r="CD490" s="21"/>
      <c r="CE490" s="21"/>
      <c r="CF490" s="21"/>
      <c r="CG490" s="21"/>
      <c r="CH490" s="21"/>
      <c r="CI490" s="21"/>
      <c r="CJ490" s="21"/>
      <c r="CK490" s="21"/>
      <c r="CL490" s="21"/>
      <c r="CM490" s="21"/>
      <c r="CN490" s="21"/>
      <c r="CO490" s="21"/>
      <c r="CP490" s="21"/>
      <c r="CQ490" s="21"/>
      <c r="CR490" s="21"/>
      <c r="CS490" s="21"/>
      <c r="CT490" s="21"/>
      <c r="CU490" s="21"/>
      <c r="CV490" s="21"/>
      <c r="CW490" s="21"/>
      <c r="CX490" s="21"/>
      <c r="CY490" s="21"/>
      <c r="CZ490" s="21"/>
      <c r="DA490" s="21"/>
    </row>
    <row r="491" spans="2:105" x14ac:dyDescent="0.3">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c r="AG491" s="21"/>
      <c r="AH491" s="21"/>
      <c r="AI491" s="21"/>
      <c r="AJ491" s="21"/>
      <c r="AK491" s="21"/>
      <c r="AL491" s="21"/>
      <c r="AM491" s="21"/>
      <c r="AN491" s="21"/>
      <c r="AO491" s="21"/>
      <c r="AP491" s="21"/>
      <c r="AQ491" s="21"/>
      <c r="AR491" s="21"/>
      <c r="AW491" s="21"/>
      <c r="AX491" s="21"/>
      <c r="AY491" s="21"/>
      <c r="AZ491" s="21"/>
      <c r="BA491" s="21"/>
      <c r="BB491" s="21"/>
      <c r="BC491" s="21"/>
      <c r="BD491" s="21"/>
      <c r="BE491" s="21"/>
      <c r="BF491" s="21"/>
      <c r="BG491" s="21"/>
      <c r="BH491" s="21"/>
      <c r="BI491" s="21"/>
      <c r="BJ491" s="21"/>
      <c r="BK491" s="21"/>
      <c r="BL491" s="21"/>
      <c r="BM491" s="21"/>
      <c r="BN491" s="21"/>
      <c r="BO491" s="21"/>
      <c r="BP491" s="21"/>
      <c r="BQ491" s="21"/>
      <c r="BR491" s="21"/>
      <c r="BS491" s="21"/>
      <c r="BT491" s="21"/>
      <c r="BU491" s="21"/>
      <c r="BV491" s="21"/>
      <c r="BW491" s="21"/>
      <c r="BX491" s="21"/>
      <c r="BY491" s="21"/>
      <c r="BZ491" s="21"/>
      <c r="CA491" s="21"/>
      <c r="CB491" s="21"/>
      <c r="CC491" s="21"/>
      <c r="CD491" s="21"/>
      <c r="CE491" s="21"/>
      <c r="CF491" s="21"/>
      <c r="CG491" s="21"/>
      <c r="CH491" s="21"/>
      <c r="CI491" s="21"/>
      <c r="CJ491" s="21"/>
      <c r="CK491" s="21"/>
      <c r="CL491" s="21"/>
      <c r="CM491" s="21"/>
      <c r="CN491" s="21"/>
      <c r="CO491" s="21"/>
      <c r="CP491" s="21"/>
      <c r="CQ491" s="21"/>
      <c r="CR491" s="21"/>
      <c r="CS491" s="21"/>
      <c r="CT491" s="21"/>
      <c r="CU491" s="21"/>
      <c r="CV491" s="21"/>
      <c r="CW491" s="21"/>
      <c r="CX491" s="21"/>
      <c r="CY491" s="21"/>
      <c r="CZ491" s="21"/>
      <c r="DA491" s="21"/>
    </row>
    <row r="492" spans="2:105" x14ac:dyDescent="0.3">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c r="AG492" s="21"/>
      <c r="AH492" s="21"/>
      <c r="AI492" s="21"/>
      <c r="AJ492" s="21"/>
      <c r="AK492" s="21"/>
      <c r="AL492" s="21"/>
      <c r="AM492" s="21"/>
      <c r="AN492" s="21"/>
      <c r="AO492" s="21"/>
      <c r="AP492" s="21"/>
      <c r="AQ492" s="21"/>
      <c r="AR492" s="21"/>
      <c r="AW492" s="21"/>
      <c r="AX492" s="21"/>
      <c r="AY492" s="21"/>
      <c r="AZ492" s="21"/>
      <c r="BA492" s="21"/>
      <c r="BB492" s="21"/>
      <c r="BC492" s="21"/>
      <c r="BD492" s="21"/>
      <c r="BE492" s="21"/>
      <c r="BF492" s="21"/>
      <c r="BG492" s="21"/>
      <c r="BH492" s="21"/>
      <c r="BI492" s="21"/>
      <c r="BJ492" s="21"/>
      <c r="BK492" s="21"/>
      <c r="BL492" s="21"/>
      <c r="BM492" s="21"/>
      <c r="BN492" s="21"/>
      <c r="BO492" s="21"/>
      <c r="BP492" s="21"/>
      <c r="BQ492" s="21"/>
      <c r="BR492" s="21"/>
      <c r="BS492" s="21"/>
      <c r="BT492" s="21"/>
      <c r="BU492" s="21"/>
      <c r="BV492" s="21"/>
      <c r="BW492" s="21"/>
      <c r="BX492" s="21"/>
      <c r="BY492" s="21"/>
      <c r="BZ492" s="21"/>
      <c r="CA492" s="21"/>
      <c r="CB492" s="21"/>
      <c r="CC492" s="21"/>
      <c r="CD492" s="21"/>
      <c r="CE492" s="21"/>
      <c r="CF492" s="21"/>
      <c r="CG492" s="21"/>
      <c r="CH492" s="21"/>
      <c r="CI492" s="21"/>
      <c r="CJ492" s="21"/>
      <c r="CK492" s="21"/>
      <c r="CL492" s="21"/>
      <c r="CM492" s="21"/>
      <c r="CN492" s="21"/>
      <c r="CO492" s="21"/>
      <c r="CP492" s="21"/>
      <c r="CQ492" s="21"/>
      <c r="CR492" s="21"/>
      <c r="CS492" s="21"/>
      <c r="CT492" s="21"/>
      <c r="CU492" s="21"/>
      <c r="CV492" s="21"/>
      <c r="CW492" s="21"/>
      <c r="CX492" s="21"/>
      <c r="CY492" s="21"/>
      <c r="CZ492" s="21"/>
      <c r="DA492" s="21"/>
    </row>
    <row r="493" spans="2:105" x14ac:dyDescent="0.3">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c r="AG493" s="21"/>
      <c r="AH493" s="21"/>
      <c r="AI493" s="21"/>
      <c r="AJ493" s="21"/>
      <c r="AK493" s="21"/>
      <c r="AL493" s="21"/>
      <c r="AM493" s="21"/>
      <c r="AN493" s="21"/>
      <c r="AO493" s="21"/>
      <c r="AP493" s="21"/>
      <c r="AQ493" s="21"/>
      <c r="AR493" s="21"/>
      <c r="AW493" s="21"/>
      <c r="AX493" s="21"/>
      <c r="AY493" s="21"/>
      <c r="AZ493" s="21"/>
      <c r="BA493" s="21"/>
      <c r="BB493" s="21"/>
      <c r="BC493" s="21"/>
      <c r="BD493" s="21"/>
      <c r="BE493" s="21"/>
      <c r="BF493" s="21"/>
      <c r="BG493" s="21"/>
      <c r="BH493" s="21"/>
      <c r="BI493" s="21"/>
      <c r="BJ493" s="21"/>
      <c r="BK493" s="21"/>
      <c r="BL493" s="21"/>
      <c r="BM493" s="21"/>
      <c r="BN493" s="21"/>
      <c r="BO493" s="21"/>
      <c r="BP493" s="21"/>
      <c r="BQ493" s="21"/>
      <c r="BR493" s="21"/>
      <c r="BS493" s="21"/>
      <c r="BT493" s="21"/>
      <c r="BU493" s="21"/>
      <c r="BV493" s="21"/>
      <c r="BW493" s="21"/>
      <c r="BX493" s="21"/>
      <c r="BY493" s="21"/>
      <c r="BZ493" s="21"/>
      <c r="CA493" s="21"/>
      <c r="CB493" s="21"/>
      <c r="CC493" s="21"/>
      <c r="CD493" s="21"/>
      <c r="CE493" s="21"/>
      <c r="CF493" s="21"/>
      <c r="CG493" s="21"/>
      <c r="CH493" s="21"/>
      <c r="CI493" s="21"/>
      <c r="CJ493" s="21"/>
      <c r="CK493" s="21"/>
      <c r="CL493" s="21"/>
      <c r="CM493" s="21"/>
      <c r="CN493" s="21"/>
      <c r="CO493" s="21"/>
      <c r="CP493" s="21"/>
      <c r="CQ493" s="21"/>
      <c r="CR493" s="21"/>
      <c r="CS493" s="21"/>
      <c r="CT493" s="21"/>
      <c r="CU493" s="21"/>
      <c r="CV493" s="21"/>
      <c r="CW493" s="21"/>
      <c r="CX493" s="21"/>
      <c r="CY493" s="21"/>
      <c r="CZ493" s="21"/>
      <c r="DA493" s="21"/>
    </row>
    <row r="494" spans="2:105" x14ac:dyDescent="0.3">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c r="AG494" s="21"/>
      <c r="AH494" s="21"/>
      <c r="AI494" s="21"/>
      <c r="AJ494" s="21"/>
      <c r="AK494" s="21"/>
      <c r="AL494" s="21"/>
      <c r="AM494" s="21"/>
      <c r="AN494" s="21"/>
      <c r="AO494" s="21"/>
      <c r="AP494" s="21"/>
      <c r="AQ494" s="21"/>
      <c r="AR494" s="21"/>
      <c r="AW494" s="21"/>
      <c r="AX494" s="21"/>
      <c r="AY494" s="21"/>
      <c r="AZ494" s="21"/>
      <c r="BA494" s="21"/>
      <c r="BB494" s="21"/>
      <c r="BC494" s="21"/>
      <c r="BD494" s="21"/>
      <c r="BE494" s="21"/>
      <c r="BF494" s="21"/>
      <c r="BG494" s="21"/>
      <c r="BH494" s="21"/>
      <c r="BI494" s="21"/>
      <c r="BJ494" s="21"/>
      <c r="BK494" s="21"/>
      <c r="BL494" s="21"/>
      <c r="BM494" s="21"/>
      <c r="BN494" s="21"/>
      <c r="BO494" s="21"/>
      <c r="BP494" s="21"/>
      <c r="BQ494" s="21"/>
      <c r="BR494" s="21"/>
      <c r="BS494" s="21"/>
      <c r="BT494" s="21"/>
      <c r="BU494" s="21"/>
      <c r="BV494" s="21"/>
      <c r="BW494" s="21"/>
      <c r="BX494" s="21"/>
      <c r="BY494" s="21"/>
      <c r="BZ494" s="21"/>
      <c r="CA494" s="21"/>
      <c r="CB494" s="21"/>
      <c r="CC494" s="21"/>
      <c r="CD494" s="21"/>
      <c r="CE494" s="21"/>
      <c r="CF494" s="21"/>
      <c r="CG494" s="21"/>
      <c r="CH494" s="21"/>
      <c r="CI494" s="21"/>
      <c r="CJ494" s="21"/>
      <c r="CK494" s="21"/>
      <c r="CL494" s="21"/>
      <c r="CM494" s="21"/>
      <c r="CN494" s="21"/>
      <c r="CO494" s="21"/>
      <c r="CP494" s="21"/>
      <c r="CQ494" s="21"/>
      <c r="CR494" s="21"/>
      <c r="CS494" s="21"/>
      <c r="CT494" s="21"/>
      <c r="CU494" s="21"/>
      <c r="CV494" s="21"/>
      <c r="CW494" s="21"/>
      <c r="CX494" s="21"/>
      <c r="CY494" s="21"/>
      <c r="CZ494" s="21"/>
      <c r="DA494" s="21"/>
    </row>
    <row r="495" spans="2:105" x14ac:dyDescent="0.3">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c r="AG495" s="21"/>
      <c r="AH495" s="21"/>
      <c r="AI495" s="21"/>
      <c r="AJ495" s="21"/>
      <c r="AK495" s="21"/>
      <c r="AL495" s="21"/>
      <c r="AM495" s="21"/>
      <c r="AN495" s="21"/>
      <c r="AO495" s="21"/>
      <c r="AP495" s="21"/>
      <c r="AQ495" s="21"/>
      <c r="AR495" s="21"/>
      <c r="AW495" s="21"/>
      <c r="AX495" s="21"/>
      <c r="AY495" s="21"/>
      <c r="AZ495" s="21"/>
      <c r="BA495" s="21"/>
      <c r="BB495" s="21"/>
      <c r="BC495" s="21"/>
      <c r="BD495" s="21"/>
      <c r="BE495" s="21"/>
      <c r="BF495" s="21"/>
      <c r="BG495" s="21"/>
      <c r="BH495" s="21"/>
      <c r="BI495" s="21"/>
      <c r="BJ495" s="21"/>
      <c r="BK495" s="21"/>
      <c r="BL495" s="21"/>
      <c r="BM495" s="21"/>
      <c r="BN495" s="21"/>
      <c r="BO495" s="21"/>
      <c r="BP495" s="21"/>
      <c r="BQ495" s="21"/>
      <c r="BR495" s="21"/>
      <c r="BS495" s="21"/>
      <c r="BT495" s="21"/>
      <c r="BU495" s="21"/>
      <c r="BV495" s="21"/>
      <c r="BW495" s="21"/>
      <c r="BX495" s="21"/>
      <c r="BY495" s="21"/>
      <c r="BZ495" s="21"/>
      <c r="CA495" s="21"/>
      <c r="CB495" s="21"/>
      <c r="CC495" s="21"/>
      <c r="CD495" s="21"/>
      <c r="CE495" s="21"/>
      <c r="CF495" s="21"/>
      <c r="CG495" s="21"/>
      <c r="CH495" s="21"/>
      <c r="CI495" s="21"/>
      <c r="CJ495" s="21"/>
      <c r="CK495" s="21"/>
      <c r="CL495" s="21"/>
      <c r="CM495" s="21"/>
      <c r="CN495" s="21"/>
      <c r="CO495" s="21"/>
      <c r="CP495" s="21"/>
      <c r="CQ495" s="21"/>
      <c r="CR495" s="21"/>
      <c r="CS495" s="21"/>
      <c r="CT495" s="21"/>
      <c r="CU495" s="21"/>
      <c r="CV495" s="21"/>
      <c r="CW495" s="21"/>
      <c r="CX495" s="21"/>
      <c r="CY495" s="21"/>
      <c r="CZ495" s="21"/>
      <c r="DA495" s="21"/>
    </row>
    <row r="496" spans="2:105" x14ac:dyDescent="0.3">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c r="AG496" s="21"/>
      <c r="AH496" s="21"/>
      <c r="AI496" s="21"/>
      <c r="AJ496" s="21"/>
      <c r="AK496" s="21"/>
      <c r="AL496" s="21"/>
      <c r="AM496" s="21"/>
      <c r="AN496" s="21"/>
      <c r="AO496" s="21"/>
      <c r="AP496" s="21"/>
      <c r="AQ496" s="21"/>
      <c r="AR496" s="21"/>
      <c r="AW496" s="21"/>
      <c r="AX496" s="21"/>
      <c r="AY496" s="21"/>
      <c r="AZ496" s="21"/>
      <c r="BA496" s="21"/>
      <c r="BB496" s="21"/>
      <c r="BC496" s="21"/>
      <c r="BD496" s="21"/>
      <c r="BE496" s="21"/>
      <c r="BF496" s="21"/>
      <c r="BG496" s="21"/>
      <c r="BH496" s="21"/>
      <c r="BI496" s="21"/>
      <c r="BJ496" s="21"/>
      <c r="BK496" s="21"/>
      <c r="BL496" s="21"/>
      <c r="BM496" s="21"/>
      <c r="BN496" s="21"/>
      <c r="BO496" s="21"/>
      <c r="BP496" s="21"/>
      <c r="BQ496" s="21"/>
      <c r="BR496" s="21"/>
      <c r="BS496" s="21"/>
      <c r="BT496" s="21"/>
      <c r="BU496" s="21"/>
      <c r="BV496" s="21"/>
      <c r="BW496" s="21"/>
      <c r="BX496" s="21"/>
      <c r="BY496" s="21"/>
      <c r="BZ496" s="21"/>
      <c r="CA496" s="21"/>
      <c r="CB496" s="21"/>
      <c r="CC496" s="21"/>
      <c r="CD496" s="21"/>
      <c r="CE496" s="21"/>
      <c r="CF496" s="21"/>
      <c r="CG496" s="21"/>
      <c r="CH496" s="21"/>
      <c r="CI496" s="21"/>
      <c r="CJ496" s="21"/>
      <c r="CK496" s="21"/>
      <c r="CL496" s="21"/>
      <c r="CM496" s="21"/>
      <c r="CN496" s="21"/>
      <c r="CO496" s="21"/>
      <c r="CP496" s="21"/>
      <c r="CQ496" s="21"/>
      <c r="CR496" s="21"/>
      <c r="CS496" s="21"/>
      <c r="CT496" s="21"/>
      <c r="CU496" s="21"/>
      <c r="CV496" s="21"/>
      <c r="CW496" s="21"/>
      <c r="CX496" s="21"/>
      <c r="CY496" s="21"/>
      <c r="CZ496" s="21"/>
      <c r="DA496" s="21"/>
    </row>
    <row r="497" spans="2:105" x14ac:dyDescent="0.3">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c r="AG497" s="21"/>
      <c r="AH497" s="21"/>
      <c r="AI497" s="21"/>
      <c r="AJ497" s="21"/>
      <c r="AK497" s="21"/>
      <c r="AL497" s="21"/>
      <c r="AM497" s="21"/>
      <c r="AN497" s="21"/>
      <c r="AO497" s="21"/>
      <c r="AP497" s="21"/>
      <c r="AQ497" s="21"/>
      <c r="AR497" s="21"/>
      <c r="AW497" s="21"/>
      <c r="AX497" s="21"/>
      <c r="AY497" s="21"/>
      <c r="AZ497" s="21"/>
      <c r="BA497" s="21"/>
      <c r="BB497" s="21"/>
      <c r="BC497" s="21"/>
      <c r="BD497" s="21"/>
      <c r="BE497" s="21"/>
      <c r="BF497" s="21"/>
      <c r="BG497" s="21"/>
      <c r="BH497" s="21"/>
      <c r="BI497" s="21"/>
      <c r="BJ497" s="21"/>
      <c r="BK497" s="21"/>
      <c r="BL497" s="21"/>
      <c r="BM497" s="21"/>
      <c r="BN497" s="21"/>
      <c r="BO497" s="21"/>
      <c r="BP497" s="21"/>
      <c r="BQ497" s="21"/>
      <c r="BR497" s="21"/>
      <c r="BS497" s="21"/>
      <c r="BT497" s="21"/>
      <c r="BU497" s="21"/>
      <c r="BV497" s="21"/>
      <c r="BW497" s="21"/>
      <c r="BX497" s="21"/>
      <c r="BY497" s="21"/>
      <c r="BZ497" s="21"/>
      <c r="CA497" s="21"/>
      <c r="CB497" s="21"/>
      <c r="CC497" s="21"/>
      <c r="CD497" s="21"/>
      <c r="CE497" s="21"/>
      <c r="CF497" s="21"/>
      <c r="CG497" s="21"/>
      <c r="CH497" s="21"/>
      <c r="CI497" s="21"/>
      <c r="CJ497" s="21"/>
      <c r="CK497" s="21"/>
      <c r="CL497" s="21"/>
      <c r="CM497" s="21"/>
      <c r="CN497" s="21"/>
      <c r="CO497" s="21"/>
      <c r="CP497" s="21"/>
      <c r="CQ497" s="21"/>
      <c r="CR497" s="21"/>
      <c r="CS497" s="21"/>
      <c r="CT497" s="21"/>
      <c r="CU497" s="21"/>
      <c r="CV497" s="21"/>
      <c r="CW497" s="21"/>
      <c r="CX497" s="21"/>
      <c r="CY497" s="21"/>
      <c r="CZ497" s="21"/>
      <c r="DA497" s="21"/>
    </row>
    <row r="498" spans="2:105" x14ac:dyDescent="0.3">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c r="AG498" s="21"/>
      <c r="AH498" s="21"/>
      <c r="AI498" s="21"/>
      <c r="AJ498" s="21"/>
      <c r="AK498" s="21"/>
      <c r="AL498" s="21"/>
      <c r="AM498" s="21"/>
      <c r="AN498" s="21"/>
      <c r="AO498" s="21"/>
      <c r="AP498" s="21"/>
      <c r="AQ498" s="21"/>
      <c r="AR498" s="21"/>
      <c r="AW498" s="21"/>
      <c r="AX498" s="21"/>
      <c r="AY498" s="21"/>
      <c r="AZ498" s="21"/>
      <c r="BA498" s="21"/>
      <c r="BB498" s="21"/>
      <c r="BC498" s="21"/>
      <c r="BD498" s="21"/>
      <c r="BE498" s="21"/>
      <c r="BF498" s="21"/>
      <c r="BG498" s="21"/>
      <c r="BH498" s="21"/>
      <c r="BI498" s="21"/>
      <c r="BJ498" s="21"/>
      <c r="BK498" s="21"/>
      <c r="BL498" s="21"/>
      <c r="BM498" s="21"/>
      <c r="BN498" s="21"/>
      <c r="BO498" s="21"/>
      <c r="BP498" s="21"/>
      <c r="BQ498" s="21"/>
      <c r="BR498" s="21"/>
      <c r="BS498" s="21"/>
      <c r="BT498" s="21"/>
      <c r="BU498" s="21"/>
      <c r="BV498" s="21"/>
      <c r="BW498" s="21"/>
      <c r="BX498" s="21"/>
      <c r="BY498" s="21"/>
      <c r="BZ498" s="21"/>
      <c r="CA498" s="21"/>
      <c r="CB498" s="21"/>
      <c r="CC498" s="21"/>
      <c r="CD498" s="21"/>
      <c r="CE498" s="21"/>
      <c r="CF498" s="21"/>
      <c r="CG498" s="21"/>
      <c r="CH498" s="21"/>
      <c r="CI498" s="21"/>
      <c r="CJ498" s="21"/>
      <c r="CK498" s="21"/>
      <c r="CL498" s="21"/>
      <c r="CM498" s="21"/>
      <c r="CN498" s="21"/>
      <c r="CO498" s="21"/>
      <c r="CP498" s="21"/>
      <c r="CQ498" s="21"/>
      <c r="CR498" s="21"/>
      <c r="CS498" s="21"/>
      <c r="CT498" s="21"/>
      <c r="CU498" s="21"/>
      <c r="CV498" s="21"/>
      <c r="CW498" s="21"/>
      <c r="CX498" s="21"/>
      <c r="CY498" s="21"/>
      <c r="CZ498" s="21"/>
      <c r="DA498" s="21"/>
    </row>
    <row r="499" spans="2:105" x14ac:dyDescent="0.3">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c r="AG499" s="21"/>
      <c r="AH499" s="21"/>
      <c r="AI499" s="21"/>
      <c r="AJ499" s="21"/>
      <c r="AK499" s="21"/>
      <c r="AL499" s="21"/>
      <c r="AM499" s="21"/>
      <c r="AN499" s="21"/>
      <c r="AO499" s="21"/>
      <c r="AP499" s="21"/>
      <c r="AQ499" s="21"/>
      <c r="AR499" s="21"/>
      <c r="AW499" s="21"/>
      <c r="AX499" s="21"/>
      <c r="AY499" s="21"/>
      <c r="AZ499" s="21"/>
      <c r="BA499" s="21"/>
      <c r="BB499" s="21"/>
      <c r="BC499" s="21"/>
      <c r="BD499" s="21"/>
      <c r="BE499" s="21"/>
      <c r="BF499" s="21"/>
      <c r="BG499" s="21"/>
      <c r="BH499" s="21"/>
      <c r="BI499" s="21"/>
      <c r="BJ499" s="21"/>
      <c r="BK499" s="21"/>
      <c r="BL499" s="21"/>
      <c r="BM499" s="21"/>
      <c r="BN499" s="21"/>
      <c r="BO499" s="21"/>
      <c r="BP499" s="21"/>
      <c r="BQ499" s="21"/>
      <c r="BR499" s="21"/>
      <c r="BS499" s="21"/>
      <c r="BT499" s="21"/>
      <c r="BU499" s="21"/>
      <c r="BV499" s="21"/>
      <c r="BW499" s="21"/>
      <c r="BX499" s="21"/>
      <c r="BY499" s="21"/>
      <c r="BZ499" s="21"/>
      <c r="CA499" s="21"/>
      <c r="CB499" s="21"/>
      <c r="CC499" s="21"/>
      <c r="CD499" s="21"/>
      <c r="CE499" s="21"/>
      <c r="CF499" s="21"/>
      <c r="CG499" s="21"/>
      <c r="CH499" s="21"/>
      <c r="CI499" s="21"/>
      <c r="CJ499" s="21"/>
      <c r="CK499" s="21"/>
      <c r="CL499" s="21"/>
      <c r="CM499" s="21"/>
      <c r="CN499" s="21"/>
      <c r="CO499" s="21"/>
      <c r="CP499" s="21"/>
      <c r="CQ499" s="21"/>
      <c r="CR499" s="21"/>
      <c r="CS499" s="21"/>
      <c r="CT499" s="21"/>
      <c r="CU499" s="21"/>
      <c r="CV499" s="21"/>
      <c r="CW499" s="21"/>
      <c r="CX499" s="21"/>
      <c r="CY499" s="21"/>
      <c r="CZ499" s="21"/>
      <c r="DA499" s="21"/>
    </row>
    <row r="500" spans="2:105" x14ac:dyDescent="0.3">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c r="AG500" s="21"/>
      <c r="AH500" s="21"/>
      <c r="AI500" s="21"/>
      <c r="AJ500" s="21"/>
      <c r="AK500" s="21"/>
      <c r="AL500" s="21"/>
      <c r="AM500" s="21"/>
      <c r="AN500" s="21"/>
      <c r="AO500" s="21"/>
      <c r="AP500" s="21"/>
      <c r="AQ500" s="21"/>
      <c r="AR500" s="21"/>
      <c r="AW500" s="21"/>
      <c r="AX500" s="21"/>
      <c r="AY500" s="21"/>
      <c r="AZ500" s="21"/>
      <c r="BA500" s="21"/>
      <c r="BB500" s="21"/>
      <c r="BC500" s="21"/>
      <c r="BD500" s="21"/>
      <c r="BE500" s="21"/>
      <c r="BF500" s="21"/>
      <c r="BG500" s="21"/>
      <c r="BH500" s="21"/>
      <c r="BI500" s="21"/>
      <c r="BJ500" s="21"/>
      <c r="BK500" s="21"/>
      <c r="BL500" s="21"/>
      <c r="BM500" s="21"/>
      <c r="BN500" s="21"/>
      <c r="BO500" s="21"/>
      <c r="BP500" s="21"/>
      <c r="BQ500" s="21"/>
      <c r="BR500" s="21"/>
      <c r="BS500" s="21"/>
      <c r="BT500" s="21"/>
      <c r="BU500" s="21"/>
      <c r="BV500" s="21"/>
      <c r="BW500" s="21"/>
      <c r="BX500" s="21"/>
      <c r="BY500" s="21"/>
      <c r="BZ500" s="21"/>
      <c r="CA500" s="21"/>
      <c r="CB500" s="21"/>
      <c r="CC500" s="21"/>
      <c r="CD500" s="21"/>
      <c r="CE500" s="21"/>
      <c r="CF500" s="21"/>
      <c r="CG500" s="21"/>
      <c r="CH500" s="21"/>
      <c r="CI500" s="21"/>
      <c r="CJ500" s="21"/>
      <c r="CK500" s="21"/>
      <c r="CL500" s="21"/>
      <c r="CM500" s="21"/>
      <c r="CN500" s="21"/>
      <c r="CO500" s="21"/>
      <c r="CP500" s="21"/>
      <c r="CQ500" s="21"/>
      <c r="CR500" s="21"/>
      <c r="CS500" s="21"/>
      <c r="CT500" s="21"/>
      <c r="CU500" s="21"/>
      <c r="CV500" s="21"/>
      <c r="CW500" s="21"/>
      <c r="CX500" s="21"/>
      <c r="CY500" s="21"/>
      <c r="CZ500" s="21"/>
      <c r="DA500" s="21"/>
    </row>
    <row r="501" spans="2:105" x14ac:dyDescent="0.3">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c r="AG501" s="21"/>
      <c r="AH501" s="21"/>
      <c r="AI501" s="21"/>
      <c r="AJ501" s="21"/>
      <c r="AK501" s="21"/>
      <c r="AL501" s="21"/>
      <c r="AM501" s="21"/>
      <c r="AN501" s="21"/>
      <c r="AO501" s="21"/>
      <c r="AP501" s="21"/>
      <c r="AQ501" s="21"/>
      <c r="AR501" s="21"/>
      <c r="AW501" s="21"/>
      <c r="AX501" s="21"/>
      <c r="AY501" s="21"/>
      <c r="AZ501" s="21"/>
      <c r="BA501" s="21"/>
      <c r="BB501" s="21"/>
      <c r="BC501" s="21"/>
      <c r="BD501" s="21"/>
      <c r="BE501" s="21"/>
      <c r="BF501" s="21"/>
      <c r="BG501" s="21"/>
      <c r="BH501" s="21"/>
      <c r="BI501" s="21"/>
      <c r="BJ501" s="21"/>
      <c r="BK501" s="21"/>
      <c r="BL501" s="21"/>
      <c r="BM501" s="21"/>
      <c r="BN501" s="21"/>
      <c r="BO501" s="21"/>
      <c r="BP501" s="21"/>
      <c r="BQ501" s="21"/>
      <c r="BR501" s="21"/>
      <c r="BS501" s="21"/>
      <c r="BT501" s="21"/>
      <c r="BU501" s="21"/>
      <c r="BV501" s="21"/>
      <c r="BW501" s="21"/>
      <c r="BX501" s="21"/>
      <c r="BY501" s="21"/>
      <c r="BZ501" s="21"/>
      <c r="CA501" s="21"/>
      <c r="CB501" s="21"/>
      <c r="CC501" s="21"/>
      <c r="CD501" s="21"/>
      <c r="CE501" s="21"/>
      <c r="CF501" s="21"/>
      <c r="CG501" s="21"/>
      <c r="CH501" s="21"/>
      <c r="CI501" s="21"/>
      <c r="CJ501" s="21"/>
      <c r="CK501" s="21"/>
      <c r="CL501" s="21"/>
      <c r="CM501" s="21"/>
      <c r="CN501" s="21"/>
      <c r="CO501" s="21"/>
      <c r="CP501" s="21"/>
      <c r="CQ501" s="21"/>
      <c r="CR501" s="21"/>
      <c r="CS501" s="21"/>
      <c r="CT501" s="21"/>
      <c r="CU501" s="21"/>
      <c r="CV501" s="21"/>
      <c r="CW501" s="21"/>
      <c r="CX501" s="21"/>
      <c r="CY501" s="21"/>
      <c r="CZ501" s="21"/>
      <c r="DA501" s="21"/>
    </row>
    <row r="502" spans="2:105" x14ac:dyDescent="0.3">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c r="AG502" s="21"/>
      <c r="AH502" s="21"/>
      <c r="AI502" s="21"/>
      <c r="AJ502" s="21"/>
      <c r="AK502" s="21"/>
      <c r="AL502" s="21"/>
      <c r="AM502" s="21"/>
      <c r="AN502" s="21"/>
      <c r="AO502" s="21"/>
      <c r="AP502" s="21"/>
      <c r="AQ502" s="21"/>
      <c r="AR502" s="21"/>
      <c r="AW502" s="21"/>
      <c r="AX502" s="21"/>
      <c r="AY502" s="21"/>
      <c r="AZ502" s="21"/>
      <c r="BA502" s="21"/>
      <c r="BB502" s="21"/>
      <c r="BC502" s="21"/>
      <c r="BD502" s="21"/>
      <c r="BE502" s="21"/>
      <c r="BF502" s="21"/>
      <c r="BG502" s="21"/>
      <c r="BH502" s="21"/>
      <c r="BI502" s="21"/>
      <c r="BJ502" s="21"/>
      <c r="BK502" s="21"/>
      <c r="BL502" s="21"/>
      <c r="BM502" s="21"/>
      <c r="BN502" s="21"/>
      <c r="BO502" s="21"/>
      <c r="BP502" s="21"/>
      <c r="BQ502" s="21"/>
      <c r="BR502" s="21"/>
      <c r="BS502" s="21"/>
      <c r="BT502" s="21"/>
      <c r="BU502" s="21"/>
      <c r="BV502" s="21"/>
      <c r="BW502" s="21"/>
      <c r="BX502" s="21"/>
      <c r="BY502" s="21"/>
      <c r="BZ502" s="21"/>
      <c r="CA502" s="21"/>
      <c r="CB502" s="21"/>
      <c r="CC502" s="21"/>
      <c r="CD502" s="21"/>
      <c r="CE502" s="21"/>
      <c r="CF502" s="21"/>
      <c r="CG502" s="21"/>
      <c r="CH502" s="21"/>
      <c r="CI502" s="21"/>
      <c r="CJ502" s="21"/>
      <c r="CK502" s="21"/>
      <c r="CL502" s="21"/>
      <c r="CM502" s="21"/>
      <c r="CN502" s="21"/>
      <c r="CO502" s="21"/>
      <c r="CP502" s="21"/>
      <c r="CQ502" s="21"/>
      <c r="CR502" s="21"/>
      <c r="CS502" s="21"/>
      <c r="CT502" s="21"/>
      <c r="CU502" s="21"/>
      <c r="CV502" s="21"/>
      <c r="CW502" s="21"/>
      <c r="CX502" s="21"/>
      <c r="CY502" s="21"/>
      <c r="CZ502" s="21"/>
      <c r="DA502" s="21"/>
    </row>
    <row r="503" spans="2:105" x14ac:dyDescent="0.3">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c r="AG503" s="21"/>
      <c r="AH503" s="21"/>
      <c r="AI503" s="21"/>
      <c r="AJ503" s="21"/>
      <c r="AK503" s="21"/>
      <c r="AL503" s="21"/>
      <c r="AM503" s="21"/>
      <c r="AN503" s="21"/>
      <c r="AO503" s="21"/>
      <c r="AP503" s="21"/>
      <c r="AQ503" s="21"/>
      <c r="AR503" s="21"/>
      <c r="AW503" s="21"/>
      <c r="AX503" s="21"/>
      <c r="AY503" s="21"/>
      <c r="AZ503" s="21"/>
      <c r="BA503" s="21"/>
      <c r="BB503" s="21"/>
      <c r="BC503" s="21"/>
      <c r="BD503" s="21"/>
      <c r="BE503" s="21"/>
      <c r="BF503" s="21"/>
      <c r="BG503" s="21"/>
      <c r="BH503" s="21"/>
      <c r="BI503" s="21"/>
      <c r="BJ503" s="21"/>
      <c r="BK503" s="21"/>
      <c r="BL503" s="21"/>
      <c r="BM503" s="21"/>
      <c r="BN503" s="21"/>
      <c r="BO503" s="21"/>
      <c r="BP503" s="21"/>
      <c r="BQ503" s="21"/>
      <c r="BR503" s="21"/>
      <c r="BS503" s="21"/>
      <c r="BT503" s="21"/>
      <c r="BU503" s="21"/>
      <c r="BV503" s="21"/>
      <c r="BW503" s="21"/>
      <c r="BX503" s="21"/>
      <c r="BY503" s="21"/>
      <c r="BZ503" s="21"/>
      <c r="CA503" s="21"/>
      <c r="CB503" s="21"/>
      <c r="CC503" s="21"/>
      <c r="CD503" s="21"/>
      <c r="CE503" s="21"/>
      <c r="CF503" s="21"/>
      <c r="CG503" s="21"/>
      <c r="CH503" s="21"/>
      <c r="CI503" s="21"/>
      <c r="CJ503" s="21"/>
      <c r="CK503" s="21"/>
      <c r="CL503" s="21"/>
      <c r="CM503" s="21"/>
      <c r="CN503" s="21"/>
      <c r="CO503" s="21"/>
      <c r="CP503" s="21"/>
      <c r="CQ503" s="21"/>
      <c r="CR503" s="21"/>
      <c r="CS503" s="21"/>
      <c r="CT503" s="21"/>
      <c r="CU503" s="21"/>
      <c r="CV503" s="21"/>
      <c r="CW503" s="21"/>
      <c r="CX503" s="21"/>
      <c r="CY503" s="21"/>
      <c r="CZ503" s="21"/>
      <c r="DA503" s="21"/>
    </row>
    <row r="504" spans="2:105" x14ac:dyDescent="0.3">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c r="AG504" s="21"/>
      <c r="AH504" s="21"/>
      <c r="AI504" s="21"/>
      <c r="AJ504" s="21"/>
      <c r="AK504" s="21"/>
      <c r="AL504" s="21"/>
      <c r="AM504" s="21"/>
      <c r="AN504" s="21"/>
      <c r="AO504" s="21"/>
      <c r="AP504" s="21"/>
      <c r="AQ504" s="21"/>
      <c r="AR504" s="21"/>
      <c r="AW504" s="21"/>
      <c r="AX504" s="21"/>
      <c r="AY504" s="21"/>
      <c r="AZ504" s="21"/>
      <c r="BA504" s="21"/>
      <c r="BB504" s="21"/>
      <c r="BC504" s="21"/>
      <c r="BD504" s="21"/>
      <c r="BE504" s="21"/>
      <c r="BF504" s="21"/>
      <c r="BG504" s="21"/>
      <c r="BH504" s="21"/>
      <c r="BI504" s="21"/>
      <c r="BJ504" s="21"/>
      <c r="BK504" s="21"/>
      <c r="BL504" s="21"/>
      <c r="BM504" s="21"/>
      <c r="BN504" s="21"/>
      <c r="BO504" s="21"/>
      <c r="BP504" s="21"/>
      <c r="BQ504" s="21"/>
      <c r="BR504" s="21"/>
      <c r="BS504" s="21"/>
      <c r="BT504" s="21"/>
      <c r="BU504" s="21"/>
      <c r="BV504" s="21"/>
      <c r="BW504" s="21"/>
      <c r="BX504" s="21"/>
      <c r="BY504" s="21"/>
      <c r="BZ504" s="21"/>
      <c r="CA504" s="21"/>
      <c r="CB504" s="21"/>
      <c r="CC504" s="21"/>
      <c r="CD504" s="21"/>
      <c r="CE504" s="21"/>
      <c r="CF504" s="21"/>
      <c r="CG504" s="21"/>
      <c r="CH504" s="21"/>
      <c r="CI504" s="21"/>
      <c r="CJ504" s="21"/>
      <c r="CK504" s="21"/>
      <c r="CL504" s="21"/>
      <c r="CM504" s="21"/>
      <c r="CN504" s="21"/>
      <c r="CO504" s="21"/>
      <c r="CP504" s="21"/>
      <c r="CQ504" s="21"/>
      <c r="CR504" s="21"/>
      <c r="CS504" s="21"/>
      <c r="CT504" s="21"/>
      <c r="CU504" s="21"/>
      <c r="CV504" s="21"/>
      <c r="CW504" s="21"/>
      <c r="CX504" s="21"/>
      <c r="CY504" s="21"/>
      <c r="CZ504" s="21"/>
      <c r="DA504" s="21"/>
    </row>
    <row r="505" spans="2:105" x14ac:dyDescent="0.3">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c r="AG505" s="21"/>
      <c r="AH505" s="21"/>
      <c r="AI505" s="21"/>
      <c r="AJ505" s="21"/>
      <c r="AK505" s="21"/>
      <c r="AL505" s="21"/>
      <c r="AM505" s="21"/>
      <c r="AN505" s="21"/>
      <c r="AO505" s="21"/>
      <c r="AP505" s="21"/>
      <c r="AQ505" s="21"/>
      <c r="AR505" s="21"/>
      <c r="AW505" s="21"/>
      <c r="AX505" s="21"/>
      <c r="AY505" s="21"/>
      <c r="AZ505" s="21"/>
      <c r="BA505" s="21"/>
      <c r="BB505" s="21"/>
      <c r="BC505" s="21"/>
      <c r="BD505" s="21"/>
      <c r="BE505" s="21"/>
      <c r="BF505" s="21"/>
      <c r="BG505" s="21"/>
      <c r="BH505" s="21"/>
      <c r="BI505" s="21"/>
      <c r="BJ505" s="21"/>
      <c r="BK505" s="21"/>
      <c r="BL505" s="21"/>
      <c r="BM505" s="21"/>
      <c r="BN505" s="21"/>
      <c r="BO505" s="21"/>
      <c r="BP505" s="21"/>
      <c r="BQ505" s="21"/>
      <c r="BR505" s="21"/>
      <c r="BS505" s="21"/>
      <c r="BT505" s="21"/>
      <c r="BU505" s="21"/>
      <c r="BV505" s="21"/>
      <c r="BW505" s="21"/>
      <c r="BX505" s="21"/>
      <c r="BY505" s="21"/>
      <c r="BZ505" s="21"/>
      <c r="CA505" s="21"/>
      <c r="CB505" s="21"/>
      <c r="CC505" s="21"/>
      <c r="CD505" s="21"/>
      <c r="CE505" s="21"/>
      <c r="CF505" s="21"/>
      <c r="CG505" s="21"/>
      <c r="CH505" s="21"/>
      <c r="CI505" s="21"/>
      <c r="CJ505" s="21"/>
      <c r="CK505" s="21"/>
      <c r="CL505" s="21"/>
      <c r="CM505" s="21"/>
      <c r="CN505" s="21"/>
      <c r="CO505" s="21"/>
      <c r="CP505" s="21"/>
      <c r="CQ505" s="21"/>
      <c r="CR505" s="21"/>
      <c r="CS505" s="21"/>
      <c r="CT505" s="21"/>
      <c r="CU505" s="21"/>
      <c r="CV505" s="21"/>
      <c r="CW505" s="21"/>
      <c r="CX505" s="21"/>
      <c r="CY505" s="21"/>
      <c r="CZ505" s="21"/>
      <c r="DA505" s="21"/>
    </row>
    <row r="506" spans="2:105" x14ac:dyDescent="0.3">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c r="AG506" s="21"/>
      <c r="AH506" s="21"/>
      <c r="AI506" s="21"/>
      <c r="AJ506" s="21"/>
      <c r="AK506" s="21"/>
      <c r="AL506" s="21"/>
      <c r="AM506" s="21"/>
      <c r="AN506" s="21"/>
      <c r="AO506" s="21"/>
      <c r="AP506" s="21"/>
      <c r="AQ506" s="21"/>
      <c r="AR506" s="21"/>
      <c r="AW506" s="21"/>
      <c r="AX506" s="21"/>
      <c r="AY506" s="21"/>
      <c r="AZ506" s="21"/>
      <c r="BA506" s="21"/>
      <c r="BB506" s="21"/>
      <c r="BC506" s="21"/>
      <c r="BD506" s="21"/>
      <c r="BE506" s="21"/>
      <c r="BF506" s="21"/>
      <c r="BG506" s="21"/>
      <c r="BH506" s="21"/>
      <c r="BI506" s="21"/>
      <c r="BJ506" s="21"/>
      <c r="BK506" s="21"/>
      <c r="BL506" s="21"/>
      <c r="BM506" s="21"/>
      <c r="BN506" s="21"/>
      <c r="BO506" s="21"/>
      <c r="BP506" s="21"/>
      <c r="BQ506" s="21"/>
      <c r="BR506" s="21"/>
      <c r="BS506" s="21"/>
      <c r="BT506" s="21"/>
      <c r="BU506" s="21"/>
      <c r="BV506" s="21"/>
      <c r="BW506" s="21"/>
      <c r="BX506" s="21"/>
      <c r="BY506" s="21"/>
      <c r="BZ506" s="21"/>
      <c r="CA506" s="21"/>
      <c r="CB506" s="21"/>
      <c r="CC506" s="21"/>
      <c r="CD506" s="21"/>
      <c r="CE506" s="21"/>
      <c r="CF506" s="21"/>
      <c r="CG506" s="21"/>
      <c r="CH506" s="21"/>
      <c r="CI506" s="21"/>
      <c r="CJ506" s="21"/>
      <c r="CK506" s="21"/>
      <c r="CL506" s="21"/>
      <c r="CM506" s="21"/>
      <c r="CN506" s="21"/>
      <c r="CO506" s="21"/>
      <c r="CP506" s="21"/>
      <c r="CQ506" s="21"/>
      <c r="CR506" s="21"/>
      <c r="CS506" s="21"/>
      <c r="CT506" s="21"/>
      <c r="CU506" s="21"/>
      <c r="CV506" s="21"/>
      <c r="CW506" s="21"/>
      <c r="CX506" s="21"/>
      <c r="CY506" s="21"/>
      <c r="CZ506" s="21"/>
      <c r="DA506" s="21"/>
    </row>
    <row r="507" spans="2:105" x14ac:dyDescent="0.3">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c r="AG507" s="21"/>
      <c r="AH507" s="21"/>
      <c r="AI507" s="21"/>
      <c r="AJ507" s="21"/>
      <c r="AK507" s="21"/>
      <c r="AL507" s="21"/>
      <c r="AM507" s="21"/>
      <c r="AN507" s="21"/>
      <c r="AO507" s="21"/>
      <c r="AP507" s="21"/>
      <c r="AQ507" s="21"/>
      <c r="AR507" s="21"/>
      <c r="AW507" s="21"/>
      <c r="AX507" s="21"/>
      <c r="AY507" s="21"/>
      <c r="AZ507" s="21"/>
      <c r="BA507" s="21"/>
      <c r="BB507" s="21"/>
      <c r="BC507" s="21"/>
      <c r="BD507" s="21"/>
      <c r="BE507" s="21"/>
      <c r="BF507" s="21"/>
      <c r="BG507" s="21"/>
      <c r="BH507" s="21"/>
      <c r="BI507" s="21"/>
      <c r="BJ507" s="21"/>
      <c r="BK507" s="21"/>
      <c r="BL507" s="21"/>
      <c r="BM507" s="21"/>
      <c r="BN507" s="21"/>
      <c r="BO507" s="21"/>
      <c r="BP507" s="21"/>
      <c r="BQ507" s="21"/>
      <c r="BR507" s="21"/>
      <c r="BS507" s="21"/>
      <c r="BT507" s="21"/>
      <c r="BU507" s="21"/>
      <c r="BV507" s="21"/>
      <c r="BW507" s="21"/>
      <c r="BX507" s="21"/>
      <c r="BY507" s="21"/>
      <c r="BZ507" s="21"/>
      <c r="CA507" s="21"/>
      <c r="CB507" s="21"/>
      <c r="CC507" s="21"/>
      <c r="CD507" s="21"/>
      <c r="CE507" s="21"/>
      <c r="CF507" s="21"/>
      <c r="CG507" s="21"/>
      <c r="CH507" s="21"/>
      <c r="CI507" s="21"/>
      <c r="CJ507" s="21"/>
      <c r="CK507" s="21"/>
      <c r="CL507" s="21"/>
      <c r="CM507" s="21"/>
      <c r="CN507" s="21"/>
      <c r="CO507" s="21"/>
      <c r="CP507" s="21"/>
      <c r="CQ507" s="21"/>
      <c r="CR507" s="21"/>
      <c r="CS507" s="21"/>
      <c r="CT507" s="21"/>
      <c r="CU507" s="21"/>
      <c r="CV507" s="21"/>
      <c r="CW507" s="21"/>
      <c r="CX507" s="21"/>
      <c r="CY507" s="21"/>
      <c r="CZ507" s="21"/>
      <c r="DA507" s="21"/>
    </row>
    <row r="508" spans="2:105" x14ac:dyDescent="0.3">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c r="AG508" s="21"/>
      <c r="AH508" s="21"/>
      <c r="AI508" s="21"/>
      <c r="AJ508" s="21"/>
      <c r="AK508" s="21"/>
      <c r="AL508" s="21"/>
      <c r="AM508" s="21"/>
      <c r="AN508" s="21"/>
      <c r="AO508" s="21"/>
      <c r="AP508" s="21"/>
      <c r="AQ508" s="21"/>
      <c r="AR508" s="21"/>
      <c r="AW508" s="21"/>
      <c r="AX508" s="21"/>
      <c r="AY508" s="21"/>
      <c r="AZ508" s="21"/>
      <c r="BA508" s="21"/>
      <c r="BB508" s="21"/>
      <c r="BC508" s="21"/>
      <c r="BD508" s="21"/>
      <c r="BE508" s="21"/>
      <c r="BF508" s="21"/>
      <c r="BG508" s="21"/>
      <c r="BH508" s="21"/>
      <c r="BI508" s="21"/>
      <c r="BJ508" s="21"/>
      <c r="BK508" s="21"/>
      <c r="BL508" s="21"/>
      <c r="BM508" s="21"/>
      <c r="BN508" s="21"/>
      <c r="BO508" s="21"/>
      <c r="BP508" s="21"/>
      <c r="BQ508" s="21"/>
      <c r="BR508" s="21"/>
      <c r="BS508" s="21"/>
      <c r="BT508" s="21"/>
      <c r="BU508" s="21"/>
      <c r="BV508" s="21"/>
      <c r="BW508" s="21"/>
      <c r="BX508" s="21"/>
      <c r="BY508" s="21"/>
      <c r="BZ508" s="21"/>
      <c r="CA508" s="21"/>
      <c r="CB508" s="21"/>
      <c r="CC508" s="21"/>
      <c r="CD508" s="21"/>
      <c r="CE508" s="21"/>
      <c r="CF508" s="21"/>
      <c r="CG508" s="21"/>
      <c r="CH508" s="21"/>
      <c r="CI508" s="21"/>
      <c r="CJ508" s="21"/>
      <c r="CK508" s="21"/>
      <c r="CL508" s="21"/>
      <c r="CM508" s="21"/>
      <c r="CN508" s="21"/>
      <c r="CO508" s="21"/>
      <c r="CP508" s="21"/>
      <c r="CQ508" s="21"/>
      <c r="CR508" s="21"/>
      <c r="CS508" s="21"/>
      <c r="CT508" s="21"/>
      <c r="CU508" s="21"/>
      <c r="CV508" s="21"/>
      <c r="CW508" s="21"/>
      <c r="CX508" s="21"/>
      <c r="CY508" s="21"/>
      <c r="CZ508" s="21"/>
      <c r="DA508" s="21"/>
    </row>
    <row r="509" spans="2:105" x14ac:dyDescent="0.3">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c r="AG509" s="21"/>
      <c r="AH509" s="21"/>
      <c r="AI509" s="21"/>
      <c r="AJ509" s="21"/>
      <c r="AK509" s="21"/>
      <c r="AL509" s="21"/>
      <c r="AM509" s="21"/>
      <c r="AN509" s="21"/>
      <c r="AO509" s="21"/>
      <c r="AP509" s="21"/>
      <c r="AQ509" s="21"/>
      <c r="AR509" s="21"/>
      <c r="AW509" s="21"/>
      <c r="AX509" s="21"/>
      <c r="AY509" s="21"/>
      <c r="AZ509" s="21"/>
      <c r="BA509" s="21"/>
      <c r="BB509" s="21"/>
      <c r="BC509" s="21"/>
      <c r="BD509" s="21"/>
      <c r="BE509" s="21"/>
      <c r="BF509" s="21"/>
      <c r="BG509" s="21"/>
      <c r="BH509" s="21"/>
      <c r="BI509" s="21"/>
      <c r="BJ509" s="21"/>
      <c r="BK509" s="21"/>
      <c r="BL509" s="21"/>
      <c r="BM509" s="21"/>
      <c r="BN509" s="21"/>
      <c r="BO509" s="21"/>
      <c r="BP509" s="21"/>
      <c r="BQ509" s="21"/>
      <c r="BR509" s="21"/>
      <c r="BS509" s="21"/>
      <c r="BT509" s="21"/>
      <c r="BU509" s="21"/>
      <c r="BV509" s="21"/>
      <c r="BW509" s="21"/>
      <c r="BX509" s="21"/>
      <c r="BY509" s="21"/>
      <c r="BZ509" s="21"/>
      <c r="CA509" s="21"/>
      <c r="CB509" s="21"/>
      <c r="CC509" s="21"/>
      <c r="CD509" s="21"/>
      <c r="CE509" s="21"/>
      <c r="CF509" s="21"/>
      <c r="CG509" s="21"/>
      <c r="CH509" s="21"/>
      <c r="CI509" s="21"/>
      <c r="CJ509" s="21"/>
      <c r="CK509" s="21"/>
      <c r="CL509" s="21"/>
      <c r="CM509" s="21"/>
      <c r="CN509" s="21"/>
      <c r="CO509" s="21"/>
      <c r="CP509" s="21"/>
      <c r="CQ509" s="21"/>
      <c r="CR509" s="21"/>
      <c r="CS509" s="21"/>
      <c r="CT509" s="21"/>
      <c r="CU509" s="21"/>
      <c r="CV509" s="21"/>
      <c r="CW509" s="21"/>
      <c r="CX509" s="21"/>
      <c r="CY509" s="21"/>
      <c r="CZ509" s="21"/>
      <c r="DA509" s="21"/>
    </row>
    <row r="510" spans="2:105" x14ac:dyDescent="0.3">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c r="AG510" s="21"/>
      <c r="AH510" s="21"/>
      <c r="AI510" s="21"/>
      <c r="AJ510" s="21"/>
      <c r="AK510" s="21"/>
      <c r="AL510" s="21"/>
      <c r="AM510" s="21"/>
      <c r="AN510" s="21"/>
      <c r="AO510" s="21"/>
      <c r="AP510" s="21"/>
      <c r="AQ510" s="21"/>
      <c r="AR510" s="21"/>
      <c r="AW510" s="21"/>
      <c r="AX510" s="21"/>
      <c r="AY510" s="21"/>
      <c r="AZ510" s="21"/>
      <c r="BA510" s="21"/>
      <c r="BB510" s="21"/>
      <c r="BC510" s="21"/>
      <c r="BD510" s="21"/>
      <c r="BE510" s="21"/>
      <c r="BF510" s="21"/>
      <c r="BG510" s="21"/>
      <c r="BH510" s="21"/>
      <c r="BI510" s="21"/>
      <c r="BJ510" s="21"/>
      <c r="BK510" s="21"/>
      <c r="BL510" s="21"/>
      <c r="BM510" s="21"/>
      <c r="BN510" s="21"/>
      <c r="BO510" s="21"/>
      <c r="BP510" s="21"/>
      <c r="BQ510" s="21"/>
      <c r="BR510" s="21"/>
      <c r="BS510" s="21"/>
      <c r="BT510" s="21"/>
      <c r="BU510" s="21"/>
      <c r="BV510" s="21"/>
      <c r="BW510" s="21"/>
      <c r="BX510" s="21"/>
      <c r="BY510" s="21"/>
      <c r="BZ510" s="21"/>
      <c r="CA510" s="21"/>
      <c r="CB510" s="21"/>
      <c r="CC510" s="21"/>
      <c r="CD510" s="21"/>
      <c r="CE510" s="21"/>
      <c r="CF510" s="21"/>
      <c r="CG510" s="21"/>
      <c r="CH510" s="21"/>
      <c r="CI510" s="21"/>
      <c r="CJ510" s="21"/>
      <c r="CK510" s="21"/>
      <c r="CL510" s="21"/>
      <c r="CM510" s="21"/>
      <c r="CN510" s="21"/>
      <c r="CO510" s="21"/>
      <c r="CP510" s="21"/>
      <c r="CQ510" s="21"/>
      <c r="CR510" s="21"/>
      <c r="CS510" s="21"/>
      <c r="CT510" s="21"/>
      <c r="CU510" s="21"/>
      <c r="CV510" s="21"/>
      <c r="CW510" s="21"/>
      <c r="CX510" s="21"/>
      <c r="CY510" s="21"/>
      <c r="CZ510" s="21"/>
      <c r="DA510" s="21"/>
    </row>
    <row r="511" spans="2:105" x14ac:dyDescent="0.3">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c r="AG511" s="21"/>
      <c r="AH511" s="21"/>
      <c r="AI511" s="21"/>
      <c r="AJ511" s="21"/>
      <c r="AK511" s="21"/>
      <c r="AL511" s="21"/>
      <c r="AM511" s="21"/>
      <c r="AN511" s="21"/>
      <c r="AO511" s="21"/>
      <c r="AP511" s="21"/>
      <c r="AQ511" s="21"/>
      <c r="AR511" s="21"/>
      <c r="AW511" s="21"/>
      <c r="AX511" s="21"/>
      <c r="AY511" s="21"/>
      <c r="AZ511" s="21"/>
      <c r="BA511" s="21"/>
      <c r="BB511" s="21"/>
      <c r="BC511" s="21"/>
      <c r="BD511" s="21"/>
      <c r="BE511" s="21"/>
      <c r="BF511" s="21"/>
      <c r="BG511" s="21"/>
      <c r="BH511" s="21"/>
      <c r="BI511" s="21"/>
      <c r="BJ511" s="21"/>
      <c r="BK511" s="21"/>
      <c r="BL511" s="21"/>
      <c r="BM511" s="21"/>
      <c r="BN511" s="21"/>
      <c r="BO511" s="21"/>
      <c r="BP511" s="21"/>
      <c r="BQ511" s="21"/>
      <c r="BR511" s="21"/>
      <c r="BS511" s="21"/>
      <c r="BT511" s="21"/>
      <c r="BU511" s="21"/>
      <c r="BV511" s="21"/>
      <c r="BW511" s="21"/>
      <c r="BX511" s="21"/>
      <c r="BY511" s="21"/>
      <c r="BZ511" s="21"/>
      <c r="CA511" s="21"/>
      <c r="CB511" s="21"/>
      <c r="CC511" s="21"/>
      <c r="CD511" s="21"/>
      <c r="CE511" s="21"/>
      <c r="CF511" s="21"/>
      <c r="CG511" s="21"/>
      <c r="CH511" s="21"/>
      <c r="CI511" s="21"/>
      <c r="CJ511" s="21"/>
      <c r="CK511" s="21"/>
      <c r="CL511" s="21"/>
      <c r="CM511" s="21"/>
      <c r="CN511" s="21"/>
      <c r="CO511" s="21"/>
      <c r="CP511" s="21"/>
      <c r="CQ511" s="21"/>
      <c r="CR511" s="21"/>
      <c r="CS511" s="21"/>
      <c r="CT511" s="21"/>
      <c r="CU511" s="21"/>
      <c r="CV511" s="21"/>
      <c r="CW511" s="21"/>
      <c r="CX511" s="21"/>
      <c r="CY511" s="21"/>
      <c r="CZ511" s="21"/>
      <c r="DA511" s="21"/>
    </row>
    <row r="512" spans="2:105" x14ac:dyDescent="0.3">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c r="AG512" s="21"/>
      <c r="AH512" s="21"/>
      <c r="AI512" s="21"/>
      <c r="AJ512" s="21"/>
      <c r="AK512" s="21"/>
      <c r="AL512" s="21"/>
      <c r="AM512" s="21"/>
      <c r="AN512" s="21"/>
      <c r="AO512" s="21"/>
      <c r="AP512" s="21"/>
      <c r="AQ512" s="21"/>
      <c r="AR512" s="21"/>
      <c r="AW512" s="21"/>
      <c r="AX512" s="21"/>
      <c r="AY512" s="21"/>
      <c r="AZ512" s="21"/>
      <c r="BA512" s="21"/>
      <c r="BB512" s="21"/>
      <c r="BC512" s="21"/>
      <c r="BD512" s="21"/>
      <c r="BE512" s="21"/>
      <c r="BF512" s="21"/>
      <c r="BG512" s="21"/>
      <c r="BH512" s="21"/>
      <c r="BI512" s="21"/>
      <c r="BJ512" s="21"/>
      <c r="BK512" s="21"/>
      <c r="BL512" s="21"/>
      <c r="BM512" s="21"/>
      <c r="BN512" s="21"/>
      <c r="BO512" s="21"/>
      <c r="BP512" s="21"/>
      <c r="BQ512" s="21"/>
      <c r="BR512" s="21"/>
      <c r="BS512" s="21"/>
      <c r="BT512" s="21"/>
      <c r="BU512" s="21"/>
      <c r="BV512" s="21"/>
      <c r="BW512" s="21"/>
      <c r="BX512" s="21"/>
      <c r="BY512" s="21"/>
      <c r="BZ512" s="21"/>
      <c r="CA512" s="21"/>
      <c r="CB512" s="21"/>
      <c r="CC512" s="21"/>
      <c r="CD512" s="21"/>
      <c r="CE512" s="21"/>
      <c r="CF512" s="21"/>
      <c r="CG512" s="21"/>
      <c r="CH512" s="21"/>
      <c r="CI512" s="21"/>
      <c r="CJ512" s="21"/>
      <c r="CK512" s="21"/>
      <c r="CL512" s="21"/>
      <c r="CM512" s="21"/>
      <c r="CN512" s="21"/>
      <c r="CO512" s="21"/>
      <c r="CP512" s="21"/>
      <c r="CQ512" s="21"/>
      <c r="CR512" s="21"/>
      <c r="CS512" s="21"/>
      <c r="CT512" s="21"/>
      <c r="CU512" s="21"/>
      <c r="CV512" s="21"/>
      <c r="CW512" s="21"/>
      <c r="CX512" s="21"/>
      <c r="CY512" s="21"/>
      <c r="CZ512" s="21"/>
      <c r="DA512" s="21"/>
    </row>
    <row r="513" spans="2:105" x14ac:dyDescent="0.3">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c r="AG513" s="21"/>
      <c r="AH513" s="21"/>
      <c r="AI513" s="21"/>
      <c r="AJ513" s="21"/>
      <c r="AK513" s="21"/>
      <c r="AL513" s="21"/>
      <c r="AM513" s="21"/>
      <c r="AN513" s="21"/>
      <c r="AO513" s="21"/>
      <c r="AP513" s="21"/>
      <c r="AQ513" s="21"/>
      <c r="AR513" s="21"/>
      <c r="AW513" s="21"/>
      <c r="AX513" s="21"/>
      <c r="AY513" s="21"/>
      <c r="AZ513" s="21"/>
      <c r="BA513" s="21"/>
      <c r="BB513" s="21"/>
      <c r="BC513" s="21"/>
      <c r="BD513" s="21"/>
      <c r="BE513" s="21"/>
      <c r="BF513" s="21"/>
      <c r="BG513" s="21"/>
      <c r="BH513" s="21"/>
      <c r="BI513" s="21"/>
      <c r="BJ513" s="21"/>
      <c r="BK513" s="21"/>
      <c r="BL513" s="21"/>
      <c r="BM513" s="21"/>
      <c r="BN513" s="21"/>
      <c r="BO513" s="21"/>
      <c r="BP513" s="21"/>
      <c r="BQ513" s="21"/>
      <c r="BR513" s="21"/>
      <c r="BS513" s="21"/>
      <c r="BT513" s="21"/>
      <c r="BU513" s="21"/>
      <c r="BV513" s="21"/>
      <c r="BW513" s="21"/>
      <c r="BX513" s="21"/>
      <c r="BY513" s="21"/>
      <c r="BZ513" s="21"/>
      <c r="CA513" s="21"/>
      <c r="CB513" s="21"/>
      <c r="CC513" s="21"/>
      <c r="CD513" s="21"/>
      <c r="CE513" s="21"/>
      <c r="CF513" s="21"/>
      <c r="CG513" s="21"/>
      <c r="CH513" s="21"/>
      <c r="CI513" s="21"/>
      <c r="CJ513" s="21"/>
      <c r="CK513" s="21"/>
      <c r="CL513" s="21"/>
      <c r="CM513" s="21"/>
      <c r="CN513" s="21"/>
      <c r="CO513" s="21"/>
      <c r="CP513" s="21"/>
      <c r="CQ513" s="21"/>
      <c r="CR513" s="21"/>
      <c r="CS513" s="21"/>
      <c r="CT513" s="21"/>
      <c r="CU513" s="21"/>
      <c r="CV513" s="21"/>
      <c r="CW513" s="21"/>
      <c r="CX513" s="21"/>
      <c r="CY513" s="21"/>
      <c r="CZ513" s="21"/>
      <c r="DA513" s="21"/>
    </row>
    <row r="514" spans="2:105" x14ac:dyDescent="0.3">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c r="AG514" s="21"/>
      <c r="AH514" s="21"/>
      <c r="AI514" s="21"/>
      <c r="AJ514" s="21"/>
      <c r="AK514" s="21"/>
      <c r="AL514" s="21"/>
      <c r="AM514" s="21"/>
      <c r="AN514" s="21"/>
      <c r="AO514" s="21"/>
      <c r="AP514" s="21"/>
      <c r="AQ514" s="21"/>
      <c r="AR514" s="21"/>
      <c r="AW514" s="21"/>
      <c r="AX514" s="21"/>
      <c r="AY514" s="21"/>
      <c r="AZ514" s="21"/>
      <c r="BA514" s="21"/>
      <c r="BB514" s="21"/>
      <c r="BC514" s="21"/>
      <c r="BD514" s="21"/>
      <c r="BE514" s="21"/>
      <c r="BF514" s="21"/>
      <c r="BG514" s="21"/>
      <c r="BH514" s="21"/>
      <c r="BI514" s="21"/>
      <c r="BJ514" s="21"/>
      <c r="BK514" s="21"/>
      <c r="BL514" s="21"/>
      <c r="BM514" s="21"/>
      <c r="BN514" s="21"/>
      <c r="BO514" s="21"/>
      <c r="BP514" s="21"/>
      <c r="BQ514" s="21"/>
      <c r="BR514" s="21"/>
      <c r="BS514" s="21"/>
      <c r="BT514" s="21"/>
      <c r="BU514" s="21"/>
      <c r="BV514" s="21"/>
      <c r="BW514" s="21"/>
      <c r="BX514" s="21"/>
      <c r="BY514" s="21"/>
      <c r="BZ514" s="21"/>
      <c r="CA514" s="21"/>
      <c r="CB514" s="21"/>
      <c r="CC514" s="21"/>
      <c r="CD514" s="21"/>
      <c r="CE514" s="21"/>
      <c r="CF514" s="21"/>
      <c r="CG514" s="21"/>
      <c r="CH514" s="21"/>
      <c r="CI514" s="21"/>
      <c r="CJ514" s="21"/>
      <c r="CK514" s="21"/>
      <c r="CL514" s="21"/>
      <c r="CM514" s="21"/>
      <c r="CN514" s="21"/>
      <c r="CO514" s="21"/>
      <c r="CP514" s="21"/>
      <c r="CQ514" s="21"/>
      <c r="CR514" s="21"/>
      <c r="CS514" s="21"/>
      <c r="CT514" s="21"/>
      <c r="CU514" s="21"/>
      <c r="CV514" s="21"/>
      <c r="CW514" s="21"/>
      <c r="CX514" s="21"/>
      <c r="CY514" s="21"/>
      <c r="CZ514" s="21"/>
      <c r="DA514" s="21"/>
    </row>
    <row r="515" spans="2:105" x14ac:dyDescent="0.3">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c r="AG515" s="21"/>
      <c r="AH515" s="21"/>
      <c r="AI515" s="21"/>
      <c r="AJ515" s="21"/>
      <c r="AK515" s="21"/>
      <c r="AL515" s="21"/>
      <c r="AM515" s="21"/>
      <c r="AN515" s="21"/>
      <c r="AO515" s="21"/>
      <c r="AP515" s="21"/>
      <c r="AQ515" s="21"/>
      <c r="AR515" s="21"/>
      <c r="AW515" s="21"/>
      <c r="AX515" s="21"/>
      <c r="AY515" s="21"/>
      <c r="AZ515" s="21"/>
      <c r="BA515" s="21"/>
      <c r="BB515" s="21"/>
      <c r="BC515" s="21"/>
      <c r="BD515" s="21"/>
      <c r="BE515" s="21"/>
      <c r="BF515" s="21"/>
      <c r="BG515" s="21"/>
      <c r="BH515" s="21"/>
      <c r="BI515" s="21"/>
      <c r="BJ515" s="21"/>
      <c r="BK515" s="21"/>
      <c r="BL515" s="21"/>
      <c r="BM515" s="21"/>
      <c r="BN515" s="21"/>
      <c r="BO515" s="21"/>
      <c r="BP515" s="21"/>
      <c r="BQ515" s="21"/>
      <c r="BR515" s="21"/>
      <c r="BS515" s="21"/>
      <c r="BT515" s="21"/>
      <c r="BU515" s="21"/>
      <c r="BV515" s="21"/>
      <c r="BW515" s="21"/>
      <c r="BX515" s="21"/>
      <c r="BY515" s="21"/>
      <c r="BZ515" s="21"/>
      <c r="CA515" s="21"/>
      <c r="CB515" s="21"/>
      <c r="CC515" s="21"/>
      <c r="CD515" s="21"/>
      <c r="CE515" s="21"/>
      <c r="CF515" s="21"/>
      <c r="CG515" s="21"/>
      <c r="CH515" s="21"/>
      <c r="CI515" s="21"/>
      <c r="CJ515" s="21"/>
      <c r="CK515" s="21"/>
      <c r="CL515" s="21"/>
      <c r="CM515" s="21"/>
      <c r="CN515" s="21"/>
      <c r="CO515" s="21"/>
      <c r="CP515" s="21"/>
      <c r="CQ515" s="21"/>
      <c r="CR515" s="21"/>
      <c r="CS515" s="21"/>
      <c r="CT515" s="21"/>
      <c r="CU515" s="21"/>
      <c r="CV515" s="21"/>
      <c r="CW515" s="21"/>
      <c r="CX515" s="21"/>
      <c r="CY515" s="21"/>
      <c r="CZ515" s="21"/>
      <c r="DA515" s="21"/>
    </row>
    <row r="516" spans="2:105" x14ac:dyDescent="0.3">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c r="AG516" s="21"/>
      <c r="AH516" s="21"/>
      <c r="AI516" s="21"/>
      <c r="AJ516" s="21"/>
      <c r="AK516" s="21"/>
      <c r="AL516" s="21"/>
      <c r="AM516" s="21"/>
      <c r="AN516" s="21"/>
      <c r="AO516" s="21"/>
      <c r="AP516" s="21"/>
      <c r="AQ516" s="21"/>
      <c r="AR516" s="21"/>
      <c r="AW516" s="21"/>
      <c r="AX516" s="21"/>
      <c r="AY516" s="21"/>
      <c r="AZ516" s="21"/>
      <c r="BA516" s="21"/>
      <c r="BB516" s="21"/>
      <c r="BC516" s="21"/>
      <c r="BD516" s="21"/>
      <c r="BE516" s="21"/>
      <c r="BF516" s="21"/>
      <c r="BG516" s="21"/>
      <c r="BH516" s="21"/>
      <c r="BI516" s="21"/>
      <c r="BJ516" s="21"/>
      <c r="BK516" s="21"/>
      <c r="BL516" s="21"/>
      <c r="BM516" s="21"/>
      <c r="BN516" s="21"/>
      <c r="BO516" s="21"/>
      <c r="BP516" s="21"/>
      <c r="BQ516" s="21"/>
      <c r="BR516" s="21"/>
      <c r="BS516" s="21"/>
      <c r="BT516" s="21"/>
      <c r="BU516" s="21"/>
      <c r="BV516" s="21"/>
      <c r="BW516" s="21"/>
      <c r="BX516" s="21"/>
      <c r="BY516" s="21"/>
      <c r="BZ516" s="21"/>
      <c r="CA516" s="21"/>
      <c r="CB516" s="21"/>
      <c r="CC516" s="21"/>
      <c r="CD516" s="21"/>
      <c r="CE516" s="21"/>
      <c r="CF516" s="21"/>
      <c r="CG516" s="21"/>
      <c r="CH516" s="21"/>
      <c r="CI516" s="21"/>
      <c r="CJ516" s="21"/>
      <c r="CK516" s="21"/>
      <c r="CL516" s="21"/>
      <c r="CM516" s="21"/>
      <c r="CN516" s="21"/>
      <c r="CO516" s="21"/>
      <c r="CP516" s="21"/>
      <c r="CQ516" s="21"/>
      <c r="CR516" s="21"/>
      <c r="CS516" s="21"/>
      <c r="CT516" s="21"/>
      <c r="CU516" s="21"/>
      <c r="CV516" s="21"/>
      <c r="CW516" s="21"/>
      <c r="CX516" s="21"/>
      <c r="CY516" s="21"/>
      <c r="CZ516" s="21"/>
      <c r="DA516" s="21"/>
    </row>
    <row r="517" spans="2:105" x14ac:dyDescent="0.3">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c r="AG517" s="21"/>
      <c r="AH517" s="21"/>
      <c r="AI517" s="21"/>
      <c r="AJ517" s="21"/>
      <c r="AK517" s="21"/>
      <c r="AL517" s="21"/>
      <c r="AM517" s="21"/>
      <c r="AN517" s="21"/>
      <c r="AO517" s="21"/>
      <c r="AP517" s="21"/>
      <c r="AQ517" s="21"/>
      <c r="AR517" s="21"/>
      <c r="AW517" s="21"/>
      <c r="AX517" s="21"/>
      <c r="AY517" s="21"/>
      <c r="AZ517" s="21"/>
      <c r="BA517" s="21"/>
      <c r="BB517" s="21"/>
      <c r="BC517" s="21"/>
      <c r="BD517" s="21"/>
      <c r="BE517" s="21"/>
      <c r="BF517" s="21"/>
      <c r="BG517" s="21"/>
      <c r="BH517" s="21"/>
      <c r="BI517" s="21"/>
      <c r="BJ517" s="21"/>
      <c r="BK517" s="21"/>
      <c r="BL517" s="21"/>
      <c r="BM517" s="21"/>
      <c r="BN517" s="21"/>
      <c r="BO517" s="21"/>
      <c r="BP517" s="21"/>
      <c r="BQ517" s="21"/>
      <c r="BR517" s="21"/>
      <c r="BS517" s="21"/>
      <c r="BT517" s="21"/>
      <c r="BU517" s="21"/>
      <c r="BV517" s="21"/>
      <c r="BW517" s="21"/>
      <c r="BX517" s="21"/>
      <c r="BY517" s="21"/>
      <c r="BZ517" s="21"/>
      <c r="CA517" s="21"/>
      <c r="CB517" s="21"/>
      <c r="CC517" s="21"/>
      <c r="CD517" s="21"/>
      <c r="CE517" s="21"/>
      <c r="CF517" s="21"/>
      <c r="CG517" s="21"/>
      <c r="CH517" s="21"/>
      <c r="CI517" s="21"/>
      <c r="CJ517" s="21"/>
      <c r="CK517" s="21"/>
      <c r="CL517" s="21"/>
      <c r="CM517" s="21"/>
      <c r="CN517" s="21"/>
      <c r="CO517" s="21"/>
      <c r="CP517" s="21"/>
      <c r="CQ517" s="21"/>
      <c r="CR517" s="21"/>
      <c r="CS517" s="21"/>
      <c r="CT517" s="21"/>
      <c r="CU517" s="21"/>
      <c r="CV517" s="21"/>
      <c r="CW517" s="21"/>
      <c r="CX517" s="21"/>
      <c r="CY517" s="21"/>
      <c r="CZ517" s="21"/>
      <c r="DA517" s="21"/>
    </row>
    <row r="518" spans="2:105" x14ac:dyDescent="0.3">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c r="AG518" s="21"/>
      <c r="AH518" s="21"/>
      <c r="AI518" s="21"/>
      <c r="AJ518" s="21"/>
      <c r="AK518" s="21"/>
      <c r="AL518" s="21"/>
      <c r="AM518" s="21"/>
      <c r="AN518" s="21"/>
      <c r="AO518" s="21"/>
      <c r="AP518" s="21"/>
      <c r="AQ518" s="21"/>
      <c r="AR518" s="21"/>
      <c r="AW518" s="21"/>
      <c r="AX518" s="21"/>
      <c r="AY518" s="21"/>
      <c r="AZ518" s="21"/>
      <c r="BA518" s="21"/>
      <c r="BB518" s="21"/>
      <c r="BC518" s="21"/>
      <c r="BD518" s="21"/>
      <c r="BE518" s="21"/>
      <c r="BF518" s="21"/>
      <c r="BG518" s="21"/>
      <c r="BH518" s="21"/>
      <c r="BI518" s="21"/>
      <c r="BJ518" s="21"/>
      <c r="BK518" s="21"/>
      <c r="BL518" s="21"/>
      <c r="BM518" s="21"/>
      <c r="BN518" s="21"/>
      <c r="BO518" s="21"/>
      <c r="BP518" s="21"/>
      <c r="BQ518" s="21"/>
      <c r="BR518" s="21"/>
      <c r="BS518" s="21"/>
      <c r="BT518" s="21"/>
      <c r="BU518" s="21"/>
      <c r="BV518" s="21"/>
      <c r="BW518" s="21"/>
      <c r="BX518" s="21"/>
      <c r="BY518" s="21"/>
      <c r="BZ518" s="21"/>
      <c r="CA518" s="21"/>
      <c r="CB518" s="21"/>
      <c r="CC518" s="21"/>
      <c r="CD518" s="21"/>
      <c r="CE518" s="21"/>
      <c r="CF518" s="21"/>
      <c r="CG518" s="21"/>
      <c r="CH518" s="21"/>
      <c r="CI518" s="21"/>
      <c r="CJ518" s="21"/>
      <c r="CK518" s="21"/>
      <c r="CL518" s="21"/>
      <c r="CM518" s="21"/>
      <c r="CN518" s="21"/>
      <c r="CO518" s="21"/>
      <c r="CP518" s="21"/>
      <c r="CQ518" s="21"/>
      <c r="CR518" s="21"/>
      <c r="CS518" s="21"/>
      <c r="CT518" s="21"/>
      <c r="CU518" s="21"/>
      <c r="CV518" s="21"/>
      <c r="CW518" s="21"/>
      <c r="CX518" s="21"/>
      <c r="CY518" s="21"/>
      <c r="CZ518" s="21"/>
      <c r="DA518" s="21"/>
    </row>
    <row r="519" spans="2:105" x14ac:dyDescent="0.3">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c r="AG519" s="21"/>
      <c r="AH519" s="21"/>
      <c r="AI519" s="21"/>
      <c r="AJ519" s="21"/>
      <c r="AK519" s="21"/>
      <c r="AL519" s="21"/>
      <c r="AM519" s="21"/>
      <c r="AN519" s="21"/>
      <c r="AO519" s="21"/>
      <c r="AP519" s="21"/>
      <c r="AQ519" s="21"/>
      <c r="AR519" s="21"/>
      <c r="AW519" s="21"/>
      <c r="AX519" s="21"/>
      <c r="AY519" s="21"/>
      <c r="AZ519" s="21"/>
      <c r="BA519" s="21"/>
      <c r="BB519" s="21"/>
      <c r="BC519" s="21"/>
      <c r="BD519" s="21"/>
      <c r="BE519" s="21"/>
      <c r="BF519" s="21"/>
      <c r="BG519" s="21"/>
      <c r="BH519" s="21"/>
      <c r="BI519" s="21"/>
      <c r="BJ519" s="21"/>
      <c r="BK519" s="21"/>
      <c r="BL519" s="21"/>
      <c r="BM519" s="21"/>
      <c r="BN519" s="21"/>
      <c r="BO519" s="21"/>
      <c r="BP519" s="21"/>
      <c r="BQ519" s="21"/>
      <c r="BR519" s="21"/>
      <c r="BS519" s="21"/>
      <c r="BT519" s="21"/>
      <c r="BU519" s="21"/>
      <c r="BV519" s="21"/>
      <c r="BW519" s="21"/>
      <c r="BX519" s="21"/>
      <c r="BY519" s="21"/>
      <c r="BZ519" s="21"/>
      <c r="CA519" s="21"/>
      <c r="CB519" s="21"/>
      <c r="CC519" s="21"/>
      <c r="CD519" s="21"/>
      <c r="CE519" s="21"/>
      <c r="CF519" s="21"/>
      <c r="CG519" s="21"/>
      <c r="CH519" s="21"/>
      <c r="CI519" s="21"/>
      <c r="CJ519" s="21"/>
      <c r="CK519" s="21"/>
      <c r="CL519" s="21"/>
      <c r="CM519" s="21"/>
      <c r="CN519" s="21"/>
      <c r="CO519" s="21"/>
      <c r="CP519" s="21"/>
      <c r="CQ519" s="21"/>
      <c r="CR519" s="21"/>
      <c r="CS519" s="21"/>
      <c r="CT519" s="21"/>
      <c r="CU519" s="21"/>
      <c r="CV519" s="21"/>
      <c r="CW519" s="21"/>
      <c r="CX519" s="21"/>
      <c r="CY519" s="21"/>
      <c r="CZ519" s="21"/>
      <c r="DA519" s="21"/>
    </row>
    <row r="520" spans="2:105" x14ac:dyDescent="0.3">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c r="AG520" s="21"/>
      <c r="AH520" s="21"/>
      <c r="AI520" s="21"/>
      <c r="AJ520" s="21"/>
      <c r="AK520" s="21"/>
      <c r="AL520" s="21"/>
      <c r="AM520" s="21"/>
      <c r="AN520" s="21"/>
      <c r="AO520" s="21"/>
      <c r="AP520" s="21"/>
      <c r="AQ520" s="21"/>
      <c r="AR520" s="21"/>
      <c r="AW520" s="21"/>
      <c r="AX520" s="21"/>
      <c r="AY520" s="21"/>
      <c r="AZ520" s="21"/>
      <c r="BA520" s="21"/>
      <c r="BB520" s="21"/>
      <c r="BC520" s="21"/>
      <c r="BD520" s="21"/>
      <c r="BE520" s="21"/>
      <c r="BF520" s="21"/>
      <c r="BG520" s="21"/>
      <c r="BH520" s="21"/>
      <c r="BI520" s="21"/>
      <c r="BJ520" s="21"/>
      <c r="BK520" s="21"/>
      <c r="BL520" s="21"/>
      <c r="BM520" s="21"/>
      <c r="BN520" s="21"/>
      <c r="BO520" s="21"/>
      <c r="BP520" s="21"/>
      <c r="BQ520" s="21"/>
      <c r="BR520" s="21"/>
      <c r="BS520" s="21"/>
      <c r="BT520" s="21"/>
      <c r="BU520" s="21"/>
      <c r="BV520" s="21"/>
      <c r="BW520" s="21"/>
      <c r="BX520" s="21"/>
      <c r="BY520" s="21"/>
      <c r="BZ520" s="21"/>
      <c r="CA520" s="21"/>
      <c r="CB520" s="21"/>
      <c r="CC520" s="21"/>
      <c r="CD520" s="21"/>
      <c r="CE520" s="21"/>
      <c r="CF520" s="21"/>
      <c r="CG520" s="21"/>
      <c r="CH520" s="21"/>
      <c r="CI520" s="21"/>
      <c r="CJ520" s="21"/>
      <c r="CK520" s="21"/>
      <c r="CL520" s="21"/>
      <c r="CM520" s="21"/>
      <c r="CN520" s="21"/>
      <c r="CO520" s="21"/>
      <c r="CP520" s="21"/>
      <c r="CQ520" s="21"/>
      <c r="CR520" s="21"/>
      <c r="CS520" s="21"/>
      <c r="CT520" s="21"/>
      <c r="CU520" s="21"/>
      <c r="CV520" s="21"/>
      <c r="CW520" s="21"/>
      <c r="CX520" s="21"/>
      <c r="CY520" s="21"/>
      <c r="CZ520" s="21"/>
      <c r="DA520" s="21"/>
    </row>
    <row r="521" spans="2:105" x14ac:dyDescent="0.3">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c r="AG521" s="21"/>
      <c r="AH521" s="21"/>
      <c r="AI521" s="21"/>
      <c r="AJ521" s="21"/>
      <c r="AK521" s="21"/>
      <c r="AL521" s="21"/>
      <c r="AM521" s="21"/>
      <c r="AN521" s="21"/>
      <c r="AO521" s="21"/>
      <c r="AP521" s="21"/>
      <c r="AQ521" s="21"/>
      <c r="AR521" s="21"/>
      <c r="AW521" s="21"/>
      <c r="AX521" s="21"/>
      <c r="AY521" s="21"/>
      <c r="AZ521" s="21"/>
      <c r="BA521" s="21"/>
      <c r="BB521" s="21"/>
      <c r="BC521" s="21"/>
      <c r="BD521" s="21"/>
      <c r="BE521" s="21"/>
      <c r="BF521" s="21"/>
      <c r="BG521" s="21"/>
      <c r="BH521" s="21"/>
      <c r="BI521" s="21"/>
      <c r="BJ521" s="21"/>
      <c r="BK521" s="21"/>
      <c r="BL521" s="21"/>
      <c r="BM521" s="21"/>
      <c r="BN521" s="21"/>
      <c r="BO521" s="21"/>
      <c r="BP521" s="21"/>
      <c r="BQ521" s="21"/>
      <c r="BR521" s="21"/>
      <c r="BS521" s="21"/>
      <c r="BT521" s="21"/>
      <c r="BU521" s="21"/>
      <c r="BV521" s="21"/>
      <c r="BW521" s="21"/>
      <c r="BX521" s="21"/>
      <c r="BY521" s="21"/>
      <c r="BZ521" s="21"/>
      <c r="CA521" s="21"/>
      <c r="CB521" s="21"/>
      <c r="CC521" s="21"/>
      <c r="CD521" s="21"/>
      <c r="CE521" s="21"/>
      <c r="CF521" s="21"/>
      <c r="CG521" s="21"/>
      <c r="CH521" s="21"/>
      <c r="CI521" s="21"/>
      <c r="CJ521" s="21"/>
      <c r="CK521" s="21"/>
      <c r="CL521" s="21"/>
      <c r="CM521" s="21"/>
      <c r="CN521" s="21"/>
      <c r="CO521" s="21"/>
      <c r="CP521" s="21"/>
      <c r="CQ521" s="21"/>
      <c r="CR521" s="21"/>
      <c r="CS521" s="21"/>
      <c r="CT521" s="21"/>
      <c r="CU521" s="21"/>
      <c r="CV521" s="21"/>
      <c r="CW521" s="21"/>
      <c r="CX521" s="21"/>
      <c r="CY521" s="21"/>
      <c r="CZ521" s="21"/>
      <c r="DA521" s="21"/>
    </row>
    <row r="522" spans="2:105" x14ac:dyDescent="0.3">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c r="AG522" s="21"/>
      <c r="AH522" s="21"/>
      <c r="AI522" s="21"/>
      <c r="AJ522" s="21"/>
      <c r="AK522" s="21"/>
      <c r="AL522" s="21"/>
      <c r="AM522" s="21"/>
      <c r="AN522" s="21"/>
      <c r="AO522" s="21"/>
      <c r="AP522" s="21"/>
      <c r="AQ522" s="21"/>
      <c r="AR522" s="21"/>
      <c r="AW522" s="21"/>
      <c r="AX522" s="21"/>
      <c r="AY522" s="21"/>
      <c r="AZ522" s="21"/>
      <c r="BA522" s="21"/>
      <c r="BB522" s="21"/>
      <c r="BC522" s="21"/>
      <c r="BD522" s="21"/>
      <c r="BE522" s="21"/>
      <c r="BF522" s="21"/>
      <c r="BG522" s="21"/>
      <c r="BH522" s="21"/>
      <c r="BI522" s="21"/>
      <c r="BJ522" s="21"/>
      <c r="BK522" s="21"/>
      <c r="BL522" s="21"/>
      <c r="BM522" s="21"/>
      <c r="BN522" s="21"/>
      <c r="BO522" s="21"/>
      <c r="BP522" s="21"/>
      <c r="BQ522" s="21"/>
      <c r="BR522" s="21"/>
      <c r="BS522" s="21"/>
      <c r="BT522" s="21"/>
      <c r="BU522" s="21"/>
      <c r="BV522" s="21"/>
      <c r="BW522" s="21"/>
      <c r="BX522" s="21"/>
      <c r="BY522" s="21"/>
      <c r="BZ522" s="21"/>
      <c r="CA522" s="21"/>
      <c r="CB522" s="21"/>
      <c r="CC522" s="21"/>
      <c r="CD522" s="21"/>
      <c r="CE522" s="21"/>
      <c r="CF522" s="21"/>
      <c r="CG522" s="21"/>
      <c r="CH522" s="21"/>
      <c r="CI522" s="21"/>
      <c r="CJ522" s="21"/>
      <c r="CK522" s="21"/>
      <c r="CL522" s="21"/>
      <c r="CM522" s="21"/>
      <c r="CN522" s="21"/>
      <c r="CO522" s="21"/>
      <c r="CP522" s="21"/>
      <c r="CQ522" s="21"/>
      <c r="CR522" s="21"/>
      <c r="CS522" s="21"/>
      <c r="CT522" s="21"/>
      <c r="CU522" s="21"/>
      <c r="CV522" s="21"/>
      <c r="CW522" s="21"/>
      <c r="CX522" s="21"/>
      <c r="CY522" s="21"/>
      <c r="CZ522" s="21"/>
      <c r="DA522" s="21"/>
    </row>
    <row r="523" spans="2:105" x14ac:dyDescent="0.3">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c r="AG523" s="21"/>
      <c r="AH523" s="21"/>
      <c r="AI523" s="21"/>
      <c r="AJ523" s="21"/>
      <c r="AK523" s="21"/>
      <c r="AL523" s="21"/>
      <c r="AM523" s="21"/>
      <c r="AN523" s="21"/>
      <c r="AO523" s="21"/>
      <c r="AP523" s="21"/>
      <c r="AQ523" s="21"/>
      <c r="AR523" s="21"/>
      <c r="AW523" s="21"/>
      <c r="AX523" s="21"/>
      <c r="AY523" s="21"/>
      <c r="AZ523" s="21"/>
      <c r="BA523" s="21"/>
      <c r="BB523" s="21"/>
      <c r="BC523" s="21"/>
      <c r="BD523" s="21"/>
      <c r="BE523" s="21"/>
      <c r="BF523" s="21"/>
      <c r="BG523" s="21"/>
      <c r="BH523" s="21"/>
      <c r="BI523" s="21"/>
      <c r="BJ523" s="21"/>
      <c r="BK523" s="21"/>
      <c r="BL523" s="21"/>
      <c r="BM523" s="21"/>
      <c r="BN523" s="21"/>
      <c r="BO523" s="21"/>
      <c r="BP523" s="21"/>
      <c r="BQ523" s="21"/>
      <c r="BR523" s="21"/>
      <c r="BS523" s="21"/>
      <c r="BT523" s="21"/>
      <c r="BU523" s="21"/>
      <c r="BV523" s="21"/>
      <c r="BW523" s="21"/>
      <c r="BX523" s="21"/>
      <c r="BY523" s="21"/>
      <c r="BZ523" s="21"/>
      <c r="CA523" s="21"/>
      <c r="CB523" s="21"/>
      <c r="CC523" s="21"/>
      <c r="CD523" s="21"/>
      <c r="CE523" s="21"/>
      <c r="CF523" s="21"/>
      <c r="CG523" s="21"/>
      <c r="CH523" s="21"/>
      <c r="CI523" s="21"/>
      <c r="CJ523" s="21"/>
      <c r="CK523" s="21"/>
      <c r="CL523" s="21"/>
      <c r="CM523" s="21"/>
      <c r="CN523" s="21"/>
      <c r="CO523" s="21"/>
      <c r="CP523" s="21"/>
      <c r="CQ523" s="21"/>
      <c r="CR523" s="21"/>
      <c r="CS523" s="21"/>
      <c r="CT523" s="21"/>
      <c r="CU523" s="21"/>
      <c r="CV523" s="21"/>
      <c r="CW523" s="21"/>
      <c r="CX523" s="21"/>
      <c r="CY523" s="21"/>
      <c r="CZ523" s="21"/>
      <c r="DA523" s="21"/>
    </row>
    <row r="524" spans="2:105" x14ac:dyDescent="0.3">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c r="AG524" s="21"/>
      <c r="AH524" s="21"/>
      <c r="AI524" s="21"/>
      <c r="AJ524" s="21"/>
      <c r="AK524" s="21"/>
      <c r="AL524" s="21"/>
      <c r="AM524" s="21"/>
      <c r="AN524" s="21"/>
      <c r="AO524" s="21"/>
      <c r="AP524" s="21"/>
      <c r="AQ524" s="21"/>
      <c r="AR524" s="21"/>
      <c r="AW524" s="21"/>
      <c r="AX524" s="21"/>
      <c r="AY524" s="21"/>
      <c r="AZ524" s="21"/>
      <c r="BA524" s="21"/>
      <c r="BB524" s="21"/>
      <c r="BC524" s="21"/>
      <c r="BD524" s="21"/>
      <c r="BE524" s="21"/>
      <c r="BF524" s="21"/>
      <c r="BG524" s="21"/>
      <c r="BH524" s="21"/>
      <c r="BI524" s="21"/>
      <c r="BJ524" s="21"/>
      <c r="BK524" s="21"/>
      <c r="BL524" s="21"/>
      <c r="BM524" s="21"/>
      <c r="BN524" s="21"/>
      <c r="BO524" s="21"/>
      <c r="BP524" s="21"/>
      <c r="BQ524" s="21"/>
      <c r="BR524" s="21"/>
      <c r="BS524" s="21"/>
      <c r="BT524" s="21"/>
      <c r="BU524" s="21"/>
      <c r="BV524" s="21"/>
      <c r="BW524" s="21"/>
      <c r="BX524" s="21"/>
      <c r="BY524" s="21"/>
      <c r="BZ524" s="21"/>
      <c r="CA524" s="21"/>
      <c r="CB524" s="21"/>
      <c r="CC524" s="21"/>
      <c r="CD524" s="21"/>
      <c r="CE524" s="21"/>
      <c r="CF524" s="21"/>
      <c r="CG524" s="21"/>
      <c r="CH524" s="21"/>
      <c r="CI524" s="21"/>
      <c r="CJ524" s="21"/>
      <c r="CK524" s="21"/>
      <c r="CL524" s="21"/>
      <c r="CM524" s="21"/>
      <c r="CN524" s="21"/>
      <c r="CO524" s="21"/>
      <c r="CP524" s="21"/>
      <c r="CQ524" s="21"/>
      <c r="CR524" s="21"/>
      <c r="CS524" s="21"/>
      <c r="CT524" s="21"/>
      <c r="CU524" s="21"/>
      <c r="CV524" s="21"/>
      <c r="CW524" s="21"/>
      <c r="CX524" s="21"/>
      <c r="CY524" s="21"/>
      <c r="CZ524" s="21"/>
      <c r="DA524" s="21"/>
    </row>
    <row r="525" spans="2:105" x14ac:dyDescent="0.3">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c r="AG525" s="21"/>
      <c r="AH525" s="21"/>
      <c r="AI525" s="21"/>
      <c r="AJ525" s="21"/>
      <c r="AK525" s="21"/>
      <c r="AL525" s="21"/>
      <c r="AM525" s="21"/>
      <c r="AN525" s="21"/>
      <c r="AO525" s="21"/>
      <c r="AP525" s="21"/>
      <c r="AQ525" s="21"/>
      <c r="AR525" s="21"/>
      <c r="AW525" s="21"/>
      <c r="AX525" s="21"/>
      <c r="AY525" s="21"/>
      <c r="AZ525" s="21"/>
      <c r="BA525" s="21"/>
      <c r="BB525" s="21"/>
      <c r="BC525" s="21"/>
      <c r="BD525" s="21"/>
      <c r="BE525" s="21"/>
      <c r="BF525" s="21"/>
      <c r="BG525" s="21"/>
      <c r="BH525" s="21"/>
      <c r="BI525" s="21"/>
      <c r="BJ525" s="21"/>
      <c r="BK525" s="21"/>
      <c r="BL525" s="21"/>
      <c r="BM525" s="21"/>
      <c r="BN525" s="21"/>
      <c r="BO525" s="21"/>
      <c r="BP525" s="21"/>
      <c r="BQ525" s="21"/>
      <c r="BR525" s="21"/>
      <c r="BS525" s="21"/>
      <c r="BT525" s="21"/>
      <c r="BU525" s="21"/>
      <c r="BV525" s="21"/>
      <c r="BW525" s="21"/>
      <c r="BX525" s="21"/>
      <c r="BY525" s="21"/>
      <c r="BZ525" s="21"/>
      <c r="CA525" s="21"/>
      <c r="CB525" s="21"/>
      <c r="CC525" s="21"/>
      <c r="CD525" s="21"/>
      <c r="CE525" s="21"/>
      <c r="CF525" s="21"/>
      <c r="CG525" s="21"/>
      <c r="CH525" s="21"/>
      <c r="CI525" s="21"/>
      <c r="CJ525" s="21"/>
      <c r="CK525" s="21"/>
      <c r="CL525" s="21"/>
      <c r="CM525" s="21"/>
      <c r="CN525" s="21"/>
      <c r="CO525" s="21"/>
      <c r="CP525" s="21"/>
      <c r="CQ525" s="21"/>
      <c r="CR525" s="21"/>
      <c r="CS525" s="21"/>
      <c r="CT525" s="21"/>
      <c r="CU525" s="21"/>
      <c r="CV525" s="21"/>
      <c r="CW525" s="21"/>
      <c r="CX525" s="21"/>
      <c r="CY525" s="21"/>
      <c r="CZ525" s="21"/>
      <c r="DA525" s="21"/>
    </row>
    <row r="526" spans="2:105" x14ac:dyDescent="0.3">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c r="AG526" s="21"/>
      <c r="AH526" s="21"/>
      <c r="AI526" s="21"/>
      <c r="AJ526" s="21"/>
      <c r="AK526" s="21"/>
      <c r="AL526" s="21"/>
      <c r="AM526" s="21"/>
      <c r="AN526" s="21"/>
      <c r="AO526" s="21"/>
      <c r="AP526" s="21"/>
      <c r="AQ526" s="21"/>
      <c r="AR526" s="21"/>
      <c r="AW526" s="21"/>
      <c r="AX526" s="21"/>
      <c r="AY526" s="21"/>
      <c r="AZ526" s="21"/>
      <c r="BA526" s="21"/>
      <c r="BB526" s="21"/>
      <c r="BC526" s="21"/>
      <c r="BD526" s="21"/>
      <c r="BE526" s="21"/>
      <c r="BF526" s="21"/>
      <c r="BG526" s="21"/>
      <c r="BH526" s="21"/>
      <c r="BI526" s="21"/>
      <c r="BJ526" s="21"/>
      <c r="BK526" s="21"/>
      <c r="BL526" s="21"/>
      <c r="BM526" s="21"/>
      <c r="BN526" s="21"/>
      <c r="BO526" s="21"/>
      <c r="BP526" s="21"/>
      <c r="BQ526" s="21"/>
      <c r="BR526" s="21"/>
      <c r="BS526" s="21"/>
      <c r="BT526" s="21"/>
      <c r="BU526" s="21"/>
      <c r="BV526" s="21"/>
      <c r="BW526" s="21"/>
      <c r="BX526" s="21"/>
      <c r="BY526" s="21"/>
      <c r="BZ526" s="21"/>
      <c r="CA526" s="21"/>
      <c r="CB526" s="21"/>
      <c r="CC526" s="21"/>
      <c r="CD526" s="21"/>
      <c r="CE526" s="21"/>
      <c r="CF526" s="21"/>
      <c r="CG526" s="21"/>
      <c r="CH526" s="21"/>
      <c r="CI526" s="21"/>
      <c r="CJ526" s="21"/>
      <c r="CK526" s="21"/>
      <c r="CL526" s="21"/>
      <c r="CM526" s="21"/>
      <c r="CN526" s="21"/>
      <c r="CO526" s="21"/>
      <c r="CP526" s="21"/>
      <c r="CQ526" s="21"/>
      <c r="CR526" s="21"/>
      <c r="CS526" s="21"/>
      <c r="CT526" s="21"/>
      <c r="CU526" s="21"/>
      <c r="CV526" s="21"/>
      <c r="CW526" s="21"/>
      <c r="CX526" s="21"/>
      <c r="CY526" s="21"/>
      <c r="CZ526" s="21"/>
      <c r="DA526" s="21"/>
    </row>
    <row r="527" spans="2:105" x14ac:dyDescent="0.3">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c r="AG527" s="21"/>
      <c r="AH527" s="21"/>
      <c r="AI527" s="21"/>
      <c r="AJ527" s="21"/>
      <c r="AK527" s="21"/>
      <c r="AL527" s="21"/>
      <c r="AM527" s="21"/>
      <c r="AN527" s="21"/>
      <c r="AO527" s="21"/>
      <c r="AP527" s="21"/>
      <c r="AQ527" s="21"/>
      <c r="AR527" s="21"/>
      <c r="AW527" s="21"/>
      <c r="AX527" s="21"/>
      <c r="AY527" s="21"/>
      <c r="AZ527" s="21"/>
      <c r="BA527" s="21"/>
      <c r="BB527" s="21"/>
      <c r="BC527" s="21"/>
      <c r="BD527" s="21"/>
      <c r="BE527" s="21"/>
      <c r="BF527" s="21"/>
      <c r="BG527" s="21"/>
      <c r="BH527" s="21"/>
      <c r="BI527" s="21"/>
      <c r="BJ527" s="21"/>
      <c r="BK527" s="21"/>
      <c r="BL527" s="21"/>
      <c r="BM527" s="21"/>
      <c r="BN527" s="21"/>
      <c r="BO527" s="21"/>
      <c r="BP527" s="21"/>
      <c r="BQ527" s="21"/>
      <c r="BR527" s="21"/>
      <c r="BS527" s="21"/>
      <c r="BT527" s="21"/>
      <c r="BU527" s="21"/>
      <c r="BV527" s="21"/>
      <c r="BW527" s="21"/>
      <c r="BX527" s="21"/>
      <c r="BY527" s="21"/>
      <c r="BZ527" s="21"/>
      <c r="CA527" s="21"/>
      <c r="CB527" s="21"/>
      <c r="CC527" s="21"/>
      <c r="CD527" s="21"/>
      <c r="CE527" s="21"/>
      <c r="CF527" s="21"/>
      <c r="CG527" s="21"/>
      <c r="CH527" s="21"/>
      <c r="CI527" s="21"/>
      <c r="CJ527" s="21"/>
      <c r="CK527" s="21"/>
      <c r="CL527" s="21"/>
      <c r="CM527" s="21"/>
      <c r="CN527" s="21"/>
      <c r="CO527" s="21"/>
      <c r="CP527" s="21"/>
      <c r="CQ527" s="21"/>
      <c r="CR527" s="21"/>
      <c r="CS527" s="21"/>
      <c r="CT527" s="21"/>
      <c r="CU527" s="21"/>
      <c r="CV527" s="21"/>
      <c r="CW527" s="21"/>
      <c r="CX527" s="21"/>
      <c r="CY527" s="21"/>
      <c r="CZ527" s="21"/>
      <c r="DA527" s="21"/>
    </row>
    <row r="528" spans="2:105" x14ac:dyDescent="0.3">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c r="AG528" s="21"/>
      <c r="AH528" s="21"/>
      <c r="AI528" s="21"/>
      <c r="AJ528" s="21"/>
      <c r="AK528" s="21"/>
      <c r="AL528" s="21"/>
      <c r="AM528" s="21"/>
      <c r="AN528" s="21"/>
      <c r="AO528" s="21"/>
      <c r="AP528" s="21"/>
      <c r="AQ528" s="21"/>
      <c r="AR528" s="21"/>
      <c r="AW528" s="21"/>
      <c r="AX528" s="21"/>
      <c r="AY528" s="21"/>
      <c r="AZ528" s="21"/>
      <c r="BA528" s="21"/>
      <c r="BB528" s="21"/>
      <c r="BC528" s="21"/>
      <c r="BD528" s="21"/>
      <c r="BE528" s="21"/>
      <c r="BF528" s="21"/>
      <c r="BG528" s="21"/>
      <c r="BH528" s="21"/>
      <c r="BI528" s="21"/>
      <c r="BJ528" s="21"/>
      <c r="BK528" s="21"/>
      <c r="BL528" s="21"/>
      <c r="BM528" s="21"/>
      <c r="BN528" s="21"/>
      <c r="BO528" s="21"/>
      <c r="BP528" s="21"/>
      <c r="BQ528" s="21"/>
      <c r="BR528" s="21"/>
      <c r="BS528" s="21"/>
      <c r="BT528" s="21"/>
      <c r="BU528" s="21"/>
      <c r="BV528" s="21"/>
      <c r="BW528" s="21"/>
      <c r="BX528" s="21"/>
      <c r="BY528" s="21"/>
      <c r="BZ528" s="21"/>
      <c r="CA528" s="21"/>
      <c r="CB528" s="21"/>
      <c r="CC528" s="21"/>
      <c r="CD528" s="21"/>
      <c r="CE528" s="21"/>
      <c r="CF528" s="21"/>
      <c r="CG528" s="21"/>
      <c r="CH528" s="21"/>
      <c r="CI528" s="21"/>
      <c r="CJ528" s="21"/>
      <c r="CK528" s="21"/>
      <c r="CL528" s="21"/>
      <c r="CM528" s="21"/>
      <c r="CN528" s="21"/>
      <c r="CO528" s="21"/>
      <c r="CP528" s="21"/>
      <c r="CQ528" s="21"/>
      <c r="CR528" s="21"/>
      <c r="CS528" s="21"/>
      <c r="CT528" s="21"/>
      <c r="CU528" s="21"/>
      <c r="CV528" s="21"/>
      <c r="CW528" s="21"/>
      <c r="CX528" s="21"/>
      <c r="CY528" s="21"/>
      <c r="CZ528" s="21"/>
      <c r="DA528" s="21"/>
    </row>
    <row r="529" spans="2:105" x14ac:dyDescent="0.3">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c r="AG529" s="21"/>
      <c r="AH529" s="21"/>
      <c r="AI529" s="21"/>
      <c r="AJ529" s="21"/>
      <c r="AK529" s="21"/>
      <c r="AL529" s="21"/>
      <c r="AM529" s="21"/>
      <c r="AN529" s="21"/>
      <c r="AO529" s="21"/>
      <c r="AP529" s="21"/>
      <c r="AQ529" s="21"/>
      <c r="AR529" s="21"/>
      <c r="AW529" s="21"/>
      <c r="AX529" s="21"/>
      <c r="AY529" s="21"/>
      <c r="AZ529" s="21"/>
      <c r="BA529" s="21"/>
      <c r="BB529" s="21"/>
      <c r="BC529" s="21"/>
      <c r="BD529" s="21"/>
      <c r="BE529" s="21"/>
      <c r="BF529" s="21"/>
      <c r="BG529" s="21"/>
      <c r="BH529" s="21"/>
      <c r="BI529" s="21"/>
      <c r="BJ529" s="21"/>
      <c r="BK529" s="21"/>
      <c r="BL529" s="21"/>
      <c r="BM529" s="21"/>
      <c r="BN529" s="21"/>
      <c r="BO529" s="21"/>
      <c r="BP529" s="21"/>
      <c r="BQ529" s="21"/>
      <c r="BR529" s="21"/>
      <c r="BS529" s="21"/>
      <c r="BT529" s="21"/>
      <c r="BU529" s="21"/>
      <c r="BV529" s="21"/>
      <c r="BW529" s="21"/>
      <c r="BX529" s="21"/>
      <c r="BY529" s="21"/>
      <c r="BZ529" s="21"/>
      <c r="CA529" s="21"/>
      <c r="CB529" s="21"/>
      <c r="CC529" s="21"/>
      <c r="CD529" s="21"/>
      <c r="CE529" s="21"/>
      <c r="CF529" s="21"/>
      <c r="CG529" s="21"/>
      <c r="CH529" s="21"/>
      <c r="CI529" s="21"/>
      <c r="CJ529" s="21"/>
      <c r="CK529" s="21"/>
      <c r="CL529" s="21"/>
      <c r="CM529" s="21"/>
      <c r="CN529" s="21"/>
      <c r="CO529" s="21"/>
      <c r="CP529" s="21"/>
      <c r="CQ529" s="21"/>
      <c r="CR529" s="21"/>
      <c r="CS529" s="21"/>
      <c r="CT529" s="21"/>
      <c r="CU529" s="21"/>
      <c r="CV529" s="21"/>
      <c r="CW529" s="21"/>
      <c r="CX529" s="21"/>
      <c r="CY529" s="21"/>
      <c r="CZ529" s="21"/>
      <c r="DA529" s="21"/>
    </row>
    <row r="530" spans="2:105" x14ac:dyDescent="0.3">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c r="AG530" s="21"/>
      <c r="AH530" s="21"/>
      <c r="AI530" s="21"/>
      <c r="AJ530" s="21"/>
      <c r="AK530" s="21"/>
      <c r="AL530" s="21"/>
      <c r="AM530" s="21"/>
      <c r="AN530" s="21"/>
      <c r="AO530" s="21"/>
      <c r="AP530" s="21"/>
      <c r="AQ530" s="21"/>
      <c r="AR530" s="21"/>
      <c r="AW530" s="21"/>
      <c r="AX530" s="21"/>
      <c r="AY530" s="21"/>
      <c r="AZ530" s="21"/>
      <c r="BA530" s="21"/>
      <c r="BB530" s="21"/>
      <c r="BC530" s="21"/>
      <c r="BD530" s="21"/>
      <c r="BE530" s="21"/>
      <c r="BF530" s="21"/>
      <c r="BG530" s="21"/>
      <c r="BH530" s="21"/>
      <c r="BI530" s="21"/>
      <c r="BJ530" s="21"/>
      <c r="BK530" s="21"/>
      <c r="BL530" s="21"/>
      <c r="BM530" s="21"/>
      <c r="BN530" s="21"/>
      <c r="BO530" s="21"/>
      <c r="BP530" s="21"/>
      <c r="BQ530" s="21"/>
      <c r="BR530" s="21"/>
      <c r="BS530" s="21"/>
      <c r="BT530" s="21"/>
      <c r="BU530" s="21"/>
      <c r="BV530" s="21"/>
      <c r="BW530" s="21"/>
      <c r="BX530" s="21"/>
      <c r="BY530" s="21"/>
      <c r="BZ530" s="21"/>
      <c r="CA530" s="21"/>
      <c r="CB530" s="21"/>
      <c r="CC530" s="21"/>
      <c r="CD530" s="21"/>
      <c r="CE530" s="21"/>
      <c r="CF530" s="21"/>
      <c r="CG530" s="21"/>
      <c r="CH530" s="21"/>
      <c r="CI530" s="21"/>
      <c r="CJ530" s="21"/>
      <c r="CK530" s="21"/>
      <c r="CL530" s="21"/>
      <c r="CM530" s="21"/>
      <c r="CN530" s="21"/>
      <c r="CO530" s="21"/>
      <c r="CP530" s="21"/>
      <c r="CQ530" s="21"/>
      <c r="CR530" s="21"/>
      <c r="CS530" s="21"/>
      <c r="CT530" s="21"/>
      <c r="CU530" s="21"/>
      <c r="CV530" s="21"/>
      <c r="CW530" s="21"/>
      <c r="CX530" s="21"/>
      <c r="CY530" s="21"/>
      <c r="CZ530" s="21"/>
      <c r="DA530" s="21"/>
    </row>
    <row r="531" spans="2:105" x14ac:dyDescent="0.3">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c r="AG531" s="21"/>
      <c r="AH531" s="21"/>
      <c r="AI531" s="21"/>
      <c r="AJ531" s="21"/>
      <c r="AK531" s="21"/>
      <c r="AL531" s="21"/>
      <c r="AM531" s="21"/>
      <c r="AN531" s="21"/>
      <c r="AO531" s="21"/>
      <c r="AP531" s="21"/>
      <c r="AQ531" s="21"/>
      <c r="AR531" s="21"/>
      <c r="AW531" s="21"/>
      <c r="AX531" s="21"/>
      <c r="AY531" s="21"/>
      <c r="AZ531" s="21"/>
      <c r="BA531" s="21"/>
      <c r="BB531" s="21"/>
      <c r="BC531" s="21"/>
      <c r="BD531" s="21"/>
      <c r="BE531" s="21"/>
      <c r="BF531" s="21"/>
      <c r="BG531" s="21"/>
      <c r="BH531" s="21"/>
      <c r="BI531" s="21"/>
      <c r="BJ531" s="21"/>
      <c r="BK531" s="21"/>
      <c r="BL531" s="21"/>
      <c r="BM531" s="21"/>
      <c r="BN531" s="21"/>
      <c r="BO531" s="21"/>
      <c r="BP531" s="21"/>
      <c r="BQ531" s="21"/>
      <c r="BR531" s="21"/>
      <c r="BS531" s="21"/>
      <c r="BT531" s="21"/>
      <c r="BU531" s="21"/>
      <c r="BV531" s="21"/>
      <c r="BW531" s="21"/>
      <c r="BX531" s="21"/>
      <c r="BY531" s="21"/>
      <c r="BZ531" s="21"/>
      <c r="CA531" s="21"/>
      <c r="CB531" s="21"/>
      <c r="CC531" s="21"/>
      <c r="CD531" s="21"/>
      <c r="CE531" s="21"/>
      <c r="CF531" s="21"/>
      <c r="CG531" s="21"/>
      <c r="CH531" s="21"/>
      <c r="CI531" s="21"/>
      <c r="CJ531" s="21"/>
      <c r="CK531" s="21"/>
      <c r="CL531" s="21"/>
      <c r="CM531" s="21"/>
      <c r="CN531" s="21"/>
      <c r="CO531" s="21"/>
      <c r="CP531" s="21"/>
      <c r="CQ531" s="21"/>
      <c r="CR531" s="21"/>
      <c r="CS531" s="21"/>
      <c r="CT531" s="21"/>
      <c r="CU531" s="21"/>
      <c r="CV531" s="21"/>
      <c r="CW531" s="21"/>
      <c r="CX531" s="21"/>
      <c r="CY531" s="21"/>
      <c r="CZ531" s="21"/>
      <c r="DA531" s="21"/>
    </row>
    <row r="532" spans="2:105" x14ac:dyDescent="0.3">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c r="AG532" s="21"/>
      <c r="AH532" s="21"/>
      <c r="AI532" s="21"/>
      <c r="AJ532" s="21"/>
      <c r="AK532" s="21"/>
      <c r="AL532" s="21"/>
      <c r="AM532" s="21"/>
      <c r="AN532" s="21"/>
      <c r="AO532" s="21"/>
      <c r="AP532" s="21"/>
      <c r="AQ532" s="21"/>
      <c r="AR532" s="21"/>
      <c r="AW532" s="21"/>
      <c r="AX532" s="21"/>
      <c r="AY532" s="21"/>
      <c r="AZ532" s="21"/>
      <c r="BA532" s="21"/>
      <c r="BB532" s="21"/>
      <c r="BC532" s="21"/>
      <c r="BD532" s="21"/>
      <c r="BE532" s="21"/>
      <c r="BF532" s="21"/>
      <c r="BG532" s="21"/>
      <c r="BH532" s="21"/>
      <c r="BI532" s="21"/>
      <c r="BJ532" s="21"/>
      <c r="BK532" s="21"/>
      <c r="BL532" s="21"/>
      <c r="BM532" s="21"/>
      <c r="BN532" s="21"/>
      <c r="BO532" s="21"/>
      <c r="BP532" s="21"/>
      <c r="BQ532" s="21"/>
      <c r="BR532" s="21"/>
      <c r="BS532" s="21"/>
      <c r="BT532" s="21"/>
      <c r="BU532" s="21"/>
      <c r="BV532" s="21"/>
      <c r="BW532" s="21"/>
      <c r="BX532" s="21"/>
      <c r="BY532" s="21"/>
      <c r="BZ532" s="21"/>
      <c r="CA532" s="21"/>
      <c r="CB532" s="21"/>
      <c r="CC532" s="21"/>
      <c r="CD532" s="21"/>
      <c r="CE532" s="21"/>
      <c r="CF532" s="21"/>
      <c r="CG532" s="21"/>
      <c r="CH532" s="21"/>
      <c r="CI532" s="21"/>
      <c r="CJ532" s="21"/>
      <c r="CK532" s="21"/>
      <c r="CL532" s="21"/>
      <c r="CM532" s="21"/>
      <c r="CN532" s="21"/>
      <c r="CO532" s="21"/>
      <c r="CP532" s="21"/>
      <c r="CQ532" s="21"/>
      <c r="CR532" s="21"/>
      <c r="CS532" s="21"/>
      <c r="CT532" s="21"/>
      <c r="CU532" s="21"/>
      <c r="CV532" s="21"/>
      <c r="CW532" s="21"/>
      <c r="CX532" s="21"/>
      <c r="CY532" s="21"/>
      <c r="CZ532" s="21"/>
      <c r="DA532" s="21"/>
    </row>
    <row r="533" spans="2:105" x14ac:dyDescent="0.3">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c r="AG533" s="21"/>
      <c r="AH533" s="21"/>
      <c r="AI533" s="21"/>
      <c r="AJ533" s="21"/>
      <c r="AK533" s="21"/>
      <c r="AL533" s="21"/>
      <c r="AM533" s="21"/>
      <c r="AN533" s="21"/>
      <c r="AO533" s="21"/>
      <c r="AP533" s="21"/>
      <c r="AQ533" s="21"/>
      <c r="AR533" s="21"/>
      <c r="AW533" s="21"/>
      <c r="AX533" s="21"/>
      <c r="AY533" s="21"/>
      <c r="AZ533" s="21"/>
      <c r="BA533" s="21"/>
      <c r="BB533" s="21"/>
      <c r="BC533" s="21"/>
      <c r="BD533" s="21"/>
      <c r="BE533" s="21"/>
      <c r="BF533" s="21"/>
      <c r="BG533" s="21"/>
      <c r="BH533" s="21"/>
      <c r="BI533" s="21"/>
      <c r="BJ533" s="21"/>
      <c r="BK533" s="21"/>
      <c r="BL533" s="21"/>
      <c r="BM533" s="21"/>
      <c r="BN533" s="21"/>
      <c r="BO533" s="21"/>
      <c r="BP533" s="21"/>
      <c r="BQ533" s="21"/>
      <c r="BR533" s="21"/>
      <c r="BS533" s="21"/>
      <c r="BT533" s="21"/>
      <c r="BU533" s="21"/>
      <c r="BV533" s="21"/>
      <c r="BW533" s="21"/>
      <c r="BX533" s="21"/>
      <c r="BY533" s="21"/>
      <c r="BZ533" s="21"/>
      <c r="CA533" s="21"/>
      <c r="CB533" s="21"/>
      <c r="CC533" s="21"/>
      <c r="CD533" s="21"/>
      <c r="CE533" s="21"/>
      <c r="CF533" s="21"/>
      <c r="CG533" s="21"/>
      <c r="CH533" s="21"/>
      <c r="CI533" s="21"/>
      <c r="CJ533" s="21"/>
      <c r="CK533" s="21"/>
      <c r="CL533" s="21"/>
      <c r="CM533" s="21"/>
      <c r="CN533" s="21"/>
      <c r="CO533" s="21"/>
      <c r="CP533" s="21"/>
      <c r="CQ533" s="21"/>
      <c r="CR533" s="21"/>
      <c r="CS533" s="21"/>
      <c r="CT533" s="21"/>
      <c r="CU533" s="21"/>
      <c r="CV533" s="21"/>
      <c r="CW533" s="21"/>
      <c r="CX533" s="21"/>
      <c r="CY533" s="21"/>
      <c r="CZ533" s="21"/>
      <c r="DA533" s="21"/>
    </row>
    <row r="534" spans="2:105" x14ac:dyDescent="0.3">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c r="AG534" s="21"/>
      <c r="AH534" s="21"/>
      <c r="AI534" s="21"/>
      <c r="AJ534" s="21"/>
      <c r="AK534" s="21"/>
      <c r="AL534" s="21"/>
      <c r="AM534" s="21"/>
      <c r="AN534" s="21"/>
      <c r="AO534" s="21"/>
      <c r="AP534" s="21"/>
      <c r="AQ534" s="21"/>
      <c r="AR534" s="21"/>
      <c r="AW534" s="21"/>
      <c r="AX534" s="21"/>
      <c r="AY534" s="21"/>
      <c r="AZ534" s="21"/>
      <c r="BA534" s="21"/>
      <c r="BB534" s="21"/>
      <c r="BC534" s="21"/>
      <c r="BD534" s="21"/>
      <c r="BE534" s="21"/>
      <c r="BF534" s="21"/>
      <c r="BG534" s="21"/>
      <c r="BH534" s="21"/>
      <c r="BI534" s="21"/>
      <c r="BJ534" s="21"/>
      <c r="BK534" s="21"/>
      <c r="BL534" s="21"/>
      <c r="BM534" s="21"/>
      <c r="BN534" s="21"/>
      <c r="BO534" s="21"/>
      <c r="BP534" s="21"/>
      <c r="BQ534" s="21"/>
      <c r="BR534" s="21"/>
      <c r="BS534" s="21"/>
      <c r="BT534" s="21"/>
      <c r="BU534" s="21"/>
      <c r="BV534" s="21"/>
      <c r="BW534" s="21"/>
      <c r="BX534" s="21"/>
      <c r="BY534" s="21"/>
      <c r="BZ534" s="21"/>
      <c r="CA534" s="21"/>
      <c r="CB534" s="21"/>
      <c r="CC534" s="21"/>
      <c r="CD534" s="21"/>
      <c r="CE534" s="21"/>
      <c r="CF534" s="21"/>
      <c r="CG534" s="21"/>
      <c r="CH534" s="21"/>
      <c r="CI534" s="21"/>
      <c r="CJ534" s="21"/>
      <c r="CK534" s="21"/>
      <c r="CL534" s="21"/>
      <c r="CM534" s="21"/>
      <c r="CN534" s="21"/>
      <c r="CO534" s="21"/>
      <c r="CP534" s="21"/>
      <c r="CQ534" s="21"/>
      <c r="CR534" s="21"/>
      <c r="CS534" s="21"/>
      <c r="CT534" s="21"/>
      <c r="CU534" s="21"/>
      <c r="CV534" s="21"/>
      <c r="CW534" s="21"/>
      <c r="CX534" s="21"/>
      <c r="CY534" s="21"/>
      <c r="CZ534" s="21"/>
      <c r="DA534" s="21"/>
    </row>
    <row r="535" spans="2:105" x14ac:dyDescent="0.3">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c r="AG535" s="21"/>
      <c r="AH535" s="21"/>
      <c r="AI535" s="21"/>
      <c r="AJ535" s="21"/>
      <c r="AK535" s="21"/>
      <c r="AL535" s="21"/>
      <c r="AM535" s="21"/>
      <c r="AN535" s="21"/>
      <c r="AO535" s="21"/>
      <c r="AP535" s="21"/>
      <c r="AQ535" s="21"/>
      <c r="AR535" s="21"/>
      <c r="AW535" s="21"/>
      <c r="AX535" s="21"/>
      <c r="AY535" s="21"/>
      <c r="AZ535" s="21"/>
      <c r="BA535" s="21"/>
      <c r="BB535" s="21"/>
      <c r="BC535" s="21"/>
      <c r="BD535" s="21"/>
      <c r="BE535" s="21"/>
      <c r="BF535" s="21"/>
      <c r="BG535" s="21"/>
      <c r="BH535" s="21"/>
      <c r="BI535" s="21"/>
      <c r="BJ535" s="21"/>
      <c r="BK535" s="21"/>
      <c r="BL535" s="21"/>
      <c r="BM535" s="21"/>
      <c r="BN535" s="21"/>
      <c r="BO535" s="21"/>
      <c r="BP535" s="21"/>
      <c r="BQ535" s="21"/>
      <c r="BR535" s="21"/>
      <c r="BS535" s="21"/>
      <c r="BT535" s="21"/>
      <c r="BU535" s="21"/>
      <c r="BV535" s="21"/>
      <c r="BW535" s="21"/>
      <c r="BX535" s="21"/>
      <c r="BY535" s="21"/>
      <c r="BZ535" s="21"/>
      <c r="CA535" s="21"/>
      <c r="CB535" s="21"/>
      <c r="CC535" s="21"/>
      <c r="CD535" s="21"/>
      <c r="CE535" s="21"/>
      <c r="CF535" s="21"/>
      <c r="CG535" s="21"/>
      <c r="CH535" s="21"/>
      <c r="CI535" s="21"/>
      <c r="CJ535" s="21"/>
      <c r="CK535" s="21"/>
      <c r="CL535" s="21"/>
      <c r="CM535" s="21"/>
      <c r="CN535" s="21"/>
      <c r="CO535" s="21"/>
      <c r="CP535" s="21"/>
      <c r="CQ535" s="21"/>
      <c r="CR535" s="21"/>
      <c r="CS535" s="21"/>
      <c r="CT535" s="21"/>
      <c r="CU535" s="21"/>
      <c r="CV535" s="21"/>
      <c r="CW535" s="21"/>
      <c r="CX535" s="21"/>
      <c r="CY535" s="21"/>
      <c r="CZ535" s="21"/>
      <c r="DA535" s="21"/>
    </row>
    <row r="536" spans="2:105" x14ac:dyDescent="0.3">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c r="AG536" s="21"/>
      <c r="AH536" s="21"/>
      <c r="AI536" s="21"/>
      <c r="AJ536" s="21"/>
      <c r="AK536" s="21"/>
      <c r="AL536" s="21"/>
      <c r="AM536" s="21"/>
      <c r="AN536" s="21"/>
      <c r="AO536" s="21"/>
      <c r="AP536" s="21"/>
      <c r="AQ536" s="21"/>
      <c r="AR536" s="21"/>
      <c r="AW536" s="21"/>
      <c r="AX536" s="21"/>
      <c r="AY536" s="21"/>
      <c r="AZ536" s="21"/>
      <c r="BA536" s="21"/>
      <c r="BB536" s="21"/>
      <c r="BC536" s="21"/>
      <c r="BD536" s="21"/>
      <c r="BE536" s="21"/>
      <c r="BF536" s="21"/>
      <c r="BG536" s="21"/>
      <c r="BH536" s="21"/>
      <c r="BI536" s="21"/>
      <c r="BJ536" s="21"/>
      <c r="BK536" s="21"/>
      <c r="BL536" s="21"/>
      <c r="BM536" s="21"/>
      <c r="BN536" s="21"/>
      <c r="BO536" s="21"/>
      <c r="BP536" s="21"/>
      <c r="BQ536" s="21"/>
      <c r="BR536" s="21"/>
      <c r="BS536" s="21"/>
      <c r="BT536" s="21"/>
      <c r="BU536" s="21"/>
      <c r="BV536" s="21"/>
      <c r="BW536" s="21"/>
      <c r="BX536" s="21"/>
      <c r="BY536" s="21"/>
      <c r="BZ536" s="21"/>
      <c r="CA536" s="21"/>
      <c r="CB536" s="21"/>
      <c r="CC536" s="21"/>
      <c r="CD536" s="21"/>
      <c r="CE536" s="21"/>
      <c r="CF536" s="21"/>
      <c r="CG536" s="21"/>
      <c r="CH536" s="21"/>
      <c r="CI536" s="21"/>
      <c r="CJ536" s="21"/>
      <c r="CK536" s="21"/>
      <c r="CL536" s="21"/>
      <c r="CM536" s="21"/>
      <c r="CN536" s="21"/>
      <c r="CO536" s="21"/>
      <c r="CP536" s="21"/>
      <c r="CQ536" s="21"/>
      <c r="CR536" s="21"/>
      <c r="CS536" s="21"/>
      <c r="CT536" s="21"/>
      <c r="CU536" s="21"/>
      <c r="CV536" s="21"/>
      <c r="CW536" s="21"/>
      <c r="CX536" s="21"/>
      <c r="CY536" s="21"/>
      <c r="CZ536" s="21"/>
      <c r="DA536" s="21"/>
    </row>
    <row r="537" spans="2:105" x14ac:dyDescent="0.3">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c r="AG537" s="21"/>
      <c r="AH537" s="21"/>
      <c r="AI537" s="21"/>
      <c r="AJ537" s="21"/>
      <c r="AK537" s="21"/>
      <c r="AL537" s="21"/>
      <c r="AM537" s="21"/>
      <c r="AN537" s="21"/>
      <c r="AO537" s="21"/>
      <c r="AP537" s="21"/>
      <c r="AQ537" s="21"/>
      <c r="AR537" s="21"/>
      <c r="AW537" s="21"/>
      <c r="AX537" s="21"/>
      <c r="AY537" s="21"/>
      <c r="AZ537" s="21"/>
      <c r="BA537" s="21"/>
      <c r="BB537" s="21"/>
      <c r="BC537" s="21"/>
      <c r="BD537" s="21"/>
      <c r="BE537" s="21"/>
      <c r="BF537" s="21"/>
      <c r="BG537" s="21"/>
      <c r="BH537" s="21"/>
      <c r="BI537" s="21"/>
      <c r="BJ537" s="21"/>
      <c r="BK537" s="21"/>
      <c r="BL537" s="21"/>
      <c r="BM537" s="21"/>
      <c r="BN537" s="21"/>
      <c r="BO537" s="21"/>
      <c r="BP537" s="21"/>
      <c r="BQ537" s="21"/>
      <c r="BR537" s="21"/>
      <c r="BS537" s="21"/>
      <c r="BT537" s="21"/>
      <c r="BU537" s="21"/>
      <c r="BV537" s="21"/>
      <c r="BW537" s="21"/>
      <c r="BX537" s="21"/>
      <c r="BY537" s="21"/>
      <c r="BZ537" s="21"/>
      <c r="CA537" s="21"/>
      <c r="CB537" s="21"/>
      <c r="CC537" s="21"/>
      <c r="CD537" s="21"/>
      <c r="CE537" s="21"/>
      <c r="CF537" s="21"/>
      <c r="CG537" s="21"/>
      <c r="CH537" s="21"/>
      <c r="CI537" s="21"/>
      <c r="CJ537" s="21"/>
      <c r="CK537" s="21"/>
      <c r="CL537" s="21"/>
      <c r="CM537" s="21"/>
      <c r="CN537" s="21"/>
      <c r="CO537" s="21"/>
      <c r="CP537" s="21"/>
      <c r="CQ537" s="21"/>
      <c r="CR537" s="21"/>
      <c r="CS537" s="21"/>
      <c r="CT537" s="21"/>
      <c r="CU537" s="21"/>
      <c r="CV537" s="21"/>
      <c r="CW537" s="21"/>
      <c r="CX537" s="21"/>
      <c r="CY537" s="21"/>
      <c r="CZ537" s="21"/>
      <c r="DA537" s="21"/>
    </row>
    <row r="538" spans="2:105" x14ac:dyDescent="0.3">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c r="AG538" s="21"/>
      <c r="AH538" s="21"/>
      <c r="AI538" s="21"/>
      <c r="AJ538" s="21"/>
      <c r="AK538" s="21"/>
      <c r="AL538" s="21"/>
      <c r="AM538" s="21"/>
      <c r="AN538" s="21"/>
      <c r="AO538" s="21"/>
      <c r="AP538" s="21"/>
      <c r="AQ538" s="21"/>
      <c r="AR538" s="21"/>
      <c r="AW538" s="21"/>
      <c r="AX538" s="21"/>
      <c r="AY538" s="21"/>
      <c r="AZ538" s="21"/>
      <c r="BA538" s="21"/>
      <c r="BB538" s="21"/>
      <c r="BC538" s="21"/>
      <c r="BD538" s="21"/>
      <c r="BE538" s="21"/>
      <c r="BF538" s="21"/>
      <c r="BG538" s="21"/>
      <c r="BH538" s="21"/>
      <c r="BI538" s="21"/>
      <c r="BJ538" s="21"/>
      <c r="BK538" s="21"/>
      <c r="BL538" s="21"/>
      <c r="BM538" s="21"/>
      <c r="BN538" s="21"/>
      <c r="BO538" s="21"/>
      <c r="BP538" s="21"/>
      <c r="BQ538" s="21"/>
      <c r="BR538" s="21"/>
      <c r="BS538" s="21"/>
      <c r="BT538" s="21"/>
      <c r="BU538" s="21"/>
      <c r="BV538" s="21"/>
      <c r="BW538" s="21"/>
      <c r="BX538" s="21"/>
      <c r="BY538" s="21"/>
      <c r="BZ538" s="21"/>
      <c r="CA538" s="21"/>
      <c r="CB538" s="21"/>
      <c r="CC538" s="21"/>
      <c r="CD538" s="21"/>
      <c r="CE538" s="21"/>
      <c r="CF538" s="21"/>
      <c r="CG538" s="21"/>
      <c r="CH538" s="21"/>
      <c r="CI538" s="21"/>
      <c r="CJ538" s="21"/>
      <c r="CK538" s="21"/>
      <c r="CL538" s="21"/>
      <c r="CM538" s="21"/>
      <c r="CN538" s="21"/>
      <c r="CO538" s="21"/>
      <c r="CP538" s="21"/>
      <c r="CQ538" s="21"/>
      <c r="CR538" s="21"/>
      <c r="CS538" s="21"/>
      <c r="CT538" s="21"/>
      <c r="CU538" s="21"/>
      <c r="CV538" s="21"/>
      <c r="CW538" s="21"/>
      <c r="CX538" s="21"/>
      <c r="CY538" s="21"/>
      <c r="CZ538" s="21"/>
      <c r="DA538" s="21"/>
    </row>
    <row r="539" spans="2:105" x14ac:dyDescent="0.3">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c r="AG539" s="21"/>
      <c r="AH539" s="21"/>
      <c r="AI539" s="21"/>
      <c r="AJ539" s="21"/>
      <c r="AK539" s="21"/>
      <c r="AL539" s="21"/>
      <c r="AM539" s="21"/>
      <c r="AN539" s="21"/>
      <c r="AO539" s="21"/>
      <c r="AP539" s="21"/>
      <c r="AQ539" s="21"/>
      <c r="AR539" s="21"/>
      <c r="AW539" s="21"/>
      <c r="AX539" s="21"/>
      <c r="AY539" s="21"/>
      <c r="AZ539" s="21"/>
      <c r="BA539" s="21"/>
      <c r="BB539" s="21"/>
      <c r="BC539" s="21"/>
      <c r="BD539" s="21"/>
      <c r="BE539" s="21"/>
      <c r="BF539" s="21"/>
      <c r="BG539" s="21"/>
      <c r="BH539" s="21"/>
      <c r="BI539" s="21"/>
      <c r="BJ539" s="21"/>
      <c r="BK539" s="21"/>
      <c r="BL539" s="21"/>
      <c r="BM539" s="21"/>
      <c r="BN539" s="21"/>
      <c r="BO539" s="21"/>
      <c r="BP539" s="21"/>
      <c r="BQ539" s="21"/>
      <c r="BR539" s="21"/>
      <c r="BS539" s="21"/>
      <c r="BT539" s="21"/>
      <c r="BU539" s="21"/>
      <c r="BV539" s="21"/>
      <c r="BW539" s="21"/>
      <c r="BX539" s="21"/>
      <c r="BY539" s="21"/>
      <c r="BZ539" s="21"/>
      <c r="CA539" s="21"/>
      <c r="CB539" s="21"/>
      <c r="CC539" s="21"/>
      <c r="CD539" s="21"/>
      <c r="CE539" s="21"/>
      <c r="CF539" s="21"/>
      <c r="CG539" s="21"/>
      <c r="CH539" s="21"/>
      <c r="CI539" s="21"/>
      <c r="CJ539" s="21"/>
      <c r="CK539" s="21"/>
      <c r="CL539" s="21"/>
      <c r="CM539" s="21"/>
      <c r="CN539" s="21"/>
      <c r="CO539" s="21"/>
      <c r="CP539" s="21"/>
      <c r="CQ539" s="21"/>
      <c r="CR539" s="21"/>
      <c r="CS539" s="21"/>
      <c r="CT539" s="21"/>
      <c r="CU539" s="21"/>
      <c r="CV539" s="21"/>
      <c r="CW539" s="21"/>
      <c r="CX539" s="21"/>
      <c r="CY539" s="21"/>
      <c r="CZ539" s="21"/>
      <c r="DA539" s="21"/>
    </row>
    <row r="540" spans="2:105" x14ac:dyDescent="0.3">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c r="AG540" s="21"/>
      <c r="AH540" s="21"/>
      <c r="AI540" s="21"/>
      <c r="AJ540" s="21"/>
      <c r="AK540" s="21"/>
      <c r="AL540" s="21"/>
      <c r="AM540" s="21"/>
      <c r="AN540" s="21"/>
      <c r="AO540" s="21"/>
      <c r="AP540" s="21"/>
      <c r="AQ540" s="21"/>
      <c r="AR540" s="21"/>
      <c r="AW540" s="21"/>
      <c r="AX540" s="21"/>
      <c r="AY540" s="21"/>
      <c r="AZ540" s="21"/>
      <c r="BA540" s="21"/>
      <c r="BB540" s="21"/>
      <c r="BC540" s="21"/>
      <c r="BD540" s="21"/>
      <c r="BE540" s="21"/>
      <c r="BF540" s="21"/>
      <c r="BG540" s="21"/>
      <c r="BH540" s="21"/>
      <c r="BI540" s="21"/>
      <c r="BJ540" s="21"/>
      <c r="BK540" s="21"/>
      <c r="BL540" s="21"/>
      <c r="BM540" s="21"/>
      <c r="BN540" s="21"/>
      <c r="BO540" s="21"/>
      <c r="BP540" s="21"/>
      <c r="BQ540" s="21"/>
      <c r="BR540" s="21"/>
      <c r="BS540" s="21"/>
      <c r="BT540" s="21"/>
      <c r="BU540" s="21"/>
      <c r="BV540" s="21"/>
      <c r="BW540" s="21"/>
      <c r="BX540" s="21"/>
      <c r="BY540" s="21"/>
      <c r="BZ540" s="21"/>
      <c r="CA540" s="21"/>
      <c r="CB540" s="21"/>
      <c r="CC540" s="21"/>
      <c r="CD540" s="21"/>
      <c r="CE540" s="21"/>
      <c r="CF540" s="21"/>
      <c r="CG540" s="21"/>
      <c r="CH540" s="21"/>
      <c r="CI540" s="21"/>
      <c r="CJ540" s="21"/>
      <c r="CK540" s="21"/>
      <c r="CL540" s="21"/>
      <c r="CM540" s="21"/>
      <c r="CN540" s="21"/>
      <c r="CO540" s="21"/>
      <c r="CP540" s="21"/>
      <c r="CQ540" s="21"/>
      <c r="CR540" s="21"/>
      <c r="CS540" s="21"/>
      <c r="CT540" s="21"/>
      <c r="CU540" s="21"/>
      <c r="CV540" s="21"/>
      <c r="CW540" s="21"/>
      <c r="CX540" s="21"/>
      <c r="CY540" s="21"/>
      <c r="CZ540" s="21"/>
      <c r="DA540" s="21"/>
    </row>
    <row r="541" spans="2:105" x14ac:dyDescent="0.3">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c r="AG541" s="21"/>
      <c r="AH541" s="21"/>
      <c r="AI541" s="21"/>
      <c r="AJ541" s="21"/>
      <c r="AK541" s="21"/>
      <c r="AL541" s="21"/>
      <c r="AM541" s="21"/>
      <c r="AN541" s="21"/>
      <c r="AO541" s="21"/>
      <c r="AP541" s="21"/>
      <c r="AQ541" s="21"/>
      <c r="AR541" s="21"/>
      <c r="AW541" s="21"/>
      <c r="AX541" s="21"/>
      <c r="AY541" s="21"/>
      <c r="AZ541" s="21"/>
      <c r="BA541" s="21"/>
      <c r="BB541" s="21"/>
      <c r="BC541" s="21"/>
      <c r="BD541" s="21"/>
      <c r="BE541" s="21"/>
      <c r="BF541" s="21"/>
      <c r="BG541" s="21"/>
      <c r="BH541" s="21"/>
      <c r="BI541" s="21"/>
      <c r="BJ541" s="21"/>
      <c r="BK541" s="21"/>
      <c r="BL541" s="21"/>
      <c r="BM541" s="21"/>
      <c r="BN541" s="21"/>
      <c r="BO541" s="21"/>
      <c r="BP541" s="21"/>
      <c r="BQ541" s="21"/>
      <c r="BR541" s="21"/>
      <c r="BS541" s="21"/>
      <c r="BT541" s="21"/>
      <c r="BU541" s="21"/>
      <c r="BV541" s="21"/>
      <c r="BW541" s="21"/>
      <c r="BX541" s="21"/>
      <c r="BY541" s="21"/>
      <c r="BZ541" s="21"/>
      <c r="CA541" s="21"/>
      <c r="CB541" s="21"/>
      <c r="CC541" s="21"/>
      <c r="CD541" s="21"/>
      <c r="CE541" s="21"/>
      <c r="CF541" s="21"/>
      <c r="CG541" s="21"/>
      <c r="CH541" s="21"/>
      <c r="CI541" s="21"/>
      <c r="CJ541" s="21"/>
      <c r="CK541" s="21"/>
      <c r="CL541" s="21"/>
      <c r="CM541" s="21"/>
      <c r="CN541" s="21"/>
      <c r="CO541" s="21"/>
      <c r="CP541" s="21"/>
      <c r="CQ541" s="21"/>
      <c r="CR541" s="21"/>
      <c r="CS541" s="21"/>
      <c r="CT541" s="21"/>
      <c r="CU541" s="21"/>
      <c r="CV541" s="21"/>
      <c r="CW541" s="21"/>
      <c r="CX541" s="21"/>
      <c r="CY541" s="21"/>
      <c r="CZ541" s="21"/>
      <c r="DA541" s="21"/>
    </row>
    <row r="542" spans="2:105" x14ac:dyDescent="0.3">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c r="AG542" s="21"/>
      <c r="AH542" s="21"/>
      <c r="AI542" s="21"/>
      <c r="AJ542" s="21"/>
      <c r="AK542" s="21"/>
      <c r="AL542" s="21"/>
      <c r="AM542" s="21"/>
      <c r="AN542" s="21"/>
      <c r="AO542" s="21"/>
      <c r="AP542" s="21"/>
      <c r="AQ542" s="21"/>
      <c r="AR542" s="21"/>
      <c r="AW542" s="21"/>
      <c r="AX542" s="21"/>
      <c r="AY542" s="21"/>
      <c r="AZ542" s="21"/>
      <c r="BA542" s="21"/>
      <c r="BB542" s="21"/>
      <c r="BC542" s="21"/>
      <c r="BD542" s="21"/>
      <c r="BE542" s="21"/>
      <c r="BF542" s="21"/>
      <c r="BG542" s="21"/>
      <c r="BH542" s="21"/>
      <c r="BI542" s="21"/>
      <c r="BJ542" s="21"/>
      <c r="BK542" s="21"/>
      <c r="BL542" s="21"/>
      <c r="BM542" s="21"/>
      <c r="BN542" s="21"/>
      <c r="BO542" s="21"/>
      <c r="BP542" s="21"/>
      <c r="BQ542" s="21"/>
      <c r="BR542" s="21"/>
      <c r="BS542" s="21"/>
      <c r="BT542" s="21"/>
      <c r="BU542" s="21"/>
      <c r="BV542" s="21"/>
      <c r="BW542" s="21"/>
      <c r="BX542" s="21"/>
      <c r="BY542" s="21"/>
      <c r="BZ542" s="21"/>
      <c r="CA542" s="21"/>
      <c r="CB542" s="21"/>
      <c r="CC542" s="21"/>
      <c r="CD542" s="21"/>
      <c r="CE542" s="21"/>
      <c r="CF542" s="21"/>
      <c r="CG542" s="21"/>
      <c r="CH542" s="21"/>
      <c r="CI542" s="21"/>
      <c r="CJ542" s="21"/>
      <c r="CK542" s="21"/>
      <c r="CL542" s="21"/>
      <c r="CM542" s="21"/>
      <c r="CN542" s="21"/>
      <c r="CO542" s="21"/>
      <c r="CP542" s="21"/>
      <c r="CQ542" s="21"/>
      <c r="CR542" s="21"/>
      <c r="CS542" s="21"/>
      <c r="CT542" s="21"/>
      <c r="CU542" s="21"/>
      <c r="CV542" s="21"/>
      <c r="CW542" s="21"/>
      <c r="CX542" s="21"/>
      <c r="CY542" s="21"/>
      <c r="CZ542" s="21"/>
      <c r="DA542" s="21"/>
    </row>
    <row r="543" spans="2:105" x14ac:dyDescent="0.3">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c r="AG543" s="21"/>
      <c r="AH543" s="21"/>
      <c r="AI543" s="21"/>
      <c r="AJ543" s="21"/>
      <c r="AK543" s="21"/>
      <c r="AL543" s="21"/>
      <c r="AM543" s="21"/>
      <c r="AN543" s="21"/>
      <c r="AO543" s="21"/>
      <c r="AP543" s="21"/>
      <c r="AQ543" s="21"/>
      <c r="AR543" s="21"/>
      <c r="AW543" s="21"/>
      <c r="AX543" s="21"/>
      <c r="AY543" s="21"/>
      <c r="AZ543" s="21"/>
      <c r="BA543" s="21"/>
      <c r="BB543" s="21"/>
      <c r="BC543" s="21"/>
      <c r="BD543" s="21"/>
      <c r="BE543" s="21"/>
      <c r="BF543" s="21"/>
      <c r="BG543" s="21"/>
      <c r="BH543" s="21"/>
      <c r="BI543" s="21"/>
      <c r="BJ543" s="21"/>
      <c r="BK543" s="21"/>
      <c r="BL543" s="21"/>
      <c r="BM543" s="21"/>
      <c r="BN543" s="21"/>
      <c r="BO543" s="21"/>
      <c r="BP543" s="21"/>
      <c r="BQ543" s="21"/>
      <c r="BR543" s="21"/>
      <c r="BS543" s="21"/>
      <c r="BT543" s="21"/>
      <c r="BU543" s="21"/>
      <c r="BV543" s="21"/>
      <c r="BW543" s="21"/>
      <c r="BX543" s="21"/>
      <c r="BY543" s="21"/>
      <c r="BZ543" s="21"/>
      <c r="CA543" s="21"/>
      <c r="CB543" s="21"/>
      <c r="CC543" s="21"/>
      <c r="CD543" s="21"/>
      <c r="CE543" s="21"/>
      <c r="CF543" s="21"/>
      <c r="CG543" s="21"/>
      <c r="CH543" s="21"/>
      <c r="CI543" s="21"/>
      <c r="CJ543" s="21"/>
      <c r="CK543" s="21"/>
      <c r="CL543" s="21"/>
      <c r="CM543" s="21"/>
      <c r="CN543" s="21"/>
      <c r="CO543" s="21"/>
      <c r="CP543" s="21"/>
      <c r="CQ543" s="21"/>
      <c r="CR543" s="21"/>
      <c r="CS543" s="21"/>
      <c r="CT543" s="21"/>
      <c r="CU543" s="21"/>
      <c r="CV543" s="21"/>
      <c r="CW543" s="21"/>
      <c r="CX543" s="21"/>
      <c r="CY543" s="21"/>
      <c r="CZ543" s="21"/>
      <c r="DA543" s="21"/>
    </row>
    <row r="544" spans="2:105" x14ac:dyDescent="0.3">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c r="AG544" s="21"/>
      <c r="AH544" s="21"/>
      <c r="AI544" s="21"/>
      <c r="AJ544" s="21"/>
      <c r="AK544" s="21"/>
      <c r="AL544" s="21"/>
      <c r="AM544" s="21"/>
      <c r="AN544" s="21"/>
      <c r="AO544" s="21"/>
      <c r="AP544" s="21"/>
      <c r="AQ544" s="21"/>
      <c r="AR544" s="21"/>
      <c r="AW544" s="21"/>
      <c r="AX544" s="21"/>
      <c r="AY544" s="21"/>
      <c r="AZ544" s="21"/>
      <c r="BA544" s="21"/>
      <c r="BB544" s="21"/>
      <c r="BC544" s="21"/>
      <c r="BD544" s="21"/>
      <c r="BE544" s="21"/>
      <c r="BF544" s="21"/>
      <c r="BG544" s="21"/>
      <c r="BH544" s="21"/>
      <c r="BI544" s="21"/>
      <c r="BJ544" s="21"/>
      <c r="BK544" s="21"/>
      <c r="BL544" s="21"/>
      <c r="BM544" s="21"/>
      <c r="BN544" s="21"/>
      <c r="BO544" s="21"/>
      <c r="BP544" s="21"/>
      <c r="BQ544" s="21"/>
      <c r="BR544" s="21"/>
      <c r="BS544" s="21"/>
      <c r="BT544" s="21"/>
      <c r="BU544" s="21"/>
      <c r="BV544" s="21"/>
      <c r="BW544" s="21"/>
      <c r="BX544" s="21"/>
      <c r="BY544" s="21"/>
      <c r="BZ544" s="21"/>
      <c r="CA544" s="21"/>
      <c r="CB544" s="21"/>
      <c r="CC544" s="21"/>
      <c r="CD544" s="21"/>
      <c r="CE544" s="21"/>
      <c r="CF544" s="21"/>
      <c r="CG544" s="21"/>
      <c r="CH544" s="21"/>
      <c r="CI544" s="21"/>
      <c r="CJ544" s="21"/>
      <c r="CK544" s="21"/>
      <c r="CL544" s="21"/>
      <c r="CM544" s="21"/>
      <c r="CN544" s="21"/>
      <c r="CO544" s="21"/>
      <c r="CP544" s="21"/>
      <c r="CQ544" s="21"/>
      <c r="CR544" s="21"/>
      <c r="CS544" s="21"/>
      <c r="CT544" s="21"/>
      <c r="CU544" s="21"/>
      <c r="CV544" s="21"/>
      <c r="CW544" s="21"/>
      <c r="CX544" s="21"/>
      <c r="CY544" s="21"/>
      <c r="CZ544" s="21"/>
      <c r="DA544" s="21"/>
    </row>
    <row r="545" spans="2:105" x14ac:dyDescent="0.3">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c r="AG545" s="21"/>
      <c r="AH545" s="21"/>
      <c r="AI545" s="21"/>
      <c r="AJ545" s="21"/>
      <c r="AK545" s="21"/>
      <c r="AL545" s="21"/>
      <c r="AM545" s="21"/>
      <c r="AN545" s="21"/>
      <c r="AO545" s="21"/>
      <c r="AP545" s="21"/>
      <c r="AQ545" s="21"/>
      <c r="AR545" s="21"/>
      <c r="AW545" s="21"/>
      <c r="AX545" s="21"/>
      <c r="AY545" s="21"/>
      <c r="AZ545" s="21"/>
      <c r="BA545" s="21"/>
      <c r="BB545" s="21"/>
      <c r="BC545" s="21"/>
      <c r="BD545" s="21"/>
      <c r="BE545" s="21"/>
      <c r="BF545" s="21"/>
      <c r="BG545" s="21"/>
      <c r="BH545" s="21"/>
      <c r="BI545" s="21"/>
      <c r="BJ545" s="21"/>
      <c r="BK545" s="21"/>
      <c r="BL545" s="21"/>
      <c r="BM545" s="21"/>
      <c r="BN545" s="21"/>
      <c r="BO545" s="21"/>
      <c r="BP545" s="21"/>
      <c r="BQ545" s="21"/>
      <c r="BR545" s="21"/>
      <c r="BS545" s="21"/>
      <c r="BT545" s="21"/>
      <c r="BU545" s="21"/>
      <c r="BV545" s="21"/>
      <c r="BW545" s="21"/>
      <c r="BX545" s="21"/>
      <c r="BY545" s="21"/>
      <c r="BZ545" s="21"/>
      <c r="CA545" s="21"/>
      <c r="CB545" s="21"/>
      <c r="CC545" s="21"/>
      <c r="CD545" s="21"/>
      <c r="CE545" s="21"/>
      <c r="CF545" s="21"/>
      <c r="CG545" s="21"/>
      <c r="CH545" s="21"/>
      <c r="CI545" s="21"/>
      <c r="CJ545" s="21"/>
      <c r="CK545" s="21"/>
      <c r="CL545" s="21"/>
      <c r="CM545" s="21"/>
      <c r="CN545" s="21"/>
      <c r="CO545" s="21"/>
      <c r="CP545" s="21"/>
      <c r="CQ545" s="21"/>
      <c r="CR545" s="21"/>
      <c r="CS545" s="21"/>
      <c r="CT545" s="21"/>
      <c r="CU545" s="21"/>
      <c r="CV545" s="21"/>
      <c r="CW545" s="21"/>
      <c r="CX545" s="21"/>
      <c r="CY545" s="21"/>
      <c r="CZ545" s="21"/>
      <c r="DA545" s="21"/>
    </row>
    <row r="546" spans="2:105" x14ac:dyDescent="0.3">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c r="AG546" s="21"/>
      <c r="AH546" s="21"/>
      <c r="AI546" s="21"/>
      <c r="AJ546" s="21"/>
      <c r="AK546" s="21"/>
      <c r="AL546" s="21"/>
      <c r="AM546" s="21"/>
      <c r="AN546" s="21"/>
      <c r="AO546" s="21"/>
      <c r="AP546" s="21"/>
      <c r="AQ546" s="21"/>
      <c r="AR546" s="21"/>
      <c r="AW546" s="21"/>
      <c r="AX546" s="21"/>
      <c r="AY546" s="21"/>
      <c r="AZ546" s="21"/>
      <c r="BA546" s="21"/>
      <c r="BB546" s="21"/>
      <c r="BC546" s="21"/>
      <c r="BD546" s="21"/>
      <c r="BE546" s="21"/>
      <c r="BF546" s="21"/>
      <c r="BG546" s="21"/>
      <c r="BH546" s="21"/>
      <c r="BI546" s="21"/>
      <c r="BJ546" s="21"/>
      <c r="BK546" s="21"/>
      <c r="BL546" s="21"/>
      <c r="BM546" s="21"/>
      <c r="BN546" s="21"/>
      <c r="BO546" s="21"/>
      <c r="BP546" s="21"/>
      <c r="BQ546" s="21"/>
      <c r="BR546" s="21"/>
      <c r="BS546" s="21"/>
      <c r="BT546" s="21"/>
      <c r="BU546" s="21"/>
      <c r="BV546" s="21"/>
      <c r="BW546" s="21"/>
      <c r="BX546" s="21"/>
      <c r="BY546" s="21"/>
      <c r="BZ546" s="21"/>
      <c r="CA546" s="21"/>
      <c r="CB546" s="21"/>
      <c r="CC546" s="21"/>
      <c r="CD546" s="21"/>
      <c r="CE546" s="21"/>
      <c r="CF546" s="21"/>
      <c r="CG546" s="21"/>
      <c r="CH546" s="21"/>
      <c r="CI546" s="21"/>
      <c r="CJ546" s="21"/>
      <c r="CK546" s="21"/>
      <c r="CL546" s="21"/>
      <c r="CM546" s="21"/>
      <c r="CN546" s="21"/>
      <c r="CO546" s="21"/>
      <c r="CP546" s="21"/>
      <c r="CQ546" s="21"/>
      <c r="CR546" s="21"/>
      <c r="CS546" s="21"/>
      <c r="CT546" s="21"/>
      <c r="CU546" s="21"/>
      <c r="CV546" s="21"/>
      <c r="CW546" s="21"/>
      <c r="CX546" s="21"/>
      <c r="CY546" s="21"/>
      <c r="CZ546" s="21"/>
      <c r="DA546" s="21"/>
    </row>
    <row r="547" spans="2:105" x14ac:dyDescent="0.3">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c r="AG547" s="21"/>
      <c r="AH547" s="21"/>
      <c r="AI547" s="21"/>
      <c r="AJ547" s="21"/>
      <c r="AK547" s="21"/>
      <c r="AL547" s="21"/>
      <c r="AM547" s="21"/>
      <c r="AN547" s="21"/>
      <c r="AO547" s="21"/>
      <c r="AP547" s="21"/>
      <c r="AQ547" s="21"/>
      <c r="AR547" s="21"/>
      <c r="AW547" s="21"/>
      <c r="AX547" s="21"/>
      <c r="AY547" s="21"/>
      <c r="AZ547" s="21"/>
      <c r="BA547" s="21"/>
      <c r="BB547" s="21"/>
      <c r="BC547" s="21"/>
      <c r="BD547" s="21"/>
      <c r="BE547" s="21"/>
      <c r="BF547" s="21"/>
      <c r="BG547" s="21"/>
      <c r="BH547" s="21"/>
      <c r="BI547" s="21"/>
      <c r="BJ547" s="21"/>
      <c r="BK547" s="21"/>
      <c r="BL547" s="21"/>
      <c r="BM547" s="21"/>
      <c r="BN547" s="21"/>
      <c r="BO547" s="21"/>
      <c r="BP547" s="21"/>
      <c r="BQ547" s="21"/>
      <c r="BR547" s="21"/>
      <c r="BS547" s="21"/>
      <c r="BT547" s="21"/>
      <c r="BU547" s="21"/>
      <c r="BV547" s="21"/>
      <c r="BW547" s="21"/>
      <c r="BX547" s="21"/>
      <c r="BY547" s="21"/>
      <c r="BZ547" s="21"/>
      <c r="CA547" s="21"/>
      <c r="CB547" s="21"/>
      <c r="CC547" s="21"/>
      <c r="CD547" s="21"/>
      <c r="CE547" s="21"/>
      <c r="CF547" s="21"/>
      <c r="CG547" s="21"/>
      <c r="CH547" s="21"/>
      <c r="CI547" s="21"/>
      <c r="CJ547" s="21"/>
      <c r="CK547" s="21"/>
      <c r="CL547" s="21"/>
      <c r="CM547" s="21"/>
      <c r="CN547" s="21"/>
      <c r="CO547" s="21"/>
      <c r="CP547" s="21"/>
      <c r="CQ547" s="21"/>
      <c r="CR547" s="21"/>
      <c r="CS547" s="21"/>
      <c r="CT547" s="21"/>
      <c r="CU547" s="21"/>
      <c r="CV547" s="21"/>
      <c r="CW547" s="21"/>
      <c r="CX547" s="21"/>
      <c r="CY547" s="21"/>
      <c r="CZ547" s="21"/>
      <c r="DA547" s="21"/>
    </row>
    <row r="548" spans="2:105" x14ac:dyDescent="0.3">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c r="AG548" s="21"/>
      <c r="AH548" s="21"/>
      <c r="AI548" s="21"/>
      <c r="AJ548" s="21"/>
      <c r="AK548" s="21"/>
      <c r="AL548" s="21"/>
      <c r="AM548" s="21"/>
      <c r="AN548" s="21"/>
      <c r="AO548" s="21"/>
      <c r="AP548" s="21"/>
      <c r="AQ548" s="21"/>
      <c r="AR548" s="21"/>
      <c r="AW548" s="21"/>
      <c r="AX548" s="21"/>
      <c r="AY548" s="21"/>
      <c r="AZ548" s="21"/>
      <c r="BA548" s="21"/>
      <c r="BB548" s="21"/>
      <c r="BC548" s="21"/>
      <c r="BD548" s="21"/>
      <c r="BE548" s="21"/>
      <c r="BF548" s="21"/>
      <c r="BG548" s="21"/>
      <c r="BH548" s="21"/>
      <c r="BI548" s="21"/>
      <c r="BJ548" s="21"/>
      <c r="BK548" s="21"/>
      <c r="BL548" s="21"/>
      <c r="BM548" s="21"/>
      <c r="BN548" s="21"/>
      <c r="BO548" s="21"/>
      <c r="BP548" s="21"/>
      <c r="BQ548" s="21"/>
      <c r="BR548" s="21"/>
      <c r="BS548" s="21"/>
      <c r="BT548" s="21"/>
      <c r="BU548" s="21"/>
      <c r="BV548" s="21"/>
      <c r="BW548" s="21"/>
      <c r="BX548" s="21"/>
      <c r="BY548" s="21"/>
      <c r="BZ548" s="21"/>
      <c r="CA548" s="21"/>
      <c r="CB548" s="21"/>
      <c r="CC548" s="21"/>
      <c r="CD548" s="21"/>
      <c r="CE548" s="21"/>
      <c r="CF548" s="21"/>
      <c r="CG548" s="21"/>
      <c r="CH548" s="21"/>
      <c r="CI548" s="21"/>
      <c r="CJ548" s="21"/>
      <c r="CK548" s="21"/>
      <c r="CL548" s="21"/>
      <c r="CM548" s="21"/>
      <c r="CN548" s="21"/>
      <c r="CO548" s="21"/>
      <c r="CP548" s="21"/>
      <c r="CQ548" s="21"/>
      <c r="CR548" s="21"/>
      <c r="CS548" s="21"/>
      <c r="CT548" s="21"/>
      <c r="CU548" s="21"/>
      <c r="CV548" s="21"/>
      <c r="CW548" s="21"/>
      <c r="CX548" s="21"/>
      <c r="CY548" s="21"/>
      <c r="CZ548" s="21"/>
      <c r="DA548" s="21"/>
    </row>
    <row r="549" spans="2:105" x14ac:dyDescent="0.3">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c r="AG549" s="21"/>
      <c r="AH549" s="21"/>
      <c r="AI549" s="21"/>
      <c r="AJ549" s="21"/>
      <c r="AK549" s="21"/>
      <c r="AL549" s="21"/>
      <c r="AM549" s="21"/>
      <c r="AN549" s="21"/>
      <c r="AO549" s="21"/>
      <c r="AP549" s="21"/>
      <c r="AQ549" s="21"/>
      <c r="AR549" s="21"/>
      <c r="AW549" s="21"/>
      <c r="AX549" s="21"/>
      <c r="AY549" s="21"/>
      <c r="AZ549" s="21"/>
      <c r="BA549" s="21"/>
      <c r="BB549" s="21"/>
      <c r="BC549" s="21"/>
      <c r="BD549" s="21"/>
      <c r="BE549" s="21"/>
      <c r="BF549" s="21"/>
      <c r="BG549" s="21"/>
      <c r="BH549" s="21"/>
      <c r="BI549" s="21"/>
      <c r="BJ549" s="21"/>
      <c r="BK549" s="21"/>
      <c r="BL549" s="21"/>
      <c r="BM549" s="21"/>
      <c r="BN549" s="21"/>
      <c r="BO549" s="21"/>
      <c r="BP549" s="21"/>
      <c r="BQ549" s="21"/>
      <c r="BR549" s="21"/>
      <c r="BS549" s="21"/>
      <c r="BT549" s="21"/>
      <c r="BU549" s="21"/>
      <c r="BV549" s="21"/>
      <c r="BW549" s="21"/>
      <c r="BX549" s="21"/>
      <c r="BY549" s="21"/>
      <c r="BZ549" s="21"/>
      <c r="CA549" s="21"/>
      <c r="CB549" s="21"/>
      <c r="CC549" s="21"/>
      <c r="CD549" s="21"/>
      <c r="CE549" s="21"/>
      <c r="CF549" s="21"/>
      <c r="CG549" s="21"/>
      <c r="CH549" s="21"/>
      <c r="CI549" s="21"/>
      <c r="CJ549" s="21"/>
      <c r="CK549" s="21"/>
      <c r="CL549" s="21"/>
      <c r="CM549" s="21"/>
      <c r="CN549" s="21"/>
      <c r="CO549" s="21"/>
      <c r="CP549" s="21"/>
      <c r="CQ549" s="21"/>
      <c r="CR549" s="21"/>
      <c r="CS549" s="21"/>
      <c r="CT549" s="21"/>
      <c r="CU549" s="21"/>
      <c r="CV549" s="21"/>
      <c r="CW549" s="21"/>
      <c r="CX549" s="21"/>
      <c r="CY549" s="21"/>
      <c r="CZ549" s="21"/>
      <c r="DA549" s="21"/>
    </row>
    <row r="550" spans="2:105" x14ac:dyDescent="0.3">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c r="AG550" s="21"/>
      <c r="AH550" s="21"/>
      <c r="AI550" s="21"/>
      <c r="AJ550" s="21"/>
      <c r="AK550" s="21"/>
      <c r="AL550" s="21"/>
      <c r="AM550" s="21"/>
      <c r="AN550" s="21"/>
      <c r="AO550" s="21"/>
      <c r="AP550" s="21"/>
      <c r="AQ550" s="21"/>
      <c r="AR550" s="21"/>
      <c r="AW550" s="21"/>
      <c r="AX550" s="21"/>
      <c r="AY550" s="21"/>
      <c r="AZ550" s="21"/>
      <c r="BA550" s="21"/>
      <c r="BB550" s="21"/>
      <c r="BC550" s="21"/>
      <c r="BD550" s="21"/>
      <c r="BE550" s="21"/>
      <c r="BF550" s="21"/>
      <c r="BG550" s="21"/>
      <c r="BH550" s="21"/>
      <c r="BI550" s="21"/>
      <c r="BJ550" s="21"/>
      <c r="BK550" s="21"/>
      <c r="BL550" s="21"/>
      <c r="BM550" s="21"/>
      <c r="BN550" s="21"/>
      <c r="BO550" s="21"/>
      <c r="BP550" s="21"/>
      <c r="BQ550" s="21"/>
      <c r="BR550" s="21"/>
      <c r="BS550" s="21"/>
      <c r="BT550" s="21"/>
      <c r="BU550" s="21"/>
      <c r="BV550" s="21"/>
      <c r="BW550" s="21"/>
      <c r="BX550" s="21"/>
      <c r="BY550" s="21"/>
      <c r="BZ550" s="21"/>
      <c r="CA550" s="21"/>
      <c r="CB550" s="21"/>
      <c r="CC550" s="21"/>
      <c r="CD550" s="21"/>
      <c r="CE550" s="21"/>
      <c r="CF550" s="21"/>
      <c r="CG550" s="21"/>
      <c r="CH550" s="21"/>
      <c r="CI550" s="21"/>
      <c r="CJ550" s="21"/>
      <c r="CK550" s="21"/>
      <c r="CL550" s="21"/>
      <c r="CM550" s="21"/>
      <c r="CN550" s="21"/>
      <c r="CO550" s="21"/>
      <c r="CP550" s="21"/>
      <c r="CQ550" s="21"/>
      <c r="CR550" s="21"/>
      <c r="CS550" s="21"/>
      <c r="CT550" s="21"/>
      <c r="CU550" s="21"/>
      <c r="CV550" s="21"/>
      <c r="CW550" s="21"/>
      <c r="CX550" s="21"/>
      <c r="CY550" s="21"/>
      <c r="CZ550" s="21"/>
      <c r="DA550" s="21"/>
    </row>
    <row r="551" spans="2:105" x14ac:dyDescent="0.3">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c r="AG551" s="21"/>
      <c r="AH551" s="21"/>
      <c r="AI551" s="21"/>
      <c r="AJ551" s="21"/>
      <c r="AK551" s="21"/>
      <c r="AL551" s="21"/>
      <c r="AM551" s="21"/>
      <c r="AN551" s="21"/>
      <c r="AO551" s="21"/>
      <c r="AP551" s="21"/>
      <c r="AQ551" s="21"/>
      <c r="AR551" s="21"/>
      <c r="AW551" s="21"/>
      <c r="AX551" s="21"/>
      <c r="AY551" s="21"/>
      <c r="AZ551" s="21"/>
      <c r="BA551" s="21"/>
      <c r="BB551" s="21"/>
      <c r="BC551" s="21"/>
      <c r="BD551" s="21"/>
      <c r="BE551" s="21"/>
      <c r="BF551" s="21"/>
      <c r="BG551" s="21"/>
      <c r="BH551" s="21"/>
      <c r="BI551" s="21"/>
      <c r="BJ551" s="21"/>
      <c r="BK551" s="21"/>
      <c r="BL551" s="21"/>
      <c r="BM551" s="21"/>
      <c r="BN551" s="21"/>
      <c r="BO551" s="21"/>
      <c r="BP551" s="21"/>
      <c r="BQ551" s="21"/>
      <c r="BR551" s="21"/>
      <c r="BS551" s="21"/>
      <c r="BT551" s="21"/>
      <c r="BU551" s="21"/>
      <c r="BV551" s="21"/>
      <c r="BW551" s="21"/>
      <c r="BX551" s="21"/>
      <c r="BY551" s="21"/>
      <c r="BZ551" s="21"/>
      <c r="CA551" s="21"/>
      <c r="CB551" s="21"/>
      <c r="CC551" s="21"/>
      <c r="CD551" s="21"/>
      <c r="CE551" s="21"/>
      <c r="CF551" s="21"/>
      <c r="CG551" s="21"/>
      <c r="CH551" s="21"/>
      <c r="CI551" s="21"/>
      <c r="CJ551" s="21"/>
      <c r="CK551" s="21"/>
      <c r="CL551" s="21"/>
      <c r="CM551" s="21"/>
      <c r="CN551" s="21"/>
      <c r="CO551" s="21"/>
      <c r="CP551" s="21"/>
      <c r="CQ551" s="21"/>
      <c r="CR551" s="21"/>
      <c r="CS551" s="21"/>
      <c r="CT551" s="21"/>
      <c r="CU551" s="21"/>
      <c r="CV551" s="21"/>
      <c r="CW551" s="21"/>
      <c r="CX551" s="21"/>
      <c r="CY551" s="21"/>
      <c r="CZ551" s="21"/>
      <c r="DA551" s="21"/>
    </row>
    <row r="552" spans="2:105" x14ac:dyDescent="0.3">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c r="AG552" s="21"/>
      <c r="AH552" s="21"/>
      <c r="AI552" s="21"/>
      <c r="AJ552" s="21"/>
      <c r="AK552" s="21"/>
      <c r="AL552" s="21"/>
      <c r="AM552" s="21"/>
      <c r="AN552" s="21"/>
      <c r="AO552" s="21"/>
      <c r="AP552" s="21"/>
      <c r="AQ552" s="21"/>
      <c r="AR552" s="21"/>
      <c r="AW552" s="21"/>
      <c r="AX552" s="21"/>
      <c r="AY552" s="21"/>
      <c r="AZ552" s="21"/>
      <c r="BA552" s="21"/>
      <c r="BB552" s="21"/>
      <c r="BC552" s="21"/>
      <c r="BD552" s="21"/>
      <c r="BE552" s="21"/>
      <c r="BF552" s="21"/>
      <c r="BG552" s="21"/>
      <c r="BH552" s="21"/>
      <c r="BI552" s="21"/>
      <c r="BJ552" s="21"/>
      <c r="BK552" s="21"/>
      <c r="BL552" s="21"/>
      <c r="BM552" s="21"/>
      <c r="BN552" s="21"/>
      <c r="BO552" s="21"/>
      <c r="BP552" s="21"/>
      <c r="BQ552" s="21"/>
      <c r="BR552" s="21"/>
      <c r="BS552" s="21"/>
      <c r="BT552" s="21"/>
      <c r="BU552" s="21"/>
      <c r="BV552" s="21"/>
      <c r="BW552" s="21"/>
      <c r="BX552" s="21"/>
      <c r="BY552" s="21"/>
      <c r="BZ552" s="21"/>
      <c r="CA552" s="21"/>
      <c r="CB552" s="21"/>
      <c r="CC552" s="21"/>
      <c r="CD552" s="21"/>
      <c r="CE552" s="21"/>
      <c r="CF552" s="21"/>
      <c r="CG552" s="21"/>
      <c r="CH552" s="21"/>
      <c r="CI552" s="21"/>
      <c r="CJ552" s="21"/>
      <c r="CK552" s="21"/>
      <c r="CL552" s="21"/>
      <c r="CM552" s="21"/>
      <c r="CN552" s="21"/>
      <c r="CO552" s="21"/>
      <c r="CP552" s="21"/>
      <c r="CQ552" s="21"/>
      <c r="CR552" s="21"/>
      <c r="CS552" s="21"/>
      <c r="CT552" s="21"/>
      <c r="CU552" s="21"/>
      <c r="CV552" s="21"/>
      <c r="CW552" s="21"/>
      <c r="CX552" s="21"/>
      <c r="CY552" s="21"/>
      <c r="CZ552" s="21"/>
      <c r="DA552" s="21"/>
    </row>
    <row r="553" spans="2:105" x14ac:dyDescent="0.3">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c r="AG553" s="21"/>
      <c r="AH553" s="21"/>
      <c r="AI553" s="21"/>
      <c r="AJ553" s="21"/>
      <c r="AK553" s="21"/>
      <c r="AL553" s="21"/>
      <c r="AM553" s="21"/>
      <c r="AN553" s="21"/>
      <c r="AO553" s="21"/>
      <c r="AP553" s="21"/>
      <c r="AQ553" s="21"/>
      <c r="AR553" s="21"/>
      <c r="AW553" s="21"/>
      <c r="AX553" s="21"/>
      <c r="AY553" s="21"/>
      <c r="AZ553" s="21"/>
      <c r="BA553" s="21"/>
      <c r="BB553" s="21"/>
      <c r="BC553" s="21"/>
      <c r="BD553" s="21"/>
      <c r="BE553" s="21"/>
      <c r="BF553" s="21"/>
      <c r="BG553" s="21"/>
      <c r="BH553" s="21"/>
      <c r="BI553" s="21"/>
      <c r="BJ553" s="21"/>
      <c r="BK553" s="21"/>
      <c r="BL553" s="21"/>
      <c r="BM553" s="21"/>
      <c r="BN553" s="21"/>
      <c r="BO553" s="21"/>
      <c r="BP553" s="21"/>
      <c r="BQ553" s="21"/>
      <c r="BR553" s="21"/>
      <c r="BS553" s="21"/>
      <c r="BT553" s="21"/>
      <c r="BU553" s="21"/>
      <c r="BV553" s="21"/>
      <c r="BW553" s="21"/>
      <c r="BX553" s="21"/>
      <c r="BY553" s="21"/>
      <c r="BZ553" s="21"/>
      <c r="CA553" s="21"/>
      <c r="CB553" s="21"/>
      <c r="CC553" s="21"/>
      <c r="CD553" s="21"/>
      <c r="CE553" s="21"/>
      <c r="CF553" s="21"/>
      <c r="CG553" s="21"/>
      <c r="CH553" s="21"/>
      <c r="CI553" s="21"/>
      <c r="CJ553" s="21"/>
      <c r="CK553" s="21"/>
      <c r="CL553" s="21"/>
      <c r="CM553" s="21"/>
      <c r="CN553" s="21"/>
      <c r="CO553" s="21"/>
      <c r="CP553" s="21"/>
      <c r="CQ553" s="21"/>
      <c r="CR553" s="21"/>
      <c r="CS553" s="21"/>
      <c r="CT553" s="21"/>
      <c r="CU553" s="21"/>
      <c r="CV553" s="21"/>
      <c r="CW553" s="21"/>
      <c r="CX553" s="21"/>
      <c r="CY553" s="21"/>
      <c r="CZ553" s="21"/>
      <c r="DA553" s="21"/>
    </row>
    <row r="554" spans="2:105" x14ac:dyDescent="0.3">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c r="AG554" s="21"/>
      <c r="AH554" s="21"/>
      <c r="AI554" s="21"/>
      <c r="AJ554" s="21"/>
      <c r="AK554" s="21"/>
      <c r="AL554" s="21"/>
      <c r="AM554" s="21"/>
      <c r="AN554" s="21"/>
      <c r="AO554" s="21"/>
      <c r="AP554" s="21"/>
      <c r="AQ554" s="21"/>
      <c r="AR554" s="21"/>
      <c r="AW554" s="21"/>
      <c r="AX554" s="21"/>
      <c r="AY554" s="21"/>
      <c r="AZ554" s="21"/>
      <c r="BA554" s="21"/>
      <c r="BB554" s="21"/>
      <c r="BC554" s="21"/>
      <c r="BD554" s="21"/>
      <c r="BE554" s="21"/>
      <c r="BF554" s="21"/>
      <c r="BG554" s="21"/>
      <c r="BH554" s="21"/>
      <c r="BI554" s="21"/>
      <c r="BJ554" s="21"/>
      <c r="BK554" s="21"/>
      <c r="BL554" s="21"/>
      <c r="BM554" s="21"/>
      <c r="BN554" s="21"/>
      <c r="BO554" s="21"/>
      <c r="BP554" s="21"/>
      <c r="BQ554" s="21"/>
      <c r="BR554" s="21"/>
      <c r="BS554" s="21"/>
      <c r="BT554" s="21"/>
      <c r="BU554" s="21"/>
      <c r="BV554" s="21"/>
      <c r="BW554" s="21"/>
      <c r="BX554" s="21"/>
      <c r="BY554" s="21"/>
      <c r="BZ554" s="21"/>
      <c r="CA554" s="21"/>
      <c r="CB554" s="21"/>
      <c r="CC554" s="21"/>
      <c r="CD554" s="21"/>
      <c r="CE554" s="21"/>
      <c r="CF554" s="21"/>
      <c r="CG554" s="21"/>
      <c r="CH554" s="21"/>
      <c r="CI554" s="21"/>
      <c r="CJ554" s="21"/>
      <c r="CK554" s="21"/>
      <c r="CL554" s="21"/>
      <c r="CM554" s="21"/>
      <c r="CN554" s="21"/>
      <c r="CO554" s="21"/>
      <c r="CP554" s="21"/>
      <c r="CQ554" s="21"/>
      <c r="CR554" s="21"/>
      <c r="CS554" s="21"/>
      <c r="CT554" s="21"/>
      <c r="CU554" s="21"/>
      <c r="CV554" s="21"/>
      <c r="CW554" s="21"/>
      <c r="CX554" s="21"/>
      <c r="CY554" s="21"/>
      <c r="CZ554" s="21"/>
      <c r="DA554" s="21"/>
    </row>
    <row r="555" spans="2:105" x14ac:dyDescent="0.3">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c r="AG555" s="21"/>
      <c r="AH555" s="21"/>
      <c r="AI555" s="21"/>
      <c r="AJ555" s="21"/>
      <c r="AK555" s="21"/>
      <c r="AL555" s="21"/>
      <c r="AM555" s="21"/>
      <c r="AN555" s="21"/>
      <c r="AO555" s="21"/>
      <c r="AP555" s="21"/>
      <c r="AQ555" s="21"/>
      <c r="AR555" s="21"/>
      <c r="AW555" s="21"/>
      <c r="AX555" s="21"/>
      <c r="AY555" s="21"/>
      <c r="AZ555" s="21"/>
      <c r="BA555" s="21"/>
      <c r="BB555" s="21"/>
      <c r="BC555" s="21"/>
      <c r="BD555" s="21"/>
      <c r="BE555" s="21"/>
      <c r="BF555" s="21"/>
      <c r="BG555" s="21"/>
      <c r="BH555" s="21"/>
      <c r="BI555" s="21"/>
      <c r="BJ555" s="21"/>
      <c r="BK555" s="21"/>
      <c r="BL555" s="21"/>
      <c r="BM555" s="21"/>
      <c r="BN555" s="21"/>
      <c r="BO555" s="21"/>
      <c r="BP555" s="21"/>
      <c r="BQ555" s="21"/>
      <c r="BR555" s="21"/>
      <c r="BS555" s="21"/>
      <c r="BT555" s="21"/>
      <c r="BU555" s="21"/>
      <c r="BV555" s="21"/>
      <c r="BW555" s="21"/>
      <c r="BX555" s="21"/>
      <c r="BY555" s="21"/>
      <c r="BZ555" s="21"/>
      <c r="CA555" s="21"/>
      <c r="CB555" s="21"/>
      <c r="CC555" s="21"/>
      <c r="CD555" s="21"/>
      <c r="CE555" s="21"/>
      <c r="CF555" s="21"/>
      <c r="CG555" s="21"/>
      <c r="CH555" s="21"/>
      <c r="CI555" s="21"/>
      <c r="CJ555" s="21"/>
      <c r="CK555" s="21"/>
      <c r="CL555" s="21"/>
      <c r="CM555" s="21"/>
      <c r="CN555" s="21"/>
      <c r="CO555" s="21"/>
      <c r="CP555" s="21"/>
      <c r="CQ555" s="21"/>
      <c r="CR555" s="21"/>
      <c r="CS555" s="21"/>
      <c r="CT555" s="21"/>
      <c r="CU555" s="21"/>
      <c r="CV555" s="21"/>
      <c r="CW555" s="21"/>
      <c r="CX555" s="21"/>
      <c r="CY555" s="21"/>
      <c r="CZ555" s="21"/>
      <c r="DA555" s="21"/>
    </row>
    <row r="556" spans="2:105" x14ac:dyDescent="0.3">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c r="AG556" s="21"/>
      <c r="AH556" s="21"/>
      <c r="AI556" s="21"/>
      <c r="AJ556" s="21"/>
      <c r="AK556" s="21"/>
      <c r="AL556" s="21"/>
      <c r="AM556" s="21"/>
      <c r="AN556" s="21"/>
      <c r="AO556" s="21"/>
      <c r="AP556" s="21"/>
      <c r="AQ556" s="21"/>
      <c r="AR556" s="21"/>
      <c r="AW556" s="21"/>
      <c r="AX556" s="21"/>
      <c r="AY556" s="21"/>
      <c r="AZ556" s="21"/>
      <c r="BA556" s="21"/>
      <c r="BB556" s="21"/>
      <c r="BC556" s="21"/>
      <c r="BD556" s="21"/>
      <c r="BE556" s="21"/>
      <c r="BF556" s="21"/>
      <c r="BG556" s="21"/>
      <c r="BH556" s="21"/>
      <c r="BI556" s="21"/>
      <c r="BJ556" s="21"/>
      <c r="BK556" s="21"/>
      <c r="BL556" s="21"/>
      <c r="BM556" s="21"/>
      <c r="BN556" s="21"/>
      <c r="BO556" s="21"/>
      <c r="BP556" s="21"/>
      <c r="BQ556" s="21"/>
      <c r="BR556" s="21"/>
      <c r="BS556" s="21"/>
      <c r="BT556" s="21"/>
      <c r="BU556" s="21"/>
      <c r="BV556" s="21"/>
      <c r="BW556" s="21"/>
      <c r="BX556" s="21"/>
      <c r="BY556" s="21"/>
      <c r="BZ556" s="21"/>
      <c r="CA556" s="21"/>
      <c r="CB556" s="21"/>
      <c r="CC556" s="21"/>
      <c r="CD556" s="21"/>
      <c r="CE556" s="21"/>
      <c r="CF556" s="21"/>
      <c r="CG556" s="21"/>
      <c r="CH556" s="21"/>
      <c r="CI556" s="21"/>
      <c r="CJ556" s="21"/>
      <c r="CK556" s="21"/>
      <c r="CL556" s="21"/>
      <c r="CM556" s="21"/>
      <c r="CN556" s="21"/>
      <c r="CO556" s="21"/>
      <c r="CP556" s="21"/>
      <c r="CQ556" s="21"/>
      <c r="CR556" s="21"/>
      <c r="CS556" s="21"/>
      <c r="CT556" s="21"/>
      <c r="CU556" s="21"/>
      <c r="CV556" s="21"/>
      <c r="CW556" s="21"/>
      <c r="CX556" s="21"/>
      <c r="CY556" s="21"/>
      <c r="CZ556" s="21"/>
      <c r="DA556" s="21"/>
    </row>
    <row r="557" spans="2:105" x14ac:dyDescent="0.3">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c r="AG557" s="21"/>
      <c r="AH557" s="21"/>
      <c r="AI557" s="21"/>
      <c r="AJ557" s="21"/>
      <c r="AK557" s="21"/>
      <c r="AL557" s="21"/>
      <c r="AM557" s="21"/>
      <c r="AN557" s="21"/>
      <c r="AO557" s="21"/>
      <c r="AP557" s="21"/>
      <c r="AQ557" s="21"/>
      <c r="AR557" s="21"/>
      <c r="AW557" s="21"/>
      <c r="AX557" s="21"/>
      <c r="AY557" s="21"/>
      <c r="AZ557" s="21"/>
      <c r="BA557" s="21"/>
      <c r="BB557" s="21"/>
      <c r="BC557" s="21"/>
      <c r="BD557" s="21"/>
      <c r="BE557" s="21"/>
      <c r="BF557" s="21"/>
      <c r="BG557" s="21"/>
      <c r="BH557" s="21"/>
      <c r="BI557" s="21"/>
      <c r="BJ557" s="21"/>
      <c r="BK557" s="21"/>
      <c r="BL557" s="21"/>
      <c r="BM557" s="21"/>
      <c r="BN557" s="21"/>
      <c r="BO557" s="21"/>
      <c r="BP557" s="21"/>
      <c r="BQ557" s="21"/>
      <c r="BR557" s="21"/>
      <c r="BS557" s="21"/>
      <c r="BT557" s="21"/>
      <c r="BU557" s="21"/>
      <c r="BV557" s="21"/>
      <c r="BW557" s="21"/>
      <c r="BX557" s="21"/>
      <c r="BY557" s="21"/>
      <c r="BZ557" s="21"/>
      <c r="CA557" s="21"/>
      <c r="CB557" s="21"/>
      <c r="CC557" s="21"/>
      <c r="CD557" s="21"/>
      <c r="CE557" s="21"/>
      <c r="CF557" s="21"/>
      <c r="CG557" s="21"/>
      <c r="CH557" s="21"/>
      <c r="CI557" s="21"/>
      <c r="CJ557" s="21"/>
      <c r="CK557" s="21"/>
      <c r="CL557" s="21"/>
      <c r="CM557" s="21"/>
      <c r="CN557" s="21"/>
      <c r="CO557" s="21"/>
      <c r="CP557" s="21"/>
      <c r="CQ557" s="21"/>
      <c r="CR557" s="21"/>
      <c r="CS557" s="21"/>
      <c r="CT557" s="21"/>
      <c r="CU557" s="21"/>
      <c r="CV557" s="21"/>
      <c r="CW557" s="21"/>
      <c r="CX557" s="21"/>
      <c r="CY557" s="21"/>
      <c r="CZ557" s="21"/>
      <c r="DA557" s="21"/>
    </row>
    <row r="558" spans="2:105" x14ac:dyDescent="0.3">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c r="AG558" s="21"/>
      <c r="AH558" s="21"/>
      <c r="AI558" s="21"/>
      <c r="AJ558" s="21"/>
      <c r="AK558" s="21"/>
      <c r="AL558" s="21"/>
      <c r="AM558" s="21"/>
      <c r="AN558" s="21"/>
      <c r="AO558" s="21"/>
      <c r="AP558" s="21"/>
      <c r="AQ558" s="21"/>
      <c r="AR558" s="21"/>
      <c r="AW558" s="21"/>
      <c r="AX558" s="21"/>
      <c r="AY558" s="21"/>
      <c r="AZ558" s="21"/>
      <c r="BA558" s="21"/>
      <c r="BB558" s="21"/>
      <c r="BC558" s="21"/>
      <c r="BD558" s="21"/>
      <c r="BE558" s="21"/>
      <c r="BF558" s="21"/>
      <c r="BG558" s="21"/>
      <c r="BH558" s="21"/>
      <c r="BI558" s="21"/>
      <c r="BJ558" s="21"/>
      <c r="BK558" s="21"/>
      <c r="BL558" s="21"/>
      <c r="BM558" s="21"/>
      <c r="BN558" s="21"/>
      <c r="BO558" s="21"/>
      <c r="BP558" s="21"/>
      <c r="BQ558" s="21"/>
      <c r="BR558" s="21"/>
      <c r="BS558" s="21"/>
      <c r="BT558" s="21"/>
      <c r="BU558" s="21"/>
      <c r="BV558" s="21"/>
      <c r="BW558" s="21"/>
      <c r="BX558" s="21"/>
      <c r="BY558" s="21"/>
      <c r="BZ558" s="21"/>
      <c r="CA558" s="21"/>
      <c r="CB558" s="21"/>
      <c r="CC558" s="21"/>
      <c r="CD558" s="21"/>
      <c r="CE558" s="21"/>
      <c r="CF558" s="21"/>
      <c r="CG558" s="21"/>
      <c r="CH558" s="21"/>
      <c r="CI558" s="21"/>
      <c r="CJ558" s="21"/>
      <c r="CK558" s="21"/>
      <c r="CL558" s="21"/>
      <c r="CM558" s="21"/>
      <c r="CN558" s="21"/>
      <c r="CO558" s="21"/>
      <c r="CP558" s="21"/>
      <c r="CQ558" s="21"/>
      <c r="CR558" s="21"/>
      <c r="CS558" s="21"/>
      <c r="CT558" s="21"/>
      <c r="CU558" s="21"/>
      <c r="CV558" s="21"/>
      <c r="CW558" s="21"/>
      <c r="CX558" s="21"/>
      <c r="CY558" s="21"/>
      <c r="CZ558" s="21"/>
      <c r="DA558" s="21"/>
    </row>
    <row r="559" spans="2:105" x14ac:dyDescent="0.3">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c r="AG559" s="21"/>
      <c r="AH559" s="21"/>
      <c r="AI559" s="21"/>
      <c r="AJ559" s="21"/>
      <c r="AK559" s="21"/>
      <c r="AL559" s="21"/>
      <c r="AM559" s="21"/>
      <c r="AN559" s="21"/>
      <c r="AO559" s="21"/>
      <c r="AP559" s="21"/>
      <c r="AQ559" s="21"/>
      <c r="AR559" s="21"/>
      <c r="AW559" s="21"/>
      <c r="AX559" s="21"/>
      <c r="AY559" s="21"/>
      <c r="AZ559" s="21"/>
      <c r="BA559" s="21"/>
      <c r="BB559" s="21"/>
      <c r="BC559" s="21"/>
      <c r="BD559" s="21"/>
      <c r="BE559" s="21"/>
      <c r="BF559" s="21"/>
      <c r="BG559" s="21"/>
      <c r="BH559" s="21"/>
      <c r="BI559" s="21"/>
      <c r="BJ559" s="21"/>
      <c r="BK559" s="21"/>
      <c r="BL559" s="21"/>
      <c r="BM559" s="21"/>
      <c r="BN559" s="21"/>
      <c r="BO559" s="21"/>
      <c r="BP559" s="21"/>
      <c r="BQ559" s="21"/>
      <c r="BR559" s="21"/>
      <c r="BS559" s="21"/>
      <c r="BT559" s="21"/>
      <c r="BU559" s="21"/>
      <c r="BV559" s="21"/>
      <c r="BW559" s="21"/>
      <c r="BX559" s="21"/>
      <c r="BY559" s="21"/>
      <c r="BZ559" s="21"/>
      <c r="CA559" s="21"/>
      <c r="CB559" s="21"/>
      <c r="CC559" s="21"/>
      <c r="CD559" s="21"/>
      <c r="CE559" s="21"/>
      <c r="CF559" s="21"/>
      <c r="CG559" s="21"/>
      <c r="CH559" s="21"/>
      <c r="CI559" s="21"/>
      <c r="CJ559" s="21"/>
      <c r="CK559" s="21"/>
      <c r="CL559" s="21"/>
      <c r="CM559" s="21"/>
      <c r="CN559" s="21"/>
      <c r="CO559" s="21"/>
      <c r="CP559" s="21"/>
      <c r="CQ559" s="21"/>
      <c r="CR559" s="21"/>
      <c r="CS559" s="21"/>
      <c r="CT559" s="21"/>
      <c r="CU559" s="21"/>
      <c r="CV559" s="21"/>
      <c r="CW559" s="21"/>
      <c r="CX559" s="21"/>
      <c r="CY559" s="21"/>
      <c r="CZ559" s="21"/>
      <c r="DA559" s="21"/>
    </row>
    <row r="560" spans="2:105" x14ac:dyDescent="0.3">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c r="AG560" s="21"/>
      <c r="AH560" s="21"/>
      <c r="AI560" s="21"/>
      <c r="AJ560" s="21"/>
      <c r="AK560" s="21"/>
      <c r="AL560" s="21"/>
      <c r="AM560" s="21"/>
      <c r="AN560" s="21"/>
      <c r="AO560" s="21"/>
      <c r="AP560" s="21"/>
      <c r="AQ560" s="21"/>
      <c r="AR560" s="21"/>
      <c r="AW560" s="21"/>
      <c r="AX560" s="21"/>
      <c r="AY560" s="21"/>
      <c r="AZ560" s="21"/>
      <c r="BA560" s="21"/>
      <c r="BB560" s="21"/>
      <c r="BC560" s="21"/>
      <c r="BD560" s="21"/>
      <c r="BE560" s="21"/>
      <c r="BF560" s="21"/>
      <c r="BG560" s="21"/>
      <c r="BH560" s="21"/>
      <c r="BI560" s="21"/>
      <c r="BJ560" s="21"/>
      <c r="BK560" s="21"/>
      <c r="BL560" s="21"/>
      <c r="BM560" s="21"/>
      <c r="BN560" s="21"/>
      <c r="BO560" s="21"/>
      <c r="BP560" s="21"/>
      <c r="BQ560" s="21"/>
      <c r="BR560" s="21"/>
      <c r="BS560" s="21"/>
      <c r="BT560" s="21"/>
      <c r="BU560" s="21"/>
      <c r="BV560" s="21"/>
      <c r="BW560" s="21"/>
      <c r="BX560" s="21"/>
      <c r="BY560" s="21"/>
      <c r="BZ560" s="21"/>
      <c r="CA560" s="21"/>
      <c r="CB560" s="21"/>
      <c r="CC560" s="21"/>
      <c r="CD560" s="21"/>
      <c r="CE560" s="21"/>
      <c r="CF560" s="21"/>
      <c r="CG560" s="21"/>
      <c r="CH560" s="21"/>
      <c r="CI560" s="21"/>
      <c r="CJ560" s="21"/>
      <c r="CK560" s="21"/>
      <c r="CL560" s="21"/>
      <c r="CM560" s="21"/>
      <c r="CN560" s="21"/>
      <c r="CO560" s="21"/>
      <c r="CP560" s="21"/>
      <c r="CQ560" s="21"/>
      <c r="CR560" s="21"/>
      <c r="CS560" s="21"/>
      <c r="CT560" s="21"/>
      <c r="CU560" s="21"/>
      <c r="CV560" s="21"/>
      <c r="CW560" s="21"/>
      <c r="CX560" s="21"/>
      <c r="CY560" s="21"/>
      <c r="CZ560" s="21"/>
      <c r="DA560" s="21"/>
    </row>
    <row r="561" spans="2:105" x14ac:dyDescent="0.3">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c r="AG561" s="21"/>
      <c r="AH561" s="21"/>
      <c r="AI561" s="21"/>
      <c r="AJ561" s="21"/>
      <c r="AK561" s="21"/>
      <c r="AL561" s="21"/>
      <c r="AM561" s="21"/>
      <c r="AN561" s="21"/>
      <c r="AO561" s="21"/>
      <c r="AP561" s="21"/>
      <c r="AQ561" s="21"/>
      <c r="AR561" s="21"/>
      <c r="AW561" s="21"/>
      <c r="AX561" s="21"/>
      <c r="AY561" s="21"/>
      <c r="AZ561" s="21"/>
      <c r="BA561" s="21"/>
      <c r="BB561" s="21"/>
      <c r="BC561" s="21"/>
      <c r="BD561" s="21"/>
      <c r="BE561" s="21"/>
      <c r="BF561" s="21"/>
      <c r="BG561" s="21"/>
      <c r="BH561" s="21"/>
      <c r="BI561" s="21"/>
      <c r="BJ561" s="21"/>
      <c r="BK561" s="21"/>
      <c r="BL561" s="21"/>
      <c r="BM561" s="21"/>
      <c r="BN561" s="21"/>
      <c r="BO561" s="21"/>
      <c r="BP561" s="21"/>
      <c r="BQ561" s="21"/>
      <c r="BR561" s="21"/>
      <c r="BS561" s="21"/>
      <c r="BT561" s="21"/>
      <c r="BU561" s="21"/>
      <c r="BV561" s="21"/>
      <c r="BW561" s="21"/>
      <c r="BX561" s="21"/>
      <c r="BY561" s="21"/>
      <c r="BZ561" s="21"/>
      <c r="CA561" s="21"/>
      <c r="CB561" s="21"/>
      <c r="CC561" s="21"/>
      <c r="CD561" s="21"/>
      <c r="CE561" s="21"/>
      <c r="CF561" s="21"/>
      <c r="CG561" s="21"/>
      <c r="CH561" s="21"/>
      <c r="CI561" s="21"/>
      <c r="CJ561" s="21"/>
      <c r="CK561" s="21"/>
      <c r="CL561" s="21"/>
      <c r="CM561" s="21"/>
      <c r="CN561" s="21"/>
      <c r="CO561" s="21"/>
      <c r="CP561" s="21"/>
      <c r="CQ561" s="21"/>
      <c r="CR561" s="21"/>
      <c r="CS561" s="21"/>
      <c r="CT561" s="21"/>
      <c r="CU561" s="21"/>
      <c r="CV561" s="21"/>
      <c r="CW561" s="21"/>
      <c r="CX561" s="21"/>
      <c r="CY561" s="21"/>
      <c r="CZ561" s="21"/>
      <c r="DA561" s="21"/>
    </row>
    <row r="562" spans="2:105" x14ac:dyDescent="0.3">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c r="AG562" s="21"/>
      <c r="AH562" s="21"/>
      <c r="AI562" s="21"/>
      <c r="AJ562" s="21"/>
      <c r="AK562" s="21"/>
      <c r="AL562" s="21"/>
      <c r="AM562" s="21"/>
      <c r="AN562" s="21"/>
      <c r="AO562" s="21"/>
      <c r="AP562" s="21"/>
      <c r="AQ562" s="21"/>
      <c r="AR562" s="21"/>
      <c r="AW562" s="21"/>
      <c r="AX562" s="21"/>
      <c r="AY562" s="21"/>
      <c r="AZ562" s="21"/>
      <c r="BA562" s="21"/>
      <c r="BB562" s="21"/>
      <c r="BC562" s="21"/>
      <c r="BD562" s="21"/>
      <c r="BE562" s="21"/>
      <c r="BF562" s="21"/>
      <c r="BG562" s="21"/>
      <c r="BH562" s="21"/>
      <c r="BI562" s="21"/>
      <c r="BJ562" s="21"/>
      <c r="BK562" s="21"/>
      <c r="BL562" s="21"/>
      <c r="BM562" s="21"/>
      <c r="BN562" s="21"/>
      <c r="BO562" s="21"/>
      <c r="BP562" s="21"/>
      <c r="BQ562" s="21"/>
      <c r="BR562" s="21"/>
      <c r="BS562" s="21"/>
      <c r="BT562" s="21"/>
      <c r="BU562" s="21"/>
      <c r="BV562" s="21"/>
      <c r="BW562" s="21"/>
      <c r="BX562" s="21"/>
      <c r="BY562" s="21"/>
      <c r="BZ562" s="21"/>
      <c r="CA562" s="21"/>
      <c r="CB562" s="21"/>
      <c r="CC562" s="21"/>
      <c r="CD562" s="21"/>
      <c r="CE562" s="21"/>
      <c r="CF562" s="21"/>
      <c r="CG562" s="21"/>
      <c r="CH562" s="21"/>
      <c r="CI562" s="21"/>
      <c r="CJ562" s="21"/>
      <c r="CK562" s="21"/>
      <c r="CL562" s="21"/>
      <c r="CM562" s="21"/>
      <c r="CN562" s="21"/>
      <c r="CO562" s="21"/>
      <c r="CP562" s="21"/>
      <c r="CQ562" s="21"/>
      <c r="CR562" s="21"/>
      <c r="CS562" s="21"/>
      <c r="CT562" s="21"/>
      <c r="CU562" s="21"/>
      <c r="CV562" s="21"/>
      <c r="CW562" s="21"/>
      <c r="CX562" s="21"/>
      <c r="CY562" s="21"/>
      <c r="CZ562" s="21"/>
      <c r="DA562" s="21"/>
    </row>
    <row r="563" spans="2:105" x14ac:dyDescent="0.3">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c r="AG563" s="21"/>
      <c r="AH563" s="21"/>
      <c r="AI563" s="21"/>
      <c r="AJ563" s="21"/>
      <c r="AK563" s="21"/>
      <c r="AL563" s="21"/>
      <c r="AM563" s="21"/>
      <c r="AN563" s="21"/>
      <c r="AO563" s="21"/>
      <c r="AP563" s="21"/>
      <c r="AQ563" s="21"/>
      <c r="AR563" s="21"/>
      <c r="AW563" s="21"/>
      <c r="AX563" s="21"/>
      <c r="AY563" s="21"/>
      <c r="AZ563" s="21"/>
      <c r="BA563" s="21"/>
      <c r="BB563" s="21"/>
      <c r="BC563" s="21"/>
      <c r="BD563" s="21"/>
      <c r="BE563" s="21"/>
      <c r="BF563" s="21"/>
      <c r="BG563" s="21"/>
      <c r="BH563" s="21"/>
      <c r="BI563" s="21"/>
      <c r="BJ563" s="21"/>
      <c r="BK563" s="21"/>
      <c r="BL563" s="21"/>
      <c r="BM563" s="21"/>
      <c r="BN563" s="21"/>
      <c r="BO563" s="21"/>
      <c r="BP563" s="21"/>
      <c r="BQ563" s="21"/>
      <c r="BR563" s="21"/>
      <c r="BS563" s="21"/>
      <c r="BT563" s="21"/>
      <c r="BU563" s="21"/>
      <c r="BV563" s="21"/>
      <c r="BW563" s="21"/>
      <c r="BX563" s="21"/>
      <c r="BY563" s="21"/>
      <c r="BZ563" s="21"/>
      <c r="CA563" s="21"/>
      <c r="CB563" s="21"/>
      <c r="CC563" s="21"/>
      <c r="CD563" s="21"/>
      <c r="CE563" s="21"/>
      <c r="CF563" s="21"/>
      <c r="CG563" s="21"/>
      <c r="CH563" s="21"/>
      <c r="CI563" s="21"/>
      <c r="CJ563" s="21"/>
      <c r="CK563" s="21"/>
      <c r="CL563" s="21"/>
      <c r="CM563" s="21"/>
      <c r="CN563" s="21"/>
      <c r="CO563" s="21"/>
      <c r="CP563" s="21"/>
      <c r="CQ563" s="21"/>
      <c r="CR563" s="21"/>
      <c r="CS563" s="21"/>
      <c r="CT563" s="21"/>
      <c r="CU563" s="21"/>
      <c r="CV563" s="21"/>
      <c r="CW563" s="21"/>
      <c r="CX563" s="21"/>
      <c r="CY563" s="21"/>
      <c r="CZ563" s="21"/>
      <c r="DA563" s="21"/>
    </row>
    <row r="564" spans="2:105" x14ac:dyDescent="0.3">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c r="AG564" s="21"/>
      <c r="AH564" s="21"/>
      <c r="AI564" s="21"/>
      <c r="AJ564" s="21"/>
      <c r="AK564" s="21"/>
      <c r="AL564" s="21"/>
      <c r="AM564" s="21"/>
      <c r="AN564" s="21"/>
      <c r="AO564" s="21"/>
      <c r="AP564" s="21"/>
      <c r="AQ564" s="21"/>
      <c r="AR564" s="21"/>
      <c r="AW564" s="21"/>
      <c r="AX564" s="21"/>
      <c r="AY564" s="21"/>
      <c r="AZ564" s="21"/>
      <c r="BA564" s="21"/>
      <c r="BB564" s="21"/>
      <c r="BC564" s="21"/>
      <c r="BD564" s="21"/>
      <c r="BE564" s="21"/>
      <c r="BF564" s="21"/>
      <c r="BG564" s="21"/>
      <c r="BH564" s="21"/>
      <c r="BI564" s="21"/>
      <c r="BJ564" s="21"/>
      <c r="BK564" s="21"/>
      <c r="BL564" s="21"/>
      <c r="BM564" s="21"/>
      <c r="BN564" s="21"/>
      <c r="BO564" s="21"/>
      <c r="BP564" s="21"/>
      <c r="BQ564" s="21"/>
      <c r="BR564" s="21"/>
      <c r="BS564" s="21"/>
      <c r="BT564" s="21"/>
      <c r="BU564" s="21"/>
      <c r="BV564" s="21"/>
      <c r="BW564" s="21"/>
      <c r="BX564" s="21"/>
      <c r="BY564" s="21"/>
      <c r="BZ564" s="21"/>
      <c r="CA564" s="21"/>
      <c r="CB564" s="21"/>
      <c r="CC564" s="21"/>
      <c r="CD564" s="21"/>
      <c r="CE564" s="21"/>
      <c r="CF564" s="21"/>
      <c r="CG564" s="21"/>
      <c r="CH564" s="21"/>
      <c r="CI564" s="21"/>
      <c r="CJ564" s="21"/>
      <c r="CK564" s="21"/>
      <c r="CL564" s="21"/>
      <c r="CM564" s="21"/>
      <c r="CN564" s="21"/>
      <c r="CO564" s="21"/>
      <c r="CP564" s="21"/>
      <c r="CQ564" s="21"/>
      <c r="CR564" s="21"/>
      <c r="CS564" s="21"/>
      <c r="CT564" s="21"/>
      <c r="CU564" s="21"/>
      <c r="CV564" s="21"/>
      <c r="CW564" s="21"/>
      <c r="CX564" s="21"/>
      <c r="CY564" s="21"/>
      <c r="CZ564" s="21"/>
      <c r="DA564" s="21"/>
    </row>
    <row r="565" spans="2:105" x14ac:dyDescent="0.3">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c r="AG565" s="21"/>
      <c r="AH565" s="21"/>
      <c r="AI565" s="21"/>
      <c r="AJ565" s="21"/>
      <c r="AK565" s="21"/>
      <c r="AL565" s="21"/>
      <c r="AM565" s="21"/>
      <c r="AN565" s="21"/>
      <c r="AO565" s="21"/>
      <c r="AP565" s="21"/>
      <c r="AQ565" s="21"/>
      <c r="AR565" s="21"/>
      <c r="AW565" s="21"/>
      <c r="AX565" s="21"/>
      <c r="AY565" s="21"/>
      <c r="AZ565" s="21"/>
      <c r="BA565" s="21"/>
      <c r="BB565" s="21"/>
      <c r="BC565" s="21"/>
      <c r="BD565" s="21"/>
      <c r="BE565" s="21"/>
      <c r="BF565" s="21"/>
      <c r="BG565" s="21"/>
      <c r="BH565" s="21"/>
      <c r="BI565" s="21"/>
      <c r="BJ565" s="21"/>
      <c r="BK565" s="21"/>
      <c r="BL565" s="21"/>
      <c r="BM565" s="21"/>
      <c r="BN565" s="21"/>
      <c r="BO565" s="21"/>
      <c r="BP565" s="21"/>
      <c r="BQ565" s="21"/>
      <c r="BR565" s="21"/>
      <c r="BS565" s="21"/>
      <c r="BT565" s="21"/>
      <c r="BU565" s="21"/>
      <c r="BV565" s="21"/>
      <c r="BW565" s="21"/>
      <c r="BX565" s="21"/>
      <c r="BY565" s="21"/>
      <c r="BZ565" s="21"/>
      <c r="CA565" s="21"/>
      <c r="CB565" s="21"/>
      <c r="CC565" s="21"/>
      <c r="CD565" s="21"/>
      <c r="CE565" s="21"/>
      <c r="CF565" s="21"/>
      <c r="CG565" s="21"/>
      <c r="CH565" s="21"/>
      <c r="CI565" s="21"/>
      <c r="CJ565" s="21"/>
      <c r="CK565" s="21"/>
      <c r="CL565" s="21"/>
      <c r="CM565" s="21"/>
      <c r="CN565" s="21"/>
      <c r="CO565" s="21"/>
      <c r="CP565" s="21"/>
      <c r="CQ565" s="21"/>
      <c r="CR565" s="21"/>
      <c r="CS565" s="21"/>
      <c r="CT565" s="21"/>
      <c r="CU565" s="21"/>
      <c r="CV565" s="21"/>
      <c r="CW565" s="21"/>
      <c r="CX565" s="21"/>
      <c r="CY565" s="21"/>
      <c r="CZ565" s="21"/>
      <c r="DA565" s="21"/>
    </row>
    <row r="566" spans="2:105" x14ac:dyDescent="0.3">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c r="AG566" s="21"/>
      <c r="AH566" s="21"/>
      <c r="AI566" s="21"/>
      <c r="AJ566" s="21"/>
      <c r="AK566" s="21"/>
      <c r="AL566" s="21"/>
      <c r="AM566" s="21"/>
      <c r="AN566" s="21"/>
      <c r="AO566" s="21"/>
      <c r="AP566" s="21"/>
      <c r="AQ566" s="21"/>
      <c r="AR566" s="21"/>
      <c r="AW566" s="21"/>
      <c r="AX566" s="21"/>
      <c r="AY566" s="21"/>
      <c r="AZ566" s="21"/>
      <c r="BA566" s="21"/>
      <c r="BB566" s="21"/>
      <c r="BC566" s="21"/>
      <c r="BD566" s="21"/>
      <c r="BE566" s="21"/>
      <c r="BF566" s="21"/>
      <c r="BG566" s="21"/>
      <c r="BH566" s="21"/>
      <c r="BI566" s="21"/>
      <c r="BJ566" s="21"/>
      <c r="BK566" s="21"/>
      <c r="BL566" s="21"/>
      <c r="BM566" s="21"/>
      <c r="BN566" s="21"/>
      <c r="BO566" s="21"/>
      <c r="BP566" s="21"/>
      <c r="BQ566" s="21"/>
      <c r="BR566" s="21"/>
      <c r="BS566" s="21"/>
      <c r="BT566" s="21"/>
      <c r="BU566" s="21"/>
      <c r="BV566" s="21"/>
      <c r="BW566" s="21"/>
      <c r="BX566" s="21"/>
      <c r="BY566" s="21"/>
      <c r="BZ566" s="21"/>
      <c r="CA566" s="21"/>
      <c r="CB566" s="21"/>
      <c r="CC566" s="21"/>
      <c r="CD566" s="21"/>
      <c r="CE566" s="21"/>
      <c r="CF566" s="21"/>
      <c r="CG566" s="21"/>
      <c r="CH566" s="21"/>
      <c r="CI566" s="21"/>
      <c r="CJ566" s="21"/>
      <c r="CK566" s="21"/>
      <c r="CL566" s="21"/>
      <c r="CM566" s="21"/>
      <c r="CN566" s="21"/>
      <c r="CO566" s="21"/>
      <c r="CP566" s="21"/>
      <c r="CQ566" s="21"/>
      <c r="CR566" s="21"/>
      <c r="CS566" s="21"/>
      <c r="CT566" s="21"/>
      <c r="CU566" s="21"/>
      <c r="CV566" s="21"/>
      <c r="CW566" s="21"/>
      <c r="CX566" s="21"/>
      <c r="CY566" s="21"/>
      <c r="CZ566" s="21"/>
      <c r="DA566" s="21"/>
    </row>
    <row r="567" spans="2:105" x14ac:dyDescent="0.3">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c r="AG567" s="21"/>
      <c r="AH567" s="21"/>
      <c r="AI567" s="21"/>
      <c r="AJ567" s="21"/>
      <c r="AK567" s="21"/>
      <c r="AL567" s="21"/>
      <c r="AM567" s="21"/>
      <c r="AN567" s="21"/>
      <c r="AO567" s="21"/>
      <c r="AP567" s="21"/>
      <c r="AQ567" s="21"/>
      <c r="AR567" s="21"/>
      <c r="AW567" s="21"/>
      <c r="AX567" s="21"/>
      <c r="AY567" s="21"/>
      <c r="AZ567" s="21"/>
      <c r="BA567" s="21"/>
      <c r="BB567" s="21"/>
      <c r="BC567" s="21"/>
      <c r="BD567" s="21"/>
      <c r="BE567" s="21"/>
      <c r="BF567" s="21"/>
      <c r="BG567" s="21"/>
      <c r="BH567" s="21"/>
      <c r="BI567" s="21"/>
      <c r="BJ567" s="21"/>
      <c r="BK567" s="21"/>
      <c r="BL567" s="21"/>
      <c r="BM567" s="21"/>
      <c r="BN567" s="21"/>
      <c r="BO567" s="21"/>
      <c r="BP567" s="21"/>
      <c r="BQ567" s="21"/>
      <c r="BR567" s="21"/>
      <c r="BS567" s="21"/>
      <c r="BT567" s="21"/>
      <c r="BU567" s="21"/>
      <c r="BV567" s="21"/>
      <c r="BW567" s="21"/>
      <c r="BX567" s="21"/>
      <c r="BY567" s="21"/>
      <c r="BZ567" s="21"/>
      <c r="CA567" s="21"/>
      <c r="CB567" s="21"/>
      <c r="CC567" s="21"/>
      <c r="CD567" s="21"/>
      <c r="CE567" s="21"/>
      <c r="CF567" s="21"/>
      <c r="CG567" s="21"/>
      <c r="CH567" s="21"/>
      <c r="CI567" s="21"/>
      <c r="CJ567" s="21"/>
      <c r="CK567" s="21"/>
      <c r="CL567" s="21"/>
      <c r="CM567" s="21"/>
      <c r="CN567" s="21"/>
      <c r="CO567" s="21"/>
      <c r="CP567" s="21"/>
      <c r="CQ567" s="21"/>
      <c r="CR567" s="21"/>
      <c r="CS567" s="21"/>
      <c r="CT567" s="21"/>
      <c r="CU567" s="21"/>
      <c r="CV567" s="21"/>
      <c r="CW567" s="21"/>
      <c r="CX567" s="21"/>
      <c r="CY567" s="21"/>
      <c r="CZ567" s="21"/>
      <c r="DA567" s="21"/>
    </row>
    <row r="568" spans="2:105" x14ac:dyDescent="0.3">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c r="AG568" s="21"/>
      <c r="AH568" s="21"/>
      <c r="AI568" s="21"/>
      <c r="AJ568" s="21"/>
      <c r="AK568" s="21"/>
      <c r="AL568" s="21"/>
      <c r="AM568" s="21"/>
      <c r="AN568" s="21"/>
      <c r="AO568" s="21"/>
      <c r="AP568" s="21"/>
      <c r="AQ568" s="21"/>
      <c r="AR568" s="21"/>
      <c r="AW568" s="21"/>
      <c r="AX568" s="21"/>
      <c r="AY568" s="21"/>
      <c r="AZ568" s="21"/>
      <c r="BA568" s="21"/>
      <c r="BB568" s="21"/>
      <c r="BC568" s="21"/>
      <c r="BD568" s="21"/>
      <c r="BE568" s="21"/>
      <c r="BF568" s="21"/>
      <c r="BG568" s="21"/>
      <c r="BH568" s="21"/>
      <c r="BI568" s="21"/>
      <c r="BJ568" s="21"/>
      <c r="BK568" s="21"/>
      <c r="BL568" s="21"/>
      <c r="BM568" s="21"/>
      <c r="BN568" s="21"/>
      <c r="BO568" s="21"/>
      <c r="BP568" s="21"/>
      <c r="BQ568" s="21"/>
      <c r="BR568" s="21"/>
      <c r="BS568" s="21"/>
      <c r="BT568" s="21"/>
      <c r="BU568" s="21"/>
      <c r="BV568" s="21"/>
      <c r="BW568" s="21"/>
      <c r="BX568" s="21"/>
      <c r="BY568" s="21"/>
      <c r="BZ568" s="21"/>
      <c r="CA568" s="21"/>
      <c r="CB568" s="21"/>
      <c r="CC568" s="21"/>
      <c r="CD568" s="21"/>
      <c r="CE568" s="21"/>
      <c r="CF568" s="21"/>
      <c r="CG568" s="21"/>
      <c r="CH568" s="21"/>
      <c r="CI568" s="21"/>
      <c r="CJ568" s="21"/>
      <c r="CK568" s="21"/>
      <c r="CL568" s="21"/>
      <c r="CM568" s="21"/>
      <c r="CN568" s="21"/>
      <c r="CO568" s="21"/>
      <c r="CP568" s="21"/>
      <c r="CQ568" s="21"/>
      <c r="CR568" s="21"/>
      <c r="CS568" s="21"/>
      <c r="CT568" s="21"/>
      <c r="CU568" s="21"/>
      <c r="CV568" s="21"/>
      <c r="CW568" s="21"/>
      <c r="CX568" s="21"/>
      <c r="CY568" s="21"/>
      <c r="CZ568" s="21"/>
      <c r="DA568" s="21"/>
    </row>
    <row r="569" spans="2:105" x14ac:dyDescent="0.3">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c r="AG569" s="21"/>
      <c r="AH569" s="21"/>
      <c r="AI569" s="21"/>
      <c r="AJ569" s="21"/>
      <c r="AK569" s="21"/>
      <c r="AL569" s="21"/>
      <c r="AM569" s="21"/>
      <c r="AN569" s="21"/>
      <c r="AO569" s="21"/>
      <c r="AP569" s="21"/>
      <c r="AQ569" s="21"/>
      <c r="AR569" s="21"/>
      <c r="AW569" s="21"/>
      <c r="AX569" s="21"/>
      <c r="AY569" s="21"/>
      <c r="AZ569" s="21"/>
      <c r="BA569" s="21"/>
      <c r="BB569" s="21"/>
      <c r="BC569" s="21"/>
      <c r="BD569" s="21"/>
      <c r="BE569" s="21"/>
      <c r="BF569" s="21"/>
      <c r="BG569" s="21"/>
      <c r="BH569" s="21"/>
      <c r="BI569" s="21"/>
      <c r="BJ569" s="21"/>
      <c r="BK569" s="21"/>
      <c r="BL569" s="21"/>
      <c r="BM569" s="21"/>
      <c r="BN569" s="21"/>
      <c r="BO569" s="21"/>
      <c r="BP569" s="21"/>
      <c r="BQ569" s="21"/>
      <c r="BR569" s="21"/>
      <c r="BS569" s="21"/>
      <c r="BT569" s="21"/>
      <c r="BU569" s="21"/>
      <c r="BV569" s="21"/>
      <c r="BW569" s="21"/>
      <c r="BX569" s="21"/>
      <c r="BY569" s="21"/>
      <c r="BZ569" s="21"/>
      <c r="CA569" s="21"/>
      <c r="CB569" s="21"/>
      <c r="CC569" s="21"/>
      <c r="CD569" s="21"/>
      <c r="CE569" s="21"/>
      <c r="CF569" s="21"/>
      <c r="CG569" s="21"/>
      <c r="CH569" s="21"/>
      <c r="CI569" s="21"/>
      <c r="CJ569" s="21"/>
      <c r="CK569" s="21"/>
      <c r="CL569" s="21"/>
      <c r="CM569" s="21"/>
      <c r="CN569" s="21"/>
      <c r="CO569" s="21"/>
      <c r="CP569" s="21"/>
      <c r="CQ569" s="21"/>
      <c r="CR569" s="21"/>
      <c r="CS569" s="21"/>
      <c r="CT569" s="21"/>
      <c r="CU569" s="21"/>
      <c r="CV569" s="21"/>
      <c r="CW569" s="21"/>
      <c r="CX569" s="21"/>
      <c r="CY569" s="21"/>
      <c r="CZ569" s="21"/>
      <c r="DA569" s="21"/>
    </row>
    <row r="570" spans="2:105" x14ac:dyDescent="0.3">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c r="AG570" s="21"/>
      <c r="AH570" s="21"/>
      <c r="AI570" s="21"/>
      <c r="AJ570" s="21"/>
      <c r="AK570" s="21"/>
      <c r="AL570" s="21"/>
      <c r="AM570" s="21"/>
      <c r="AN570" s="21"/>
      <c r="AO570" s="21"/>
      <c r="AP570" s="21"/>
      <c r="AQ570" s="21"/>
      <c r="AR570" s="21"/>
      <c r="AW570" s="21"/>
      <c r="AX570" s="21"/>
      <c r="AY570" s="21"/>
      <c r="AZ570" s="21"/>
      <c r="BA570" s="21"/>
      <c r="BB570" s="21"/>
      <c r="BC570" s="21"/>
      <c r="BD570" s="21"/>
      <c r="BE570" s="21"/>
      <c r="BF570" s="21"/>
      <c r="BG570" s="21"/>
      <c r="BH570" s="21"/>
      <c r="BI570" s="21"/>
      <c r="BJ570" s="21"/>
      <c r="BK570" s="21"/>
      <c r="BL570" s="21"/>
      <c r="BM570" s="21"/>
      <c r="BN570" s="21"/>
      <c r="BO570" s="21"/>
      <c r="BP570" s="21"/>
      <c r="BQ570" s="21"/>
      <c r="BR570" s="21"/>
      <c r="BS570" s="21"/>
      <c r="BT570" s="21"/>
      <c r="BU570" s="21"/>
      <c r="BV570" s="21"/>
      <c r="BW570" s="21"/>
      <c r="BX570" s="21"/>
      <c r="BY570" s="21"/>
      <c r="BZ570" s="21"/>
      <c r="CA570" s="21"/>
      <c r="CB570" s="21"/>
      <c r="CC570" s="21"/>
      <c r="CD570" s="21"/>
      <c r="CE570" s="21"/>
      <c r="CF570" s="21"/>
      <c r="CG570" s="21"/>
      <c r="CH570" s="21"/>
      <c r="CI570" s="21"/>
      <c r="CJ570" s="21"/>
      <c r="CK570" s="21"/>
      <c r="CL570" s="21"/>
      <c r="CM570" s="21"/>
      <c r="CN570" s="21"/>
      <c r="CO570" s="21"/>
      <c r="CP570" s="21"/>
      <c r="CQ570" s="21"/>
      <c r="CR570" s="21"/>
      <c r="CS570" s="21"/>
      <c r="CT570" s="21"/>
      <c r="CU570" s="21"/>
      <c r="CV570" s="21"/>
      <c r="CW570" s="21"/>
      <c r="CX570" s="21"/>
      <c r="CY570" s="21"/>
      <c r="CZ570" s="21"/>
      <c r="DA570" s="21"/>
    </row>
    <row r="571" spans="2:105" x14ac:dyDescent="0.3">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c r="AG571" s="21"/>
      <c r="AH571" s="21"/>
      <c r="AI571" s="21"/>
      <c r="AJ571" s="21"/>
      <c r="AK571" s="21"/>
      <c r="AL571" s="21"/>
      <c r="AM571" s="21"/>
      <c r="AN571" s="21"/>
      <c r="AO571" s="21"/>
      <c r="AP571" s="21"/>
      <c r="AQ571" s="21"/>
      <c r="AR571" s="21"/>
      <c r="AW571" s="21"/>
      <c r="AX571" s="21"/>
      <c r="AY571" s="21"/>
      <c r="AZ571" s="21"/>
      <c r="BA571" s="21"/>
      <c r="BB571" s="21"/>
      <c r="BC571" s="21"/>
      <c r="BD571" s="21"/>
      <c r="BE571" s="21"/>
      <c r="BF571" s="21"/>
      <c r="BG571" s="21"/>
      <c r="BH571" s="21"/>
      <c r="BI571" s="21"/>
      <c r="BJ571" s="21"/>
      <c r="BK571" s="21"/>
      <c r="BL571" s="21"/>
      <c r="BM571" s="21"/>
      <c r="BN571" s="21"/>
      <c r="BO571" s="21"/>
      <c r="BP571" s="21"/>
      <c r="BQ571" s="21"/>
      <c r="BR571" s="21"/>
      <c r="BS571" s="21"/>
      <c r="BT571" s="21"/>
      <c r="BU571" s="21"/>
      <c r="BV571" s="21"/>
      <c r="BW571" s="21"/>
      <c r="BX571" s="21"/>
      <c r="BY571" s="21"/>
      <c r="BZ571" s="21"/>
      <c r="CA571" s="21"/>
      <c r="CB571" s="21"/>
      <c r="CC571" s="21"/>
      <c r="CD571" s="21"/>
      <c r="CE571" s="21"/>
      <c r="CF571" s="21"/>
      <c r="CG571" s="21"/>
      <c r="CH571" s="21"/>
      <c r="CI571" s="21"/>
      <c r="CJ571" s="21"/>
      <c r="CK571" s="21"/>
      <c r="CL571" s="21"/>
      <c r="CM571" s="21"/>
      <c r="CN571" s="21"/>
      <c r="CO571" s="21"/>
      <c r="CP571" s="21"/>
      <c r="CQ571" s="21"/>
      <c r="CR571" s="21"/>
      <c r="CS571" s="21"/>
      <c r="CT571" s="21"/>
      <c r="CU571" s="21"/>
      <c r="CV571" s="21"/>
      <c r="CW571" s="21"/>
      <c r="CX571" s="21"/>
      <c r="CY571" s="21"/>
      <c r="CZ571" s="21"/>
      <c r="DA571" s="21"/>
    </row>
    <row r="572" spans="2:105" x14ac:dyDescent="0.3">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c r="AG572" s="21"/>
      <c r="AH572" s="21"/>
      <c r="AI572" s="21"/>
      <c r="AJ572" s="21"/>
      <c r="AK572" s="21"/>
      <c r="AL572" s="21"/>
      <c r="AM572" s="21"/>
      <c r="AN572" s="21"/>
      <c r="AO572" s="21"/>
      <c r="AP572" s="21"/>
      <c r="AQ572" s="21"/>
      <c r="AR572" s="21"/>
      <c r="AW572" s="21"/>
      <c r="AX572" s="21"/>
      <c r="AY572" s="21"/>
      <c r="AZ572" s="21"/>
      <c r="BA572" s="21"/>
      <c r="BB572" s="21"/>
      <c r="BC572" s="21"/>
      <c r="BD572" s="21"/>
      <c r="BE572" s="21"/>
      <c r="BF572" s="21"/>
      <c r="BG572" s="21"/>
      <c r="BH572" s="21"/>
      <c r="BI572" s="21"/>
      <c r="BJ572" s="21"/>
      <c r="BK572" s="21"/>
      <c r="BL572" s="21"/>
      <c r="BM572" s="21"/>
      <c r="BN572" s="21"/>
      <c r="BO572" s="21"/>
      <c r="BP572" s="21"/>
      <c r="BQ572" s="21"/>
      <c r="BR572" s="21"/>
      <c r="BS572" s="21"/>
      <c r="BT572" s="21"/>
      <c r="BU572" s="21"/>
      <c r="BV572" s="21"/>
      <c r="BW572" s="21"/>
      <c r="BX572" s="21"/>
      <c r="BY572" s="21"/>
      <c r="BZ572" s="21"/>
      <c r="CA572" s="21"/>
      <c r="CB572" s="21"/>
      <c r="CC572" s="21"/>
      <c r="CD572" s="21"/>
      <c r="CE572" s="21"/>
      <c r="CF572" s="21"/>
      <c r="CG572" s="21"/>
      <c r="CH572" s="21"/>
      <c r="CI572" s="21"/>
      <c r="CJ572" s="21"/>
      <c r="CK572" s="21"/>
      <c r="CL572" s="21"/>
      <c r="CM572" s="21"/>
      <c r="CN572" s="21"/>
      <c r="CO572" s="21"/>
      <c r="CP572" s="21"/>
      <c r="CQ572" s="21"/>
      <c r="CR572" s="21"/>
      <c r="CS572" s="21"/>
      <c r="CT572" s="21"/>
      <c r="CU572" s="21"/>
      <c r="CV572" s="21"/>
      <c r="CW572" s="21"/>
      <c r="CX572" s="21"/>
      <c r="CY572" s="21"/>
      <c r="CZ572" s="21"/>
      <c r="DA572" s="21"/>
    </row>
    <row r="573" spans="2:105" x14ac:dyDescent="0.3">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c r="AG573" s="21"/>
      <c r="AH573" s="21"/>
      <c r="AI573" s="21"/>
      <c r="AJ573" s="21"/>
      <c r="AK573" s="21"/>
      <c r="AL573" s="21"/>
      <c r="AM573" s="21"/>
      <c r="AN573" s="21"/>
      <c r="AO573" s="21"/>
      <c r="AP573" s="21"/>
      <c r="AQ573" s="21"/>
      <c r="AR573" s="21"/>
      <c r="AW573" s="21"/>
      <c r="AX573" s="21"/>
      <c r="AY573" s="21"/>
      <c r="AZ573" s="21"/>
      <c r="BA573" s="21"/>
      <c r="BB573" s="21"/>
      <c r="BC573" s="21"/>
      <c r="BD573" s="21"/>
      <c r="BE573" s="21"/>
      <c r="BF573" s="21"/>
      <c r="BG573" s="21"/>
      <c r="BH573" s="21"/>
      <c r="BI573" s="21"/>
      <c r="BJ573" s="21"/>
      <c r="BK573" s="21"/>
      <c r="BL573" s="21"/>
      <c r="BM573" s="21"/>
      <c r="BN573" s="21"/>
      <c r="BO573" s="21"/>
      <c r="BP573" s="21"/>
      <c r="BQ573" s="21"/>
      <c r="BR573" s="21"/>
      <c r="BS573" s="21"/>
      <c r="BT573" s="21"/>
      <c r="BU573" s="21"/>
      <c r="BV573" s="21"/>
      <c r="BW573" s="21"/>
      <c r="BX573" s="21"/>
      <c r="BY573" s="21"/>
      <c r="BZ573" s="21"/>
      <c r="CA573" s="21"/>
      <c r="CB573" s="21"/>
      <c r="CC573" s="21"/>
      <c r="CD573" s="21"/>
      <c r="CE573" s="21"/>
      <c r="CF573" s="21"/>
      <c r="CG573" s="21"/>
      <c r="CH573" s="21"/>
      <c r="CI573" s="21"/>
      <c r="CJ573" s="21"/>
      <c r="CK573" s="21"/>
      <c r="CL573" s="21"/>
      <c r="CM573" s="21"/>
      <c r="CN573" s="21"/>
      <c r="CO573" s="21"/>
      <c r="CP573" s="21"/>
      <c r="CQ573" s="21"/>
      <c r="CR573" s="21"/>
      <c r="CS573" s="21"/>
      <c r="CT573" s="21"/>
      <c r="CU573" s="21"/>
      <c r="CV573" s="21"/>
      <c r="CW573" s="21"/>
      <c r="CX573" s="21"/>
      <c r="CY573" s="21"/>
      <c r="CZ573" s="21"/>
      <c r="DA573" s="21"/>
    </row>
    <row r="574" spans="2:105" x14ac:dyDescent="0.3">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c r="AG574" s="21"/>
      <c r="AH574" s="21"/>
      <c r="AI574" s="21"/>
      <c r="AJ574" s="21"/>
      <c r="AK574" s="21"/>
      <c r="AL574" s="21"/>
      <c r="AM574" s="21"/>
      <c r="AN574" s="21"/>
      <c r="AO574" s="21"/>
      <c r="AP574" s="21"/>
      <c r="AQ574" s="21"/>
      <c r="AR574" s="21"/>
      <c r="AW574" s="21"/>
      <c r="AX574" s="21"/>
      <c r="AY574" s="21"/>
      <c r="AZ574" s="21"/>
      <c r="BA574" s="21"/>
      <c r="BB574" s="21"/>
      <c r="BC574" s="21"/>
      <c r="BD574" s="21"/>
      <c r="BE574" s="21"/>
      <c r="BF574" s="21"/>
      <c r="BG574" s="21"/>
      <c r="BH574" s="21"/>
      <c r="BI574" s="21"/>
      <c r="BJ574" s="21"/>
      <c r="BK574" s="21"/>
      <c r="BL574" s="21"/>
      <c r="BM574" s="21"/>
      <c r="BN574" s="21"/>
      <c r="BO574" s="21"/>
      <c r="BP574" s="21"/>
      <c r="BQ574" s="21"/>
      <c r="BR574" s="21"/>
      <c r="BS574" s="21"/>
      <c r="BT574" s="21"/>
      <c r="BU574" s="21"/>
      <c r="BV574" s="21"/>
      <c r="BW574" s="21"/>
      <c r="BX574" s="21"/>
      <c r="BY574" s="21"/>
      <c r="BZ574" s="21"/>
      <c r="CA574" s="21"/>
      <c r="CB574" s="21"/>
      <c r="CC574" s="21"/>
      <c r="CD574" s="21"/>
      <c r="CE574" s="21"/>
      <c r="CF574" s="21"/>
      <c r="CG574" s="21"/>
      <c r="CH574" s="21"/>
      <c r="CI574" s="21"/>
      <c r="CJ574" s="21"/>
      <c r="CK574" s="21"/>
      <c r="CL574" s="21"/>
      <c r="CM574" s="21"/>
      <c r="CN574" s="21"/>
      <c r="CO574" s="21"/>
      <c r="CP574" s="21"/>
      <c r="CQ574" s="21"/>
      <c r="CR574" s="21"/>
      <c r="CS574" s="21"/>
      <c r="CT574" s="21"/>
      <c r="CU574" s="21"/>
      <c r="CV574" s="21"/>
      <c r="CW574" s="21"/>
      <c r="CX574" s="21"/>
      <c r="CY574" s="21"/>
      <c r="CZ574" s="21"/>
      <c r="DA574" s="21"/>
    </row>
    <row r="575" spans="2:105" x14ac:dyDescent="0.3">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c r="AG575" s="21"/>
      <c r="AH575" s="21"/>
      <c r="AI575" s="21"/>
      <c r="AJ575" s="21"/>
      <c r="AK575" s="21"/>
      <c r="AL575" s="21"/>
      <c r="AM575" s="21"/>
      <c r="AN575" s="21"/>
      <c r="AO575" s="21"/>
      <c r="AP575" s="21"/>
      <c r="AQ575" s="21"/>
      <c r="AR575" s="21"/>
      <c r="AW575" s="21"/>
      <c r="AX575" s="21"/>
      <c r="AY575" s="21"/>
      <c r="AZ575" s="21"/>
      <c r="BA575" s="21"/>
      <c r="BB575" s="21"/>
      <c r="BC575" s="21"/>
      <c r="BD575" s="21"/>
      <c r="BE575" s="21"/>
      <c r="BF575" s="21"/>
      <c r="BG575" s="21"/>
      <c r="BH575" s="21"/>
      <c r="BI575" s="21"/>
      <c r="BJ575" s="21"/>
      <c r="BK575" s="21"/>
      <c r="BL575" s="21"/>
      <c r="BM575" s="21"/>
      <c r="BN575" s="21"/>
      <c r="BO575" s="21"/>
      <c r="BP575" s="21"/>
      <c r="BQ575" s="21"/>
      <c r="BR575" s="21"/>
      <c r="BS575" s="21"/>
      <c r="BT575" s="21"/>
      <c r="BU575" s="21"/>
      <c r="BV575" s="21"/>
      <c r="BW575" s="21"/>
      <c r="BX575" s="21"/>
      <c r="BY575" s="21"/>
      <c r="BZ575" s="21"/>
      <c r="CA575" s="21"/>
      <c r="CB575" s="21"/>
      <c r="CC575" s="21"/>
      <c r="CD575" s="21"/>
      <c r="CE575" s="21"/>
      <c r="CF575" s="21"/>
      <c r="CG575" s="21"/>
      <c r="CH575" s="21"/>
      <c r="CI575" s="21"/>
      <c r="CJ575" s="21"/>
      <c r="CK575" s="21"/>
      <c r="CL575" s="21"/>
      <c r="CM575" s="21"/>
      <c r="CN575" s="21"/>
      <c r="CO575" s="21"/>
      <c r="CP575" s="21"/>
      <c r="CQ575" s="21"/>
      <c r="CR575" s="21"/>
      <c r="CS575" s="21"/>
      <c r="CT575" s="21"/>
      <c r="CU575" s="21"/>
      <c r="CV575" s="21"/>
      <c r="CW575" s="21"/>
      <c r="CX575" s="21"/>
      <c r="CY575" s="21"/>
      <c r="CZ575" s="21"/>
      <c r="DA575" s="21"/>
    </row>
    <row r="576" spans="2:105" x14ac:dyDescent="0.3">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c r="AG576" s="21"/>
      <c r="AH576" s="21"/>
      <c r="AI576" s="21"/>
      <c r="AJ576" s="21"/>
      <c r="AK576" s="21"/>
      <c r="AL576" s="21"/>
      <c r="AM576" s="21"/>
      <c r="AN576" s="21"/>
      <c r="AO576" s="21"/>
      <c r="AP576" s="21"/>
      <c r="AQ576" s="21"/>
      <c r="AR576" s="21"/>
      <c r="AW576" s="21"/>
      <c r="AX576" s="21"/>
      <c r="AY576" s="21"/>
      <c r="AZ576" s="21"/>
      <c r="BA576" s="21"/>
      <c r="BB576" s="21"/>
      <c r="BC576" s="21"/>
      <c r="BD576" s="21"/>
      <c r="BE576" s="21"/>
      <c r="BF576" s="21"/>
      <c r="BG576" s="21"/>
      <c r="BH576" s="21"/>
      <c r="BI576" s="21"/>
      <c r="BJ576" s="21"/>
      <c r="BK576" s="21"/>
      <c r="BL576" s="21"/>
      <c r="BM576" s="21"/>
      <c r="BN576" s="21"/>
      <c r="BO576" s="21"/>
      <c r="BP576" s="21"/>
      <c r="BQ576" s="21"/>
      <c r="BR576" s="21"/>
      <c r="BS576" s="21"/>
      <c r="BT576" s="21"/>
      <c r="BU576" s="21"/>
      <c r="BV576" s="21"/>
      <c r="BW576" s="21"/>
      <c r="BX576" s="21"/>
      <c r="BY576" s="21"/>
      <c r="BZ576" s="21"/>
      <c r="CA576" s="21"/>
      <c r="CB576" s="21"/>
      <c r="CC576" s="21"/>
      <c r="CD576" s="21"/>
      <c r="CE576" s="21"/>
      <c r="CF576" s="21"/>
      <c r="CG576" s="21"/>
      <c r="CH576" s="21"/>
      <c r="CI576" s="21"/>
      <c r="CJ576" s="21"/>
      <c r="CK576" s="21"/>
      <c r="CL576" s="21"/>
      <c r="CM576" s="21"/>
      <c r="CN576" s="21"/>
      <c r="CO576" s="21"/>
      <c r="CP576" s="21"/>
      <c r="CQ576" s="21"/>
      <c r="CR576" s="21"/>
      <c r="CS576" s="21"/>
      <c r="CT576" s="21"/>
      <c r="CU576" s="21"/>
      <c r="CV576" s="21"/>
      <c r="CW576" s="21"/>
      <c r="CX576" s="21"/>
      <c r="CY576" s="21"/>
      <c r="CZ576" s="21"/>
      <c r="DA576" s="21"/>
    </row>
    <row r="577" spans="2:105" x14ac:dyDescent="0.3">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c r="AG577" s="21"/>
      <c r="AH577" s="21"/>
      <c r="AI577" s="21"/>
      <c r="AJ577" s="21"/>
      <c r="AK577" s="21"/>
      <c r="AL577" s="21"/>
      <c r="AM577" s="21"/>
      <c r="AN577" s="21"/>
      <c r="AO577" s="21"/>
      <c r="AP577" s="21"/>
      <c r="AQ577" s="21"/>
      <c r="AR577" s="21"/>
      <c r="AW577" s="21"/>
      <c r="AX577" s="21"/>
      <c r="AY577" s="21"/>
      <c r="AZ577" s="21"/>
      <c r="BA577" s="21"/>
      <c r="BB577" s="21"/>
      <c r="BC577" s="21"/>
      <c r="BD577" s="21"/>
      <c r="BE577" s="21"/>
      <c r="BF577" s="21"/>
      <c r="BG577" s="21"/>
      <c r="BH577" s="21"/>
      <c r="BI577" s="21"/>
      <c r="BJ577" s="21"/>
      <c r="BK577" s="21"/>
      <c r="BL577" s="21"/>
      <c r="BM577" s="21"/>
      <c r="BN577" s="21"/>
      <c r="BO577" s="21"/>
      <c r="BP577" s="21"/>
      <c r="BQ577" s="21"/>
      <c r="BR577" s="21"/>
      <c r="BS577" s="21"/>
      <c r="BT577" s="21"/>
      <c r="BU577" s="21"/>
      <c r="BV577" s="21"/>
      <c r="BW577" s="21"/>
      <c r="BX577" s="21"/>
      <c r="BY577" s="21"/>
      <c r="BZ577" s="21"/>
      <c r="CA577" s="21"/>
      <c r="CB577" s="21"/>
      <c r="CC577" s="21"/>
      <c r="CD577" s="21"/>
      <c r="CE577" s="21"/>
      <c r="CF577" s="21"/>
      <c r="CG577" s="21"/>
      <c r="CH577" s="21"/>
      <c r="CI577" s="21"/>
      <c r="CJ577" s="21"/>
      <c r="CK577" s="21"/>
      <c r="CL577" s="21"/>
      <c r="CM577" s="21"/>
      <c r="CN577" s="21"/>
      <c r="CO577" s="21"/>
      <c r="CP577" s="21"/>
      <c r="CQ577" s="21"/>
      <c r="CR577" s="21"/>
      <c r="CS577" s="21"/>
      <c r="CT577" s="21"/>
      <c r="CU577" s="21"/>
      <c r="CV577" s="21"/>
      <c r="CW577" s="21"/>
      <c r="CX577" s="21"/>
      <c r="CY577" s="21"/>
      <c r="CZ577" s="21"/>
      <c r="DA577" s="21"/>
    </row>
    <row r="578" spans="2:105" x14ac:dyDescent="0.3">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c r="AG578" s="21"/>
      <c r="AH578" s="21"/>
      <c r="AI578" s="21"/>
      <c r="AJ578" s="21"/>
      <c r="AK578" s="21"/>
      <c r="AL578" s="21"/>
      <c r="AM578" s="21"/>
      <c r="AN578" s="21"/>
      <c r="AO578" s="21"/>
      <c r="AP578" s="21"/>
      <c r="AQ578" s="21"/>
      <c r="AR578" s="21"/>
      <c r="AW578" s="21"/>
      <c r="AX578" s="21"/>
      <c r="AY578" s="21"/>
      <c r="AZ578" s="21"/>
      <c r="BA578" s="21"/>
      <c r="BB578" s="21"/>
      <c r="BC578" s="21"/>
      <c r="BD578" s="21"/>
      <c r="BE578" s="21"/>
      <c r="BF578" s="21"/>
      <c r="BG578" s="21"/>
      <c r="BH578" s="21"/>
      <c r="BI578" s="21"/>
      <c r="BJ578" s="21"/>
      <c r="BK578" s="21"/>
      <c r="BL578" s="21"/>
      <c r="BM578" s="21"/>
      <c r="BN578" s="21"/>
      <c r="BO578" s="21"/>
      <c r="BP578" s="21"/>
      <c r="BQ578" s="21"/>
      <c r="BR578" s="21"/>
      <c r="BS578" s="21"/>
      <c r="BT578" s="21"/>
      <c r="BU578" s="21"/>
      <c r="BV578" s="21"/>
      <c r="BW578" s="21"/>
      <c r="BX578" s="21"/>
      <c r="BY578" s="21"/>
      <c r="BZ578" s="21"/>
      <c r="CA578" s="21"/>
      <c r="CB578" s="21"/>
      <c r="CC578" s="21"/>
      <c r="CD578" s="21"/>
      <c r="CE578" s="21"/>
      <c r="CF578" s="21"/>
      <c r="CG578" s="21"/>
      <c r="CH578" s="21"/>
      <c r="CI578" s="21"/>
      <c r="CJ578" s="21"/>
      <c r="CK578" s="21"/>
      <c r="CL578" s="21"/>
      <c r="CM578" s="21"/>
      <c r="CN578" s="21"/>
      <c r="CO578" s="21"/>
      <c r="CP578" s="21"/>
      <c r="CQ578" s="21"/>
      <c r="CR578" s="21"/>
      <c r="CS578" s="21"/>
      <c r="CT578" s="21"/>
      <c r="CU578" s="21"/>
      <c r="CV578" s="21"/>
      <c r="CW578" s="21"/>
      <c r="CX578" s="21"/>
      <c r="CY578" s="21"/>
      <c r="CZ578" s="21"/>
      <c r="DA578" s="21"/>
    </row>
    <row r="579" spans="2:105" x14ac:dyDescent="0.3">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c r="AG579" s="21"/>
      <c r="AH579" s="21"/>
      <c r="AI579" s="21"/>
      <c r="AJ579" s="21"/>
      <c r="AK579" s="21"/>
      <c r="AL579" s="21"/>
      <c r="AM579" s="21"/>
      <c r="AN579" s="21"/>
      <c r="AO579" s="21"/>
      <c r="AP579" s="21"/>
      <c r="AQ579" s="21"/>
      <c r="AR579" s="21"/>
      <c r="AW579" s="21"/>
      <c r="AX579" s="21"/>
      <c r="AY579" s="21"/>
      <c r="AZ579" s="21"/>
      <c r="BA579" s="21"/>
      <c r="BB579" s="21"/>
      <c r="BC579" s="21"/>
      <c r="BD579" s="21"/>
      <c r="BE579" s="21"/>
      <c r="BF579" s="21"/>
      <c r="BG579" s="21"/>
      <c r="BH579" s="21"/>
      <c r="BI579" s="21"/>
      <c r="BJ579" s="21"/>
      <c r="BK579" s="21"/>
      <c r="BL579" s="21"/>
      <c r="BM579" s="21"/>
      <c r="BN579" s="21"/>
      <c r="BO579" s="21"/>
      <c r="BP579" s="21"/>
      <c r="BQ579" s="21"/>
      <c r="BR579" s="21"/>
      <c r="BS579" s="21"/>
      <c r="BT579" s="21"/>
      <c r="BU579" s="21"/>
      <c r="BV579" s="21"/>
      <c r="BW579" s="21"/>
      <c r="BX579" s="21"/>
      <c r="BY579" s="21"/>
      <c r="BZ579" s="21"/>
      <c r="CA579" s="21"/>
      <c r="CB579" s="21"/>
      <c r="CC579" s="21"/>
      <c r="CD579" s="21"/>
      <c r="CE579" s="21"/>
      <c r="CF579" s="21"/>
      <c r="CG579" s="21"/>
      <c r="CH579" s="21"/>
      <c r="CI579" s="21"/>
      <c r="CJ579" s="21"/>
      <c r="CK579" s="21"/>
      <c r="CL579" s="21"/>
      <c r="CM579" s="21"/>
      <c r="CN579" s="21"/>
      <c r="CO579" s="21"/>
      <c r="CP579" s="21"/>
      <c r="CQ579" s="21"/>
      <c r="CR579" s="21"/>
      <c r="CS579" s="21"/>
      <c r="CT579" s="21"/>
      <c r="CU579" s="21"/>
      <c r="CV579" s="21"/>
      <c r="CW579" s="21"/>
      <c r="CX579" s="21"/>
      <c r="CY579" s="21"/>
      <c r="CZ579" s="21"/>
      <c r="DA579" s="21"/>
    </row>
    <row r="580" spans="2:105" x14ac:dyDescent="0.3">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c r="AG580" s="21"/>
      <c r="AH580" s="21"/>
      <c r="AI580" s="21"/>
      <c r="AJ580" s="21"/>
      <c r="AK580" s="21"/>
      <c r="AL580" s="21"/>
      <c r="AM580" s="21"/>
      <c r="AN580" s="21"/>
      <c r="AO580" s="21"/>
      <c r="AP580" s="21"/>
      <c r="AQ580" s="21"/>
      <c r="AR580" s="21"/>
      <c r="AW580" s="21"/>
      <c r="AX580" s="21"/>
      <c r="AY580" s="21"/>
      <c r="AZ580" s="21"/>
      <c r="BA580" s="21"/>
      <c r="BB580" s="21"/>
      <c r="BC580" s="21"/>
      <c r="BD580" s="21"/>
      <c r="BE580" s="21"/>
      <c r="BF580" s="21"/>
      <c r="BG580" s="21"/>
      <c r="BH580" s="21"/>
      <c r="BI580" s="21"/>
      <c r="BJ580" s="21"/>
      <c r="BK580" s="21"/>
      <c r="BL580" s="21"/>
      <c r="BM580" s="21"/>
      <c r="BN580" s="21"/>
      <c r="BO580" s="21"/>
      <c r="BP580" s="21"/>
      <c r="BQ580" s="21"/>
      <c r="BR580" s="21"/>
      <c r="BS580" s="21"/>
      <c r="BT580" s="21"/>
      <c r="BU580" s="21"/>
      <c r="BV580" s="21"/>
      <c r="BW580" s="21"/>
      <c r="BX580" s="21"/>
      <c r="BY580" s="21"/>
      <c r="BZ580" s="21"/>
      <c r="CA580" s="21"/>
      <c r="CB580" s="21"/>
      <c r="CC580" s="21"/>
      <c r="CD580" s="21"/>
      <c r="CE580" s="21"/>
      <c r="CF580" s="21"/>
      <c r="CG580" s="21"/>
      <c r="CH580" s="21"/>
      <c r="CI580" s="21"/>
      <c r="CJ580" s="21"/>
      <c r="CK580" s="21"/>
      <c r="CL580" s="21"/>
      <c r="CM580" s="21"/>
      <c r="CN580" s="21"/>
      <c r="CO580" s="21"/>
      <c r="CP580" s="21"/>
      <c r="CQ580" s="21"/>
      <c r="CR580" s="21"/>
      <c r="CS580" s="21"/>
      <c r="CT580" s="21"/>
      <c r="CU580" s="21"/>
      <c r="CV580" s="21"/>
      <c r="CW580" s="21"/>
      <c r="CX580" s="21"/>
      <c r="CY580" s="21"/>
      <c r="CZ580" s="21"/>
      <c r="DA580" s="21"/>
    </row>
    <row r="581" spans="2:105" x14ac:dyDescent="0.3">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c r="AG581" s="21"/>
      <c r="AH581" s="21"/>
      <c r="AI581" s="21"/>
      <c r="AJ581" s="21"/>
      <c r="AK581" s="21"/>
      <c r="AL581" s="21"/>
      <c r="AM581" s="21"/>
      <c r="AN581" s="21"/>
      <c r="AO581" s="21"/>
      <c r="AP581" s="21"/>
      <c r="AQ581" s="21"/>
      <c r="AR581" s="21"/>
      <c r="AW581" s="21"/>
      <c r="AX581" s="21"/>
      <c r="AY581" s="21"/>
      <c r="AZ581" s="21"/>
      <c r="BA581" s="21"/>
      <c r="BB581" s="21"/>
      <c r="BC581" s="21"/>
      <c r="BD581" s="21"/>
      <c r="BE581" s="21"/>
      <c r="BF581" s="21"/>
      <c r="BG581" s="21"/>
      <c r="BH581" s="21"/>
      <c r="BI581" s="21"/>
      <c r="BJ581" s="21"/>
      <c r="BK581" s="21"/>
      <c r="BL581" s="21"/>
      <c r="BM581" s="21"/>
      <c r="BN581" s="21"/>
      <c r="BO581" s="21"/>
      <c r="BP581" s="21"/>
      <c r="BQ581" s="21"/>
      <c r="BR581" s="21"/>
      <c r="BS581" s="21"/>
      <c r="BT581" s="21"/>
      <c r="BU581" s="21"/>
      <c r="BV581" s="21"/>
      <c r="BW581" s="21"/>
      <c r="BX581" s="21"/>
      <c r="BY581" s="21"/>
      <c r="BZ581" s="21"/>
      <c r="CA581" s="21"/>
      <c r="CB581" s="21"/>
      <c r="CC581" s="21"/>
      <c r="CD581" s="21"/>
      <c r="CE581" s="21"/>
      <c r="CF581" s="21"/>
      <c r="CG581" s="21"/>
      <c r="CH581" s="21"/>
      <c r="CI581" s="21"/>
      <c r="CJ581" s="21"/>
      <c r="CK581" s="21"/>
      <c r="CL581" s="21"/>
      <c r="CM581" s="21"/>
      <c r="CN581" s="21"/>
      <c r="CO581" s="21"/>
      <c r="CP581" s="21"/>
      <c r="CQ581" s="21"/>
      <c r="CR581" s="21"/>
      <c r="CS581" s="21"/>
      <c r="CT581" s="21"/>
      <c r="CU581" s="21"/>
      <c r="CV581" s="21"/>
      <c r="CW581" s="21"/>
      <c r="CX581" s="21"/>
      <c r="CY581" s="21"/>
      <c r="CZ581" s="21"/>
      <c r="DA581" s="21"/>
    </row>
    <row r="582" spans="2:105" x14ac:dyDescent="0.3">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c r="AG582" s="21"/>
      <c r="AH582" s="21"/>
      <c r="AI582" s="21"/>
      <c r="AJ582" s="21"/>
      <c r="AK582" s="21"/>
      <c r="AL582" s="21"/>
      <c r="AM582" s="21"/>
      <c r="AN582" s="21"/>
      <c r="AO582" s="21"/>
      <c r="AP582" s="21"/>
      <c r="AQ582" s="21"/>
      <c r="AR582" s="21"/>
      <c r="AW582" s="21"/>
      <c r="AX582" s="21"/>
      <c r="AY582" s="21"/>
      <c r="AZ582" s="21"/>
      <c r="BA582" s="21"/>
      <c r="BB582" s="21"/>
      <c r="BC582" s="21"/>
      <c r="BD582" s="21"/>
      <c r="BE582" s="21"/>
      <c r="BF582" s="21"/>
      <c r="BG582" s="21"/>
      <c r="BH582" s="21"/>
      <c r="BI582" s="21"/>
      <c r="BJ582" s="21"/>
      <c r="BK582" s="21"/>
      <c r="BL582" s="21"/>
      <c r="BM582" s="21"/>
      <c r="BN582" s="21"/>
      <c r="BO582" s="21"/>
      <c r="BP582" s="21"/>
      <c r="BQ582" s="21"/>
      <c r="BR582" s="21"/>
      <c r="BS582" s="21"/>
      <c r="BT582" s="21"/>
      <c r="BU582" s="21"/>
      <c r="BV582" s="21"/>
      <c r="BW582" s="21"/>
      <c r="BX582" s="21"/>
      <c r="BY582" s="21"/>
      <c r="BZ582" s="21"/>
      <c r="CA582" s="21"/>
      <c r="CB582" s="21"/>
      <c r="CC582" s="21"/>
      <c r="CD582" s="21"/>
      <c r="CE582" s="21"/>
      <c r="CF582" s="21"/>
      <c r="CG582" s="21"/>
      <c r="CH582" s="21"/>
      <c r="CI582" s="21"/>
      <c r="CJ582" s="21"/>
      <c r="CK582" s="21"/>
      <c r="CL582" s="21"/>
      <c r="CM582" s="21"/>
      <c r="CN582" s="21"/>
      <c r="CO582" s="21"/>
      <c r="CP582" s="21"/>
      <c r="CQ582" s="21"/>
      <c r="CR582" s="21"/>
      <c r="CS582" s="21"/>
      <c r="CT582" s="21"/>
      <c r="CU582" s="21"/>
      <c r="CV582" s="21"/>
      <c r="CW582" s="21"/>
      <c r="CX582" s="21"/>
      <c r="CY582" s="21"/>
      <c r="CZ582" s="21"/>
      <c r="DA582" s="21"/>
    </row>
    <row r="583" spans="2:105" x14ac:dyDescent="0.3">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c r="AG583" s="21"/>
      <c r="AH583" s="21"/>
      <c r="AI583" s="21"/>
      <c r="AJ583" s="21"/>
      <c r="AK583" s="21"/>
      <c r="AL583" s="21"/>
      <c r="AM583" s="21"/>
      <c r="AN583" s="21"/>
      <c r="AO583" s="21"/>
      <c r="AP583" s="21"/>
      <c r="AQ583" s="21"/>
      <c r="AR583" s="21"/>
      <c r="AW583" s="21"/>
      <c r="AX583" s="21"/>
      <c r="AY583" s="21"/>
      <c r="AZ583" s="21"/>
      <c r="BA583" s="21"/>
      <c r="BB583" s="21"/>
      <c r="BC583" s="21"/>
      <c r="BD583" s="21"/>
      <c r="BE583" s="21"/>
      <c r="BF583" s="21"/>
      <c r="BG583" s="21"/>
      <c r="BH583" s="21"/>
      <c r="BI583" s="21"/>
      <c r="BJ583" s="21"/>
      <c r="BK583" s="21"/>
      <c r="BL583" s="21"/>
      <c r="BM583" s="21"/>
      <c r="BN583" s="21"/>
      <c r="BO583" s="21"/>
      <c r="BP583" s="21"/>
      <c r="BQ583" s="21"/>
      <c r="BR583" s="21"/>
      <c r="BS583" s="21"/>
      <c r="BT583" s="21"/>
      <c r="BU583" s="21"/>
      <c r="BV583" s="21"/>
      <c r="BW583" s="21"/>
      <c r="BX583" s="21"/>
      <c r="BY583" s="21"/>
      <c r="BZ583" s="21"/>
      <c r="CA583" s="21"/>
      <c r="CB583" s="21"/>
      <c r="CC583" s="21"/>
      <c r="CD583" s="21"/>
      <c r="CE583" s="21"/>
      <c r="CF583" s="21"/>
      <c r="CG583" s="21"/>
      <c r="CH583" s="21"/>
      <c r="CI583" s="21"/>
      <c r="CJ583" s="21"/>
      <c r="CK583" s="21"/>
      <c r="CL583" s="21"/>
      <c r="CM583" s="21"/>
      <c r="CN583" s="21"/>
      <c r="CO583" s="21"/>
      <c r="CP583" s="21"/>
      <c r="CQ583" s="21"/>
      <c r="CR583" s="21"/>
      <c r="CS583" s="21"/>
      <c r="CT583" s="21"/>
      <c r="CU583" s="21"/>
      <c r="CV583" s="21"/>
      <c r="CW583" s="21"/>
      <c r="CX583" s="21"/>
      <c r="CY583" s="21"/>
      <c r="CZ583" s="21"/>
      <c r="DA583" s="21"/>
    </row>
    <row r="584" spans="2:105" x14ac:dyDescent="0.3">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c r="AG584" s="21"/>
      <c r="AH584" s="21"/>
      <c r="AI584" s="21"/>
      <c r="AJ584" s="21"/>
      <c r="AK584" s="21"/>
      <c r="AL584" s="21"/>
      <c r="AM584" s="21"/>
      <c r="AN584" s="21"/>
      <c r="AO584" s="21"/>
      <c r="AP584" s="21"/>
      <c r="AQ584" s="21"/>
      <c r="AR584" s="21"/>
      <c r="AW584" s="21"/>
      <c r="AX584" s="21"/>
      <c r="AY584" s="21"/>
      <c r="AZ584" s="21"/>
      <c r="BA584" s="21"/>
      <c r="BB584" s="21"/>
      <c r="BC584" s="21"/>
      <c r="BD584" s="21"/>
      <c r="BE584" s="21"/>
      <c r="BF584" s="21"/>
      <c r="BG584" s="21"/>
      <c r="BH584" s="21"/>
      <c r="BI584" s="21"/>
      <c r="BJ584" s="21"/>
      <c r="BK584" s="21"/>
      <c r="BL584" s="21"/>
      <c r="BM584" s="21"/>
      <c r="BN584" s="21"/>
      <c r="BO584" s="21"/>
      <c r="BP584" s="21"/>
      <c r="BQ584" s="21"/>
      <c r="BR584" s="21"/>
      <c r="BS584" s="21"/>
      <c r="BT584" s="21"/>
      <c r="BU584" s="21"/>
      <c r="BV584" s="21"/>
      <c r="BW584" s="21"/>
      <c r="BX584" s="21"/>
      <c r="BY584" s="21"/>
      <c r="BZ584" s="21"/>
      <c r="CA584" s="21"/>
      <c r="CB584" s="21"/>
      <c r="CC584" s="21"/>
      <c r="CD584" s="21"/>
      <c r="CE584" s="21"/>
      <c r="CF584" s="21"/>
      <c r="CG584" s="21"/>
      <c r="CH584" s="21"/>
      <c r="CI584" s="21"/>
      <c r="CJ584" s="21"/>
      <c r="CK584" s="21"/>
      <c r="CL584" s="21"/>
      <c r="CM584" s="21"/>
      <c r="CN584" s="21"/>
      <c r="CO584" s="21"/>
      <c r="CP584" s="21"/>
      <c r="CQ584" s="21"/>
      <c r="CR584" s="21"/>
      <c r="CS584" s="21"/>
      <c r="CT584" s="21"/>
      <c r="CU584" s="21"/>
      <c r="CV584" s="21"/>
      <c r="CW584" s="21"/>
      <c r="CX584" s="21"/>
      <c r="CY584" s="21"/>
      <c r="CZ584" s="21"/>
      <c r="DA584" s="21"/>
    </row>
    <row r="585" spans="2:105" x14ac:dyDescent="0.3">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c r="AG585" s="21"/>
      <c r="AH585" s="21"/>
      <c r="AI585" s="21"/>
      <c r="AJ585" s="21"/>
      <c r="AK585" s="21"/>
      <c r="AL585" s="21"/>
      <c r="AM585" s="21"/>
      <c r="AN585" s="21"/>
      <c r="AO585" s="21"/>
      <c r="AP585" s="21"/>
      <c r="AQ585" s="21"/>
      <c r="AR585" s="21"/>
      <c r="AW585" s="21"/>
      <c r="AX585" s="21"/>
      <c r="AY585" s="21"/>
      <c r="AZ585" s="21"/>
      <c r="BA585" s="21"/>
      <c r="BB585" s="21"/>
      <c r="BC585" s="21"/>
      <c r="BD585" s="21"/>
      <c r="BE585" s="21"/>
      <c r="BF585" s="21"/>
      <c r="BG585" s="21"/>
      <c r="BH585" s="21"/>
      <c r="BI585" s="21"/>
      <c r="BJ585" s="21"/>
      <c r="BK585" s="21"/>
      <c r="BL585" s="21"/>
      <c r="BM585" s="21"/>
      <c r="BN585" s="21"/>
      <c r="BO585" s="21"/>
      <c r="BP585" s="21"/>
      <c r="BQ585" s="21"/>
      <c r="BR585" s="21"/>
      <c r="BS585" s="21"/>
      <c r="BT585" s="21"/>
      <c r="BU585" s="21"/>
      <c r="BV585" s="21"/>
      <c r="BW585" s="21"/>
      <c r="BX585" s="21"/>
      <c r="BY585" s="21"/>
      <c r="BZ585" s="21"/>
      <c r="CA585" s="21"/>
      <c r="CB585" s="21"/>
      <c r="CC585" s="21"/>
      <c r="CD585" s="21"/>
      <c r="CE585" s="21"/>
      <c r="CF585" s="21"/>
      <c r="CG585" s="21"/>
      <c r="CH585" s="21"/>
      <c r="CI585" s="21"/>
      <c r="CJ585" s="21"/>
      <c r="CK585" s="21"/>
      <c r="CL585" s="21"/>
      <c r="CM585" s="21"/>
      <c r="CN585" s="21"/>
      <c r="CO585" s="21"/>
      <c r="CP585" s="21"/>
      <c r="CQ585" s="21"/>
      <c r="CR585" s="21"/>
      <c r="CS585" s="21"/>
      <c r="CT585" s="21"/>
      <c r="CU585" s="21"/>
      <c r="CV585" s="21"/>
      <c r="CW585" s="21"/>
      <c r="CX585" s="21"/>
      <c r="CY585" s="21"/>
      <c r="CZ585" s="21"/>
      <c r="DA585" s="21"/>
    </row>
    <row r="586" spans="2:105" x14ac:dyDescent="0.3">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c r="AG586" s="21"/>
      <c r="AH586" s="21"/>
      <c r="AI586" s="21"/>
      <c r="AJ586" s="21"/>
      <c r="AK586" s="21"/>
      <c r="AL586" s="21"/>
      <c r="AM586" s="21"/>
      <c r="AN586" s="21"/>
      <c r="AO586" s="21"/>
      <c r="AP586" s="21"/>
      <c r="AQ586" s="21"/>
      <c r="AR586" s="21"/>
      <c r="AW586" s="21"/>
      <c r="AX586" s="21"/>
      <c r="AY586" s="21"/>
      <c r="AZ586" s="21"/>
      <c r="BA586" s="21"/>
      <c r="BB586" s="21"/>
      <c r="BC586" s="21"/>
      <c r="BD586" s="21"/>
      <c r="BE586" s="21"/>
      <c r="BF586" s="21"/>
      <c r="BG586" s="21"/>
      <c r="BH586" s="21"/>
      <c r="BI586" s="21"/>
      <c r="BJ586" s="21"/>
      <c r="BK586" s="21"/>
      <c r="BL586" s="21"/>
      <c r="BM586" s="21"/>
      <c r="BN586" s="21"/>
      <c r="BO586" s="21"/>
      <c r="BP586" s="21"/>
      <c r="BQ586" s="21"/>
      <c r="BR586" s="21"/>
      <c r="BS586" s="21"/>
      <c r="BT586" s="21"/>
      <c r="BU586" s="21"/>
      <c r="BV586" s="21"/>
      <c r="BW586" s="21"/>
      <c r="BX586" s="21"/>
      <c r="BY586" s="21"/>
      <c r="BZ586" s="21"/>
      <c r="CA586" s="21"/>
      <c r="CB586" s="21"/>
      <c r="CC586" s="21"/>
      <c r="CD586" s="21"/>
      <c r="CE586" s="21"/>
      <c r="CF586" s="21"/>
      <c r="CG586" s="21"/>
      <c r="CH586" s="21"/>
      <c r="CI586" s="21"/>
      <c r="CJ586" s="21"/>
      <c r="CK586" s="21"/>
      <c r="CL586" s="21"/>
      <c r="CM586" s="21"/>
      <c r="CN586" s="21"/>
      <c r="CO586" s="21"/>
      <c r="CP586" s="21"/>
      <c r="CQ586" s="21"/>
      <c r="CR586" s="21"/>
      <c r="CS586" s="21"/>
      <c r="CT586" s="21"/>
      <c r="CU586" s="21"/>
      <c r="CV586" s="21"/>
      <c r="CW586" s="21"/>
      <c r="CX586" s="21"/>
      <c r="CY586" s="21"/>
      <c r="CZ586" s="21"/>
      <c r="DA586" s="21"/>
    </row>
    <row r="587" spans="2:105" x14ac:dyDescent="0.3">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c r="AG587" s="21"/>
      <c r="AH587" s="21"/>
      <c r="AI587" s="21"/>
      <c r="AJ587" s="21"/>
      <c r="AK587" s="21"/>
      <c r="AL587" s="21"/>
      <c r="AM587" s="21"/>
      <c r="AN587" s="21"/>
      <c r="AO587" s="21"/>
      <c r="AP587" s="21"/>
      <c r="AQ587" s="21"/>
      <c r="AR587" s="21"/>
      <c r="AW587" s="21"/>
      <c r="AX587" s="21"/>
      <c r="AY587" s="21"/>
      <c r="AZ587" s="21"/>
      <c r="BA587" s="21"/>
      <c r="BB587" s="21"/>
      <c r="BC587" s="21"/>
      <c r="BD587" s="21"/>
      <c r="BE587" s="21"/>
      <c r="BF587" s="21"/>
      <c r="BG587" s="21"/>
      <c r="BH587" s="21"/>
      <c r="BI587" s="21"/>
      <c r="BJ587" s="21"/>
      <c r="BK587" s="21"/>
      <c r="BL587" s="21"/>
      <c r="BM587" s="21"/>
      <c r="BN587" s="21"/>
      <c r="BO587" s="21"/>
      <c r="BP587" s="21"/>
      <c r="BQ587" s="21"/>
      <c r="BR587" s="21"/>
      <c r="BS587" s="21"/>
      <c r="BT587" s="21"/>
      <c r="BU587" s="21"/>
      <c r="BV587" s="21"/>
      <c r="BW587" s="21"/>
      <c r="BX587" s="21"/>
      <c r="BY587" s="21"/>
      <c r="BZ587" s="21"/>
      <c r="CA587" s="21"/>
      <c r="CB587" s="21"/>
      <c r="CC587" s="21"/>
      <c r="CD587" s="21"/>
      <c r="CE587" s="21"/>
      <c r="CF587" s="21"/>
      <c r="CG587" s="21"/>
      <c r="CH587" s="21"/>
      <c r="CI587" s="21"/>
      <c r="CJ587" s="21"/>
      <c r="CK587" s="21"/>
      <c r="CL587" s="21"/>
      <c r="CM587" s="21"/>
      <c r="CN587" s="21"/>
      <c r="CO587" s="21"/>
      <c r="CP587" s="21"/>
      <c r="CQ587" s="21"/>
      <c r="CR587" s="21"/>
      <c r="CS587" s="21"/>
      <c r="CT587" s="21"/>
      <c r="CU587" s="21"/>
      <c r="CV587" s="21"/>
      <c r="CW587" s="21"/>
      <c r="CX587" s="21"/>
      <c r="CY587" s="21"/>
      <c r="CZ587" s="21"/>
      <c r="DA587" s="21"/>
    </row>
    <row r="588" spans="2:105" x14ac:dyDescent="0.3">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c r="AG588" s="21"/>
      <c r="AH588" s="21"/>
      <c r="AI588" s="21"/>
      <c r="AJ588" s="21"/>
      <c r="AK588" s="21"/>
      <c r="AL588" s="21"/>
      <c r="AM588" s="21"/>
      <c r="AN588" s="21"/>
      <c r="AO588" s="21"/>
      <c r="AP588" s="21"/>
      <c r="AQ588" s="21"/>
      <c r="AR588" s="21"/>
      <c r="AW588" s="21"/>
      <c r="AX588" s="21"/>
      <c r="AY588" s="21"/>
      <c r="AZ588" s="21"/>
      <c r="BA588" s="21"/>
      <c r="BB588" s="21"/>
      <c r="BC588" s="21"/>
      <c r="BD588" s="21"/>
      <c r="BE588" s="21"/>
      <c r="BF588" s="21"/>
      <c r="BG588" s="21"/>
      <c r="BH588" s="21"/>
      <c r="BI588" s="21"/>
      <c r="BJ588" s="21"/>
      <c r="BK588" s="21"/>
      <c r="BL588" s="21"/>
      <c r="BM588" s="21"/>
      <c r="BN588" s="21"/>
      <c r="BO588" s="21"/>
      <c r="BP588" s="21"/>
      <c r="BQ588" s="21"/>
      <c r="BR588" s="21"/>
      <c r="BS588" s="21"/>
      <c r="BT588" s="21"/>
      <c r="BU588" s="21"/>
      <c r="BV588" s="21"/>
      <c r="BW588" s="21"/>
      <c r="BX588" s="21"/>
      <c r="BY588" s="21"/>
      <c r="BZ588" s="21"/>
      <c r="CA588" s="21"/>
      <c r="CB588" s="21"/>
      <c r="CC588" s="21"/>
      <c r="CD588" s="21"/>
      <c r="CE588" s="21"/>
      <c r="CF588" s="21"/>
      <c r="CG588" s="21"/>
      <c r="CH588" s="21"/>
      <c r="CI588" s="21"/>
      <c r="CJ588" s="21"/>
      <c r="CK588" s="21"/>
      <c r="CL588" s="21"/>
      <c r="CM588" s="21"/>
      <c r="CN588" s="21"/>
      <c r="CO588" s="21"/>
      <c r="CP588" s="21"/>
      <c r="CQ588" s="21"/>
      <c r="CR588" s="21"/>
      <c r="CS588" s="21"/>
      <c r="CT588" s="21"/>
      <c r="CU588" s="21"/>
      <c r="CV588" s="21"/>
      <c r="CW588" s="21"/>
      <c r="CX588" s="21"/>
      <c r="CY588" s="21"/>
      <c r="CZ588" s="21"/>
      <c r="DA588" s="21"/>
    </row>
    <row r="589" spans="2:105" x14ac:dyDescent="0.3">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c r="AG589" s="21"/>
      <c r="AH589" s="21"/>
      <c r="AI589" s="21"/>
      <c r="AJ589" s="21"/>
      <c r="AK589" s="21"/>
      <c r="AL589" s="21"/>
      <c r="AM589" s="21"/>
      <c r="AN589" s="21"/>
      <c r="AO589" s="21"/>
      <c r="AP589" s="21"/>
      <c r="AQ589" s="21"/>
      <c r="AR589" s="21"/>
      <c r="AW589" s="21"/>
      <c r="AX589" s="21"/>
      <c r="AY589" s="21"/>
      <c r="AZ589" s="21"/>
      <c r="BA589" s="21"/>
      <c r="BB589" s="21"/>
      <c r="BC589" s="21"/>
      <c r="BD589" s="21"/>
      <c r="BE589" s="21"/>
      <c r="BF589" s="21"/>
      <c r="BG589" s="21"/>
      <c r="BH589" s="21"/>
      <c r="BI589" s="21"/>
      <c r="BJ589" s="21"/>
      <c r="BK589" s="21"/>
      <c r="BL589" s="21"/>
      <c r="BM589" s="21"/>
      <c r="BN589" s="21"/>
      <c r="BO589" s="21"/>
      <c r="BP589" s="21"/>
      <c r="BQ589" s="21"/>
      <c r="BR589" s="21"/>
      <c r="BS589" s="21"/>
      <c r="BT589" s="21"/>
      <c r="BU589" s="21"/>
      <c r="BV589" s="21"/>
      <c r="BW589" s="21"/>
      <c r="BX589" s="21"/>
      <c r="BY589" s="21"/>
      <c r="BZ589" s="21"/>
      <c r="CA589" s="21"/>
      <c r="CB589" s="21"/>
      <c r="CC589" s="21"/>
      <c r="CD589" s="21"/>
      <c r="CE589" s="21"/>
      <c r="CF589" s="21"/>
      <c r="CG589" s="21"/>
      <c r="CH589" s="21"/>
      <c r="CI589" s="21"/>
      <c r="CJ589" s="21"/>
      <c r="CK589" s="21"/>
      <c r="CL589" s="21"/>
      <c r="CM589" s="21"/>
      <c r="CN589" s="21"/>
      <c r="CO589" s="21"/>
      <c r="CP589" s="21"/>
      <c r="CQ589" s="21"/>
      <c r="CR589" s="21"/>
      <c r="CS589" s="21"/>
      <c r="CT589" s="21"/>
      <c r="CU589" s="21"/>
      <c r="CV589" s="21"/>
      <c r="CW589" s="21"/>
      <c r="CX589" s="21"/>
      <c r="CY589" s="21"/>
      <c r="CZ589" s="21"/>
      <c r="DA589" s="21"/>
    </row>
    <row r="590" spans="2:105" x14ac:dyDescent="0.3">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c r="AG590" s="21"/>
      <c r="AH590" s="21"/>
      <c r="AI590" s="21"/>
      <c r="AJ590" s="21"/>
      <c r="AK590" s="21"/>
      <c r="AL590" s="21"/>
      <c r="AM590" s="21"/>
      <c r="AN590" s="21"/>
      <c r="AO590" s="21"/>
      <c r="AP590" s="21"/>
      <c r="AQ590" s="21"/>
      <c r="AR590" s="21"/>
      <c r="AW590" s="21"/>
      <c r="AX590" s="21"/>
      <c r="AY590" s="21"/>
      <c r="AZ590" s="21"/>
      <c r="BA590" s="21"/>
      <c r="BB590" s="21"/>
      <c r="BC590" s="21"/>
      <c r="BD590" s="21"/>
      <c r="BE590" s="21"/>
      <c r="BF590" s="21"/>
      <c r="BG590" s="21"/>
      <c r="BH590" s="21"/>
      <c r="BI590" s="21"/>
      <c r="BJ590" s="21"/>
      <c r="BK590" s="21"/>
      <c r="BL590" s="21"/>
      <c r="BM590" s="21"/>
      <c r="BN590" s="21"/>
      <c r="BO590" s="21"/>
      <c r="BP590" s="21"/>
      <c r="BQ590" s="21"/>
      <c r="BR590" s="21"/>
      <c r="BS590" s="21"/>
      <c r="BT590" s="21"/>
      <c r="BU590" s="21"/>
      <c r="BV590" s="21"/>
      <c r="BW590" s="21"/>
      <c r="BX590" s="21"/>
      <c r="BY590" s="21"/>
      <c r="BZ590" s="21"/>
      <c r="CA590" s="21"/>
      <c r="CB590" s="21"/>
      <c r="CC590" s="21"/>
      <c r="CD590" s="21"/>
      <c r="CE590" s="21"/>
      <c r="CF590" s="21"/>
      <c r="CG590" s="21"/>
      <c r="CH590" s="21"/>
      <c r="CI590" s="21"/>
      <c r="CJ590" s="21"/>
      <c r="CK590" s="21"/>
      <c r="CL590" s="21"/>
      <c r="CM590" s="21"/>
      <c r="CN590" s="21"/>
      <c r="CO590" s="21"/>
      <c r="CP590" s="21"/>
      <c r="CQ590" s="21"/>
      <c r="CR590" s="21"/>
      <c r="CS590" s="21"/>
      <c r="CT590" s="21"/>
      <c r="CU590" s="21"/>
      <c r="CV590" s="21"/>
      <c r="CW590" s="21"/>
      <c r="CX590" s="21"/>
      <c r="CY590" s="21"/>
      <c r="CZ590" s="21"/>
      <c r="DA590" s="21"/>
    </row>
    <row r="591" spans="2:105" x14ac:dyDescent="0.3">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c r="AG591" s="21"/>
      <c r="AH591" s="21"/>
      <c r="AI591" s="21"/>
      <c r="AJ591" s="21"/>
      <c r="AK591" s="21"/>
      <c r="AL591" s="21"/>
      <c r="AM591" s="21"/>
      <c r="AN591" s="21"/>
      <c r="AO591" s="21"/>
      <c r="AP591" s="21"/>
      <c r="AQ591" s="21"/>
      <c r="AR591" s="21"/>
      <c r="AW591" s="21"/>
      <c r="AX591" s="21"/>
      <c r="AY591" s="21"/>
      <c r="AZ591" s="21"/>
      <c r="BA591" s="21"/>
      <c r="BB591" s="21"/>
      <c r="BC591" s="21"/>
      <c r="BD591" s="21"/>
      <c r="BE591" s="21"/>
      <c r="BF591" s="21"/>
      <c r="BG591" s="21"/>
      <c r="BH591" s="21"/>
      <c r="BI591" s="21"/>
      <c r="BJ591" s="21"/>
      <c r="BK591" s="21"/>
      <c r="BL591" s="21"/>
      <c r="BM591" s="21"/>
      <c r="BN591" s="21"/>
      <c r="BO591" s="21"/>
      <c r="BP591" s="21"/>
      <c r="BQ591" s="21"/>
      <c r="BR591" s="21"/>
      <c r="BS591" s="21"/>
      <c r="BT591" s="21"/>
      <c r="BU591" s="21"/>
      <c r="BV591" s="21"/>
      <c r="BW591" s="21"/>
      <c r="BX591" s="21"/>
      <c r="BY591" s="21"/>
      <c r="BZ591" s="21"/>
      <c r="CA591" s="21"/>
      <c r="CB591" s="21"/>
      <c r="CC591" s="21"/>
      <c r="CD591" s="21"/>
      <c r="CE591" s="21"/>
      <c r="CF591" s="21"/>
      <c r="CG591" s="21"/>
      <c r="CH591" s="21"/>
      <c r="CI591" s="21"/>
      <c r="CJ591" s="21"/>
      <c r="CK591" s="21"/>
      <c r="CL591" s="21"/>
      <c r="CM591" s="21"/>
      <c r="CN591" s="21"/>
      <c r="CO591" s="21"/>
      <c r="CP591" s="21"/>
      <c r="CQ591" s="21"/>
      <c r="CR591" s="21"/>
      <c r="CS591" s="21"/>
      <c r="CT591" s="21"/>
      <c r="CU591" s="21"/>
      <c r="CV591" s="21"/>
      <c r="CW591" s="21"/>
      <c r="CX591" s="21"/>
      <c r="CY591" s="21"/>
      <c r="CZ591" s="21"/>
      <c r="DA591" s="21"/>
    </row>
    <row r="592" spans="2:105" x14ac:dyDescent="0.3">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c r="AG592" s="21"/>
      <c r="AH592" s="21"/>
      <c r="AI592" s="21"/>
      <c r="AJ592" s="21"/>
      <c r="AK592" s="21"/>
      <c r="AL592" s="21"/>
      <c r="AM592" s="21"/>
      <c r="AN592" s="21"/>
      <c r="AO592" s="21"/>
      <c r="AP592" s="21"/>
      <c r="AQ592" s="21"/>
      <c r="AR592" s="21"/>
      <c r="AW592" s="21"/>
      <c r="AX592" s="21"/>
      <c r="AY592" s="21"/>
      <c r="AZ592" s="21"/>
      <c r="BA592" s="21"/>
      <c r="BB592" s="21"/>
      <c r="BC592" s="21"/>
      <c r="BD592" s="21"/>
      <c r="BE592" s="21"/>
      <c r="BF592" s="21"/>
      <c r="BG592" s="21"/>
      <c r="BH592" s="21"/>
      <c r="BI592" s="21"/>
      <c r="BJ592" s="21"/>
      <c r="BK592" s="21"/>
      <c r="BL592" s="21"/>
      <c r="BM592" s="21"/>
      <c r="BN592" s="21"/>
      <c r="BO592" s="21"/>
      <c r="BP592" s="21"/>
      <c r="BQ592" s="21"/>
      <c r="BR592" s="21"/>
      <c r="BS592" s="21"/>
      <c r="BT592" s="21"/>
      <c r="BU592" s="21"/>
      <c r="BV592" s="21"/>
      <c r="BW592" s="21"/>
      <c r="BX592" s="21"/>
      <c r="BY592" s="21"/>
      <c r="BZ592" s="21"/>
      <c r="CA592" s="21"/>
      <c r="CB592" s="21"/>
      <c r="CC592" s="21"/>
      <c r="CD592" s="21"/>
      <c r="CE592" s="21"/>
      <c r="CF592" s="21"/>
      <c r="CG592" s="21"/>
      <c r="CH592" s="21"/>
      <c r="CI592" s="21"/>
      <c r="CJ592" s="21"/>
      <c r="CK592" s="21"/>
      <c r="CL592" s="21"/>
      <c r="CM592" s="21"/>
      <c r="CN592" s="21"/>
      <c r="CO592" s="21"/>
      <c r="CP592" s="21"/>
      <c r="CQ592" s="21"/>
      <c r="CR592" s="21"/>
      <c r="CS592" s="21"/>
      <c r="CT592" s="21"/>
      <c r="CU592" s="21"/>
      <c r="CV592" s="21"/>
      <c r="CW592" s="21"/>
      <c r="CX592" s="21"/>
      <c r="CY592" s="21"/>
      <c r="CZ592" s="21"/>
      <c r="DA592" s="21"/>
    </row>
    <row r="593" spans="2:105" x14ac:dyDescent="0.3">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c r="AG593" s="21"/>
      <c r="AH593" s="21"/>
      <c r="AI593" s="21"/>
      <c r="AJ593" s="21"/>
      <c r="AK593" s="21"/>
      <c r="AL593" s="21"/>
      <c r="AM593" s="21"/>
      <c r="AN593" s="21"/>
      <c r="AO593" s="21"/>
      <c r="AP593" s="21"/>
      <c r="AQ593" s="21"/>
      <c r="AR593" s="21"/>
      <c r="AW593" s="21"/>
      <c r="AX593" s="21"/>
      <c r="AY593" s="21"/>
      <c r="AZ593" s="21"/>
      <c r="BA593" s="21"/>
      <c r="BB593" s="21"/>
      <c r="BC593" s="21"/>
      <c r="BD593" s="21"/>
      <c r="BE593" s="21"/>
      <c r="BF593" s="21"/>
      <c r="BG593" s="21"/>
      <c r="BH593" s="21"/>
      <c r="BI593" s="21"/>
      <c r="BJ593" s="21"/>
      <c r="BK593" s="21"/>
      <c r="BL593" s="21"/>
      <c r="BM593" s="21"/>
      <c r="BN593" s="21"/>
      <c r="BO593" s="21"/>
      <c r="BP593" s="21"/>
      <c r="BQ593" s="21"/>
      <c r="BR593" s="21"/>
      <c r="BS593" s="21"/>
      <c r="BT593" s="21"/>
      <c r="BU593" s="21"/>
      <c r="BV593" s="21"/>
      <c r="BW593" s="21"/>
      <c r="BX593" s="21"/>
      <c r="BY593" s="21"/>
      <c r="BZ593" s="21"/>
      <c r="CA593" s="21"/>
      <c r="CB593" s="21"/>
      <c r="CC593" s="21"/>
      <c r="CD593" s="21"/>
      <c r="CE593" s="21"/>
      <c r="CF593" s="21"/>
      <c r="CG593" s="21"/>
      <c r="CH593" s="21"/>
      <c r="CI593" s="21"/>
      <c r="CJ593" s="21"/>
      <c r="CK593" s="21"/>
      <c r="CL593" s="21"/>
      <c r="CM593" s="21"/>
      <c r="CN593" s="21"/>
      <c r="CO593" s="21"/>
      <c r="CP593" s="21"/>
      <c r="CQ593" s="21"/>
      <c r="CR593" s="21"/>
      <c r="CS593" s="21"/>
      <c r="CT593" s="21"/>
      <c r="CU593" s="21"/>
      <c r="CV593" s="21"/>
      <c r="CW593" s="21"/>
      <c r="CX593" s="21"/>
      <c r="CY593" s="21"/>
      <c r="CZ593" s="21"/>
      <c r="DA593" s="21"/>
    </row>
    <row r="594" spans="2:105" x14ac:dyDescent="0.3">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c r="AG594" s="21"/>
      <c r="AH594" s="21"/>
      <c r="AI594" s="21"/>
      <c r="AJ594" s="21"/>
      <c r="AK594" s="21"/>
      <c r="AL594" s="21"/>
      <c r="AM594" s="21"/>
      <c r="AN594" s="21"/>
      <c r="AO594" s="21"/>
      <c r="AP594" s="21"/>
      <c r="AQ594" s="21"/>
      <c r="AR594" s="21"/>
      <c r="AW594" s="21"/>
      <c r="AX594" s="21"/>
      <c r="AY594" s="21"/>
      <c r="AZ594" s="21"/>
      <c r="BA594" s="21"/>
      <c r="BB594" s="21"/>
      <c r="BC594" s="21"/>
      <c r="BD594" s="21"/>
      <c r="BE594" s="21"/>
      <c r="BF594" s="21"/>
      <c r="BG594" s="21"/>
      <c r="BH594" s="21"/>
      <c r="BI594" s="21"/>
      <c r="BJ594" s="21"/>
      <c r="BK594" s="21"/>
      <c r="BL594" s="21"/>
      <c r="BM594" s="21"/>
      <c r="BN594" s="21"/>
      <c r="BO594" s="21"/>
      <c r="BP594" s="21"/>
      <c r="BQ594" s="21"/>
      <c r="BR594" s="21"/>
      <c r="BS594" s="21"/>
      <c r="BT594" s="21"/>
      <c r="BU594" s="21"/>
      <c r="BV594" s="21"/>
      <c r="BW594" s="21"/>
      <c r="BX594" s="21"/>
      <c r="BY594" s="21"/>
      <c r="BZ594" s="21"/>
      <c r="CA594" s="21"/>
      <c r="CB594" s="21"/>
      <c r="CC594" s="21"/>
      <c r="CD594" s="21"/>
      <c r="CE594" s="21"/>
      <c r="CF594" s="21"/>
      <c r="CG594" s="21"/>
      <c r="CH594" s="21"/>
      <c r="CI594" s="21"/>
      <c r="CJ594" s="21"/>
      <c r="CK594" s="21"/>
      <c r="CL594" s="21"/>
      <c r="CM594" s="21"/>
      <c r="CN594" s="21"/>
      <c r="CO594" s="21"/>
      <c r="CP594" s="21"/>
      <c r="CQ594" s="21"/>
      <c r="CR594" s="21"/>
      <c r="CS594" s="21"/>
      <c r="CT594" s="21"/>
      <c r="CU594" s="21"/>
      <c r="CV594" s="21"/>
      <c r="CW594" s="21"/>
      <c r="CX594" s="21"/>
      <c r="CY594" s="21"/>
      <c r="CZ594" s="21"/>
      <c r="DA594" s="21"/>
    </row>
    <row r="595" spans="2:105" x14ac:dyDescent="0.3">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c r="AG595" s="21"/>
      <c r="AH595" s="21"/>
      <c r="AI595" s="21"/>
      <c r="AJ595" s="21"/>
      <c r="AK595" s="21"/>
      <c r="AL595" s="21"/>
      <c r="AM595" s="21"/>
      <c r="AN595" s="21"/>
      <c r="AO595" s="21"/>
      <c r="AP595" s="21"/>
      <c r="AQ595" s="21"/>
      <c r="AR595" s="21"/>
      <c r="AW595" s="21"/>
      <c r="AX595" s="21"/>
      <c r="AY595" s="21"/>
      <c r="AZ595" s="21"/>
      <c r="BA595" s="21"/>
      <c r="BB595" s="21"/>
      <c r="BC595" s="21"/>
      <c r="BD595" s="21"/>
      <c r="BE595" s="21"/>
      <c r="BF595" s="21"/>
      <c r="BG595" s="21"/>
      <c r="BH595" s="21"/>
      <c r="BI595" s="21"/>
      <c r="BJ595" s="21"/>
      <c r="BK595" s="21"/>
      <c r="BL595" s="21"/>
      <c r="BM595" s="21"/>
      <c r="BN595" s="21"/>
      <c r="BO595" s="21"/>
      <c r="BP595" s="21"/>
      <c r="BQ595" s="21"/>
      <c r="BR595" s="21"/>
      <c r="BS595" s="21"/>
      <c r="BT595" s="21"/>
      <c r="BU595" s="21"/>
      <c r="BV595" s="21"/>
      <c r="BW595" s="21"/>
      <c r="BX595" s="21"/>
      <c r="BY595" s="21"/>
      <c r="BZ595" s="21"/>
      <c r="CA595" s="21"/>
      <c r="CB595" s="21"/>
      <c r="CC595" s="21"/>
      <c r="CD595" s="21"/>
      <c r="CE595" s="21"/>
      <c r="CF595" s="21"/>
      <c r="CG595" s="21"/>
      <c r="CH595" s="21"/>
      <c r="CI595" s="21"/>
      <c r="CJ595" s="21"/>
      <c r="CK595" s="21"/>
      <c r="CL595" s="21"/>
      <c r="CM595" s="21"/>
      <c r="CN595" s="21"/>
      <c r="CO595" s="21"/>
      <c r="CP595" s="21"/>
      <c r="CQ595" s="21"/>
      <c r="CR595" s="21"/>
      <c r="CS595" s="21"/>
      <c r="CT595" s="21"/>
      <c r="CU595" s="21"/>
      <c r="CV595" s="21"/>
      <c r="CW595" s="21"/>
      <c r="CX595" s="21"/>
      <c r="CY595" s="21"/>
      <c r="CZ595" s="21"/>
      <c r="DA595" s="21"/>
    </row>
    <row r="596" spans="2:105" x14ac:dyDescent="0.3">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c r="AG596" s="21"/>
      <c r="AH596" s="21"/>
      <c r="AI596" s="21"/>
      <c r="AJ596" s="21"/>
      <c r="AK596" s="21"/>
      <c r="AL596" s="21"/>
      <c r="AM596" s="21"/>
      <c r="AN596" s="21"/>
      <c r="AO596" s="21"/>
      <c r="AP596" s="21"/>
      <c r="AQ596" s="21"/>
      <c r="AR596" s="21"/>
      <c r="AW596" s="21"/>
      <c r="AX596" s="21"/>
      <c r="AY596" s="21"/>
      <c r="AZ596" s="21"/>
      <c r="BA596" s="21"/>
      <c r="BB596" s="21"/>
      <c r="BC596" s="21"/>
      <c r="BD596" s="21"/>
      <c r="BE596" s="21"/>
      <c r="BF596" s="21"/>
      <c r="BG596" s="21"/>
      <c r="BH596" s="21"/>
      <c r="BI596" s="21"/>
      <c r="BJ596" s="21"/>
      <c r="BK596" s="21"/>
      <c r="BL596" s="21"/>
      <c r="BM596" s="21"/>
      <c r="BN596" s="21"/>
      <c r="BO596" s="21"/>
      <c r="BP596" s="21"/>
      <c r="BQ596" s="21"/>
      <c r="BR596" s="21"/>
      <c r="BS596" s="21"/>
      <c r="BT596" s="21"/>
      <c r="BU596" s="21"/>
      <c r="BV596" s="21"/>
      <c r="BW596" s="21"/>
      <c r="BX596" s="21"/>
      <c r="BY596" s="21"/>
      <c r="BZ596" s="21"/>
      <c r="CA596" s="21"/>
      <c r="CB596" s="21"/>
      <c r="CC596" s="21"/>
      <c r="CD596" s="21"/>
      <c r="CE596" s="21"/>
      <c r="CF596" s="21"/>
      <c r="CG596" s="21"/>
      <c r="CH596" s="21"/>
      <c r="CI596" s="21"/>
      <c r="CJ596" s="21"/>
      <c r="CK596" s="21"/>
      <c r="CL596" s="21"/>
      <c r="CM596" s="21"/>
      <c r="CN596" s="21"/>
      <c r="CO596" s="21"/>
      <c r="CP596" s="21"/>
      <c r="CQ596" s="21"/>
      <c r="CR596" s="21"/>
      <c r="CS596" s="21"/>
      <c r="CT596" s="21"/>
      <c r="CU596" s="21"/>
      <c r="CV596" s="21"/>
      <c r="CW596" s="21"/>
      <c r="CX596" s="21"/>
      <c r="CY596" s="21"/>
      <c r="CZ596" s="21"/>
      <c r="DA596" s="21"/>
    </row>
    <row r="597" spans="2:105" x14ac:dyDescent="0.3">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c r="AG597" s="21"/>
      <c r="AH597" s="21"/>
      <c r="AI597" s="21"/>
      <c r="AJ597" s="21"/>
      <c r="AK597" s="21"/>
      <c r="AL597" s="21"/>
      <c r="AM597" s="21"/>
      <c r="AN597" s="21"/>
      <c r="AO597" s="21"/>
      <c r="AP597" s="21"/>
      <c r="AQ597" s="21"/>
      <c r="AR597" s="21"/>
      <c r="AW597" s="21"/>
      <c r="AX597" s="21"/>
      <c r="AY597" s="21"/>
      <c r="AZ597" s="21"/>
      <c r="BA597" s="21"/>
      <c r="BB597" s="21"/>
      <c r="BC597" s="21"/>
      <c r="BD597" s="21"/>
      <c r="BE597" s="21"/>
      <c r="BF597" s="21"/>
      <c r="BG597" s="21"/>
      <c r="BH597" s="21"/>
      <c r="BI597" s="21"/>
      <c r="BJ597" s="21"/>
      <c r="BK597" s="21"/>
      <c r="BL597" s="21"/>
      <c r="BM597" s="21"/>
      <c r="BN597" s="21"/>
      <c r="BO597" s="21"/>
      <c r="BP597" s="21"/>
      <c r="BQ597" s="21"/>
      <c r="BR597" s="21"/>
      <c r="BS597" s="21"/>
      <c r="BT597" s="21"/>
      <c r="BU597" s="21"/>
      <c r="BV597" s="21"/>
      <c r="BW597" s="21"/>
      <c r="BX597" s="21"/>
      <c r="BY597" s="21"/>
      <c r="BZ597" s="21"/>
      <c r="CA597" s="21"/>
      <c r="CB597" s="21"/>
      <c r="CC597" s="21"/>
      <c r="CD597" s="21"/>
      <c r="CE597" s="21"/>
      <c r="CF597" s="21"/>
      <c r="CG597" s="21"/>
      <c r="CH597" s="21"/>
      <c r="CI597" s="21"/>
      <c r="CJ597" s="21"/>
      <c r="CK597" s="21"/>
      <c r="CL597" s="21"/>
      <c r="CM597" s="21"/>
      <c r="CN597" s="21"/>
      <c r="CO597" s="21"/>
      <c r="CP597" s="21"/>
      <c r="CQ597" s="21"/>
      <c r="CR597" s="21"/>
      <c r="CS597" s="21"/>
      <c r="CT597" s="21"/>
      <c r="CU597" s="21"/>
      <c r="CV597" s="21"/>
      <c r="CW597" s="21"/>
      <c r="CX597" s="21"/>
      <c r="CY597" s="21"/>
      <c r="CZ597" s="21"/>
      <c r="DA597" s="21"/>
    </row>
    <row r="598" spans="2:105" x14ac:dyDescent="0.3">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c r="AG598" s="21"/>
      <c r="AH598" s="21"/>
      <c r="AI598" s="21"/>
      <c r="AJ598" s="21"/>
      <c r="AK598" s="21"/>
      <c r="AL598" s="21"/>
      <c r="AM598" s="21"/>
      <c r="AN598" s="21"/>
      <c r="AO598" s="21"/>
      <c r="AP598" s="21"/>
      <c r="AQ598" s="21"/>
      <c r="AR598" s="21"/>
      <c r="AW598" s="21"/>
      <c r="AX598" s="21"/>
      <c r="AY598" s="21"/>
      <c r="AZ598" s="21"/>
      <c r="BA598" s="21"/>
      <c r="BB598" s="21"/>
      <c r="BC598" s="21"/>
      <c r="BD598" s="21"/>
      <c r="BE598" s="21"/>
      <c r="BF598" s="21"/>
      <c r="BG598" s="21"/>
      <c r="BH598" s="21"/>
      <c r="BI598" s="21"/>
      <c r="BJ598" s="21"/>
      <c r="BK598" s="21"/>
      <c r="BL598" s="21"/>
      <c r="BM598" s="21"/>
      <c r="BN598" s="21"/>
      <c r="BO598" s="21"/>
      <c r="BP598" s="21"/>
      <c r="BQ598" s="21"/>
      <c r="BR598" s="21"/>
      <c r="BS598" s="21"/>
      <c r="BT598" s="21"/>
      <c r="BU598" s="21"/>
      <c r="BV598" s="21"/>
      <c r="BW598" s="21"/>
      <c r="BX598" s="21"/>
      <c r="BY598" s="21"/>
      <c r="BZ598" s="21"/>
      <c r="CA598" s="21"/>
      <c r="CB598" s="21"/>
      <c r="CC598" s="21"/>
      <c r="CD598" s="21"/>
      <c r="CE598" s="21"/>
      <c r="CF598" s="21"/>
      <c r="CG598" s="21"/>
      <c r="CH598" s="21"/>
      <c r="CI598" s="21"/>
      <c r="CJ598" s="21"/>
      <c r="CK598" s="21"/>
      <c r="CL598" s="21"/>
      <c r="CM598" s="21"/>
      <c r="CN598" s="21"/>
      <c r="CO598" s="21"/>
      <c r="CP598" s="21"/>
      <c r="CQ598" s="21"/>
      <c r="CR598" s="21"/>
      <c r="CS598" s="21"/>
      <c r="CT598" s="21"/>
      <c r="CU598" s="21"/>
      <c r="CV598" s="21"/>
      <c r="CW598" s="21"/>
      <c r="CX598" s="21"/>
      <c r="CY598" s="21"/>
      <c r="CZ598" s="21"/>
      <c r="DA598" s="21"/>
    </row>
    <row r="599" spans="2:105" x14ac:dyDescent="0.3">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c r="AG599" s="21"/>
      <c r="AH599" s="21"/>
      <c r="AI599" s="21"/>
      <c r="AJ599" s="21"/>
      <c r="AK599" s="21"/>
      <c r="AL599" s="21"/>
      <c r="AM599" s="21"/>
      <c r="AN599" s="21"/>
      <c r="AO599" s="21"/>
      <c r="AP599" s="21"/>
      <c r="AQ599" s="21"/>
      <c r="AR599" s="21"/>
      <c r="AW599" s="21"/>
      <c r="AX599" s="21"/>
      <c r="AY599" s="21"/>
      <c r="AZ599" s="21"/>
      <c r="BA599" s="21"/>
      <c r="BB599" s="21"/>
      <c r="BC599" s="21"/>
      <c r="BD599" s="21"/>
      <c r="BE599" s="21"/>
      <c r="BF599" s="21"/>
      <c r="BG599" s="21"/>
      <c r="BH599" s="21"/>
      <c r="BI599" s="21"/>
      <c r="BJ599" s="21"/>
      <c r="BK599" s="21"/>
      <c r="BL599" s="21"/>
      <c r="BM599" s="21"/>
      <c r="BN599" s="21"/>
      <c r="BO599" s="21"/>
      <c r="BP599" s="21"/>
      <c r="BQ599" s="21"/>
      <c r="BR599" s="21"/>
      <c r="BS599" s="21"/>
      <c r="BT599" s="21"/>
      <c r="BU599" s="21"/>
      <c r="BV599" s="21"/>
      <c r="BW599" s="21"/>
      <c r="BX599" s="21"/>
      <c r="BY599" s="21"/>
      <c r="BZ599" s="21"/>
      <c r="CA599" s="21"/>
      <c r="CB599" s="21"/>
      <c r="CC599" s="21"/>
      <c r="CD599" s="21"/>
      <c r="CE599" s="21"/>
      <c r="CF599" s="21"/>
      <c r="CG599" s="21"/>
      <c r="CH599" s="21"/>
      <c r="CI599" s="21"/>
      <c r="CJ599" s="21"/>
      <c r="CK599" s="21"/>
      <c r="CL599" s="21"/>
      <c r="CM599" s="21"/>
      <c r="CN599" s="21"/>
      <c r="CO599" s="21"/>
      <c r="CP599" s="21"/>
      <c r="CQ599" s="21"/>
      <c r="CR599" s="21"/>
      <c r="CS599" s="21"/>
      <c r="CT599" s="21"/>
      <c r="CU599" s="21"/>
      <c r="CV599" s="21"/>
      <c r="CW599" s="21"/>
      <c r="CX599" s="21"/>
      <c r="CY599" s="21"/>
      <c r="CZ599" s="21"/>
      <c r="DA599" s="21"/>
    </row>
    <row r="600" spans="2:105" x14ac:dyDescent="0.3">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c r="AG600" s="21"/>
      <c r="AH600" s="21"/>
      <c r="AI600" s="21"/>
      <c r="AJ600" s="21"/>
      <c r="AK600" s="21"/>
      <c r="AL600" s="21"/>
      <c r="AM600" s="21"/>
      <c r="AN600" s="21"/>
      <c r="AO600" s="21"/>
      <c r="AP600" s="21"/>
      <c r="AQ600" s="21"/>
      <c r="AR600" s="21"/>
      <c r="AW600" s="21"/>
      <c r="AX600" s="21"/>
      <c r="AY600" s="21"/>
      <c r="AZ600" s="21"/>
      <c r="BA600" s="21"/>
      <c r="BB600" s="21"/>
      <c r="BC600" s="21"/>
      <c r="BD600" s="21"/>
      <c r="BE600" s="21"/>
      <c r="BF600" s="21"/>
      <c r="BG600" s="21"/>
      <c r="BH600" s="21"/>
      <c r="BI600" s="21"/>
      <c r="BJ600" s="21"/>
      <c r="BK600" s="21"/>
      <c r="BL600" s="21"/>
      <c r="BM600" s="21"/>
      <c r="BN600" s="21"/>
      <c r="BO600" s="21"/>
      <c r="BP600" s="21"/>
      <c r="BQ600" s="21"/>
      <c r="BR600" s="21"/>
      <c r="BS600" s="21"/>
      <c r="BT600" s="21"/>
      <c r="BU600" s="21"/>
      <c r="BV600" s="21"/>
      <c r="BW600" s="21"/>
      <c r="BX600" s="21"/>
      <c r="BY600" s="21"/>
      <c r="BZ600" s="21"/>
      <c r="CA600" s="21"/>
      <c r="CB600" s="21"/>
      <c r="CC600" s="21"/>
      <c r="CD600" s="21"/>
      <c r="CE600" s="21"/>
      <c r="CF600" s="21"/>
      <c r="CG600" s="21"/>
      <c r="CH600" s="21"/>
      <c r="CI600" s="21"/>
      <c r="CJ600" s="21"/>
      <c r="CK600" s="21"/>
      <c r="CL600" s="21"/>
      <c r="CM600" s="21"/>
      <c r="CN600" s="21"/>
      <c r="CO600" s="21"/>
      <c r="CP600" s="21"/>
      <c r="CQ600" s="21"/>
      <c r="CR600" s="21"/>
      <c r="CS600" s="21"/>
      <c r="CT600" s="21"/>
      <c r="CU600" s="21"/>
      <c r="CV600" s="21"/>
      <c r="CW600" s="21"/>
      <c r="CX600" s="21"/>
      <c r="CY600" s="21"/>
      <c r="CZ600" s="21"/>
      <c r="DA600" s="21"/>
    </row>
    <row r="601" spans="2:105" x14ac:dyDescent="0.3">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c r="AG601" s="21"/>
      <c r="AH601" s="21"/>
      <c r="AI601" s="21"/>
      <c r="AJ601" s="21"/>
      <c r="AK601" s="21"/>
      <c r="AL601" s="21"/>
      <c r="AM601" s="21"/>
      <c r="AN601" s="21"/>
      <c r="AO601" s="21"/>
      <c r="AP601" s="21"/>
      <c r="AQ601" s="21"/>
      <c r="AR601" s="21"/>
      <c r="AW601" s="21"/>
      <c r="AX601" s="21"/>
      <c r="AY601" s="21"/>
      <c r="AZ601" s="21"/>
      <c r="BA601" s="21"/>
      <c r="BB601" s="21"/>
      <c r="BC601" s="21"/>
      <c r="BD601" s="21"/>
      <c r="BE601" s="21"/>
      <c r="BF601" s="21"/>
      <c r="BG601" s="21"/>
      <c r="BH601" s="21"/>
      <c r="BI601" s="21"/>
      <c r="BJ601" s="21"/>
      <c r="BK601" s="21"/>
      <c r="BL601" s="21"/>
      <c r="BM601" s="21"/>
      <c r="BN601" s="21"/>
      <c r="BO601" s="21"/>
      <c r="BP601" s="21"/>
      <c r="BQ601" s="21"/>
      <c r="BR601" s="21"/>
      <c r="BS601" s="21"/>
      <c r="BT601" s="21"/>
      <c r="BU601" s="21"/>
      <c r="BV601" s="21"/>
      <c r="BW601" s="21"/>
      <c r="BX601" s="21"/>
      <c r="BY601" s="21"/>
      <c r="BZ601" s="21"/>
      <c r="CA601" s="21"/>
      <c r="CB601" s="21"/>
      <c r="CC601" s="21"/>
      <c r="CD601" s="21"/>
      <c r="CE601" s="21"/>
      <c r="CF601" s="21"/>
      <c r="CG601" s="21"/>
      <c r="CH601" s="21"/>
      <c r="CI601" s="21"/>
      <c r="CJ601" s="21"/>
      <c r="CK601" s="21"/>
      <c r="CL601" s="21"/>
      <c r="CM601" s="21"/>
      <c r="CN601" s="21"/>
      <c r="CO601" s="21"/>
      <c r="CP601" s="21"/>
      <c r="CQ601" s="21"/>
      <c r="CR601" s="21"/>
      <c r="CS601" s="21"/>
      <c r="CT601" s="21"/>
      <c r="CU601" s="21"/>
      <c r="CV601" s="21"/>
      <c r="CW601" s="21"/>
      <c r="CX601" s="21"/>
      <c r="CY601" s="21"/>
      <c r="CZ601" s="21"/>
      <c r="DA601" s="21"/>
    </row>
    <row r="602" spans="2:105" x14ac:dyDescent="0.3">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c r="AG602" s="21"/>
      <c r="AH602" s="21"/>
      <c r="AI602" s="21"/>
      <c r="AJ602" s="21"/>
      <c r="AK602" s="21"/>
      <c r="AL602" s="21"/>
      <c r="AM602" s="21"/>
      <c r="AN602" s="21"/>
      <c r="AO602" s="21"/>
      <c r="AP602" s="21"/>
      <c r="AQ602" s="21"/>
      <c r="AR602" s="21"/>
      <c r="AW602" s="21"/>
      <c r="AX602" s="21"/>
      <c r="AY602" s="21"/>
      <c r="AZ602" s="21"/>
      <c r="BA602" s="21"/>
      <c r="BB602" s="21"/>
      <c r="BC602" s="21"/>
      <c r="BD602" s="21"/>
      <c r="BE602" s="21"/>
      <c r="BF602" s="21"/>
      <c r="BG602" s="21"/>
      <c r="BH602" s="21"/>
      <c r="BI602" s="21"/>
      <c r="BJ602" s="21"/>
      <c r="BK602" s="21"/>
      <c r="BL602" s="21"/>
      <c r="BM602" s="21"/>
      <c r="BN602" s="21"/>
      <c r="BO602" s="21"/>
      <c r="BP602" s="21"/>
      <c r="BQ602" s="21"/>
      <c r="BR602" s="21"/>
      <c r="BS602" s="21"/>
      <c r="BT602" s="21"/>
      <c r="BU602" s="21"/>
      <c r="BV602" s="21"/>
      <c r="BW602" s="21"/>
      <c r="BX602" s="21"/>
      <c r="BY602" s="21"/>
      <c r="BZ602" s="21"/>
      <c r="CA602" s="21"/>
      <c r="CB602" s="21"/>
      <c r="CC602" s="21"/>
      <c r="CD602" s="21"/>
      <c r="CE602" s="21"/>
      <c r="CF602" s="21"/>
      <c r="CG602" s="21"/>
      <c r="CH602" s="21"/>
      <c r="CI602" s="21"/>
      <c r="CJ602" s="21"/>
      <c r="CK602" s="21"/>
      <c r="CL602" s="21"/>
      <c r="CM602" s="21"/>
      <c r="CN602" s="21"/>
      <c r="CO602" s="21"/>
      <c r="CP602" s="21"/>
      <c r="CQ602" s="21"/>
      <c r="CR602" s="21"/>
      <c r="CS602" s="21"/>
      <c r="CT602" s="21"/>
      <c r="CU602" s="21"/>
      <c r="CV602" s="21"/>
      <c r="CW602" s="21"/>
      <c r="CX602" s="21"/>
      <c r="CY602" s="21"/>
      <c r="CZ602" s="21"/>
      <c r="DA602" s="21"/>
    </row>
    <row r="603" spans="2:105" x14ac:dyDescent="0.3">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c r="AG603" s="21"/>
      <c r="AH603" s="21"/>
      <c r="AI603" s="21"/>
      <c r="AJ603" s="21"/>
      <c r="AK603" s="21"/>
      <c r="AL603" s="21"/>
      <c r="AM603" s="21"/>
      <c r="AN603" s="21"/>
      <c r="AO603" s="21"/>
      <c r="AP603" s="21"/>
      <c r="AQ603" s="21"/>
      <c r="AR603" s="21"/>
      <c r="AW603" s="21"/>
      <c r="AX603" s="21"/>
      <c r="AY603" s="21"/>
      <c r="AZ603" s="21"/>
      <c r="BA603" s="21"/>
      <c r="BB603" s="21"/>
      <c r="BC603" s="21"/>
      <c r="BD603" s="21"/>
      <c r="BE603" s="21"/>
      <c r="BF603" s="21"/>
      <c r="BG603" s="21"/>
      <c r="BH603" s="21"/>
      <c r="BI603" s="21"/>
      <c r="BJ603" s="21"/>
      <c r="BK603" s="21"/>
      <c r="BL603" s="21"/>
      <c r="BM603" s="21"/>
      <c r="BN603" s="21"/>
      <c r="BO603" s="21"/>
      <c r="BP603" s="21"/>
      <c r="BQ603" s="21"/>
      <c r="BR603" s="21"/>
      <c r="BS603" s="21"/>
      <c r="BT603" s="21"/>
      <c r="BU603" s="21"/>
      <c r="BV603" s="21"/>
      <c r="BW603" s="21"/>
      <c r="BX603" s="21"/>
      <c r="BY603" s="21"/>
      <c r="BZ603" s="21"/>
      <c r="CA603" s="21"/>
      <c r="CB603" s="21"/>
      <c r="CC603" s="21"/>
      <c r="CD603" s="21"/>
      <c r="CE603" s="21"/>
      <c r="CF603" s="21"/>
      <c r="CG603" s="21"/>
      <c r="CH603" s="21"/>
      <c r="CI603" s="21"/>
      <c r="CJ603" s="21"/>
      <c r="CK603" s="21"/>
      <c r="CL603" s="21"/>
      <c r="CM603" s="21"/>
      <c r="CN603" s="21"/>
      <c r="CO603" s="21"/>
      <c r="CP603" s="21"/>
      <c r="CQ603" s="21"/>
      <c r="CR603" s="21"/>
      <c r="CS603" s="21"/>
      <c r="CT603" s="21"/>
      <c r="CU603" s="21"/>
      <c r="CV603" s="21"/>
      <c r="CW603" s="21"/>
      <c r="CX603" s="21"/>
      <c r="CY603" s="21"/>
      <c r="CZ603" s="21"/>
      <c r="DA603" s="21"/>
    </row>
    <row r="604" spans="2:105" x14ac:dyDescent="0.3">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c r="AG604" s="21"/>
      <c r="AH604" s="21"/>
      <c r="AI604" s="21"/>
      <c r="AJ604" s="21"/>
      <c r="AK604" s="21"/>
      <c r="AL604" s="21"/>
      <c r="AM604" s="21"/>
      <c r="AN604" s="21"/>
      <c r="AO604" s="21"/>
      <c r="AP604" s="21"/>
      <c r="AQ604" s="21"/>
      <c r="AR604" s="21"/>
      <c r="AW604" s="21"/>
      <c r="AX604" s="21"/>
      <c r="AY604" s="21"/>
      <c r="AZ604" s="21"/>
      <c r="BA604" s="21"/>
      <c r="BB604" s="21"/>
      <c r="BC604" s="21"/>
      <c r="BD604" s="21"/>
      <c r="BE604" s="21"/>
      <c r="BF604" s="21"/>
      <c r="BG604" s="21"/>
      <c r="BH604" s="21"/>
      <c r="BI604" s="21"/>
      <c r="BJ604" s="21"/>
      <c r="BK604" s="21"/>
      <c r="BL604" s="21"/>
      <c r="BM604" s="21"/>
      <c r="BN604" s="21"/>
      <c r="BO604" s="21"/>
      <c r="BP604" s="21"/>
      <c r="BQ604" s="21"/>
      <c r="BR604" s="21"/>
      <c r="BS604" s="21"/>
      <c r="BT604" s="21"/>
      <c r="BU604" s="21"/>
      <c r="BV604" s="21"/>
      <c r="BW604" s="21"/>
      <c r="BX604" s="21"/>
      <c r="BY604" s="21"/>
      <c r="BZ604" s="21"/>
      <c r="CA604" s="21"/>
      <c r="CB604" s="21"/>
      <c r="CC604" s="21"/>
      <c r="CD604" s="21"/>
      <c r="CE604" s="21"/>
      <c r="CF604" s="21"/>
      <c r="CG604" s="21"/>
      <c r="CH604" s="21"/>
      <c r="CI604" s="21"/>
      <c r="CJ604" s="21"/>
      <c r="CK604" s="21"/>
      <c r="CL604" s="21"/>
      <c r="CM604" s="21"/>
      <c r="CN604" s="21"/>
      <c r="CO604" s="21"/>
      <c r="CP604" s="21"/>
      <c r="CQ604" s="21"/>
      <c r="CR604" s="21"/>
      <c r="CS604" s="21"/>
      <c r="CT604" s="21"/>
      <c r="CU604" s="21"/>
      <c r="CV604" s="21"/>
      <c r="CW604" s="21"/>
      <c r="CX604" s="21"/>
      <c r="CY604" s="21"/>
      <c r="CZ604" s="21"/>
      <c r="DA604" s="21"/>
    </row>
    <row r="605" spans="2:105" x14ac:dyDescent="0.3">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c r="AG605" s="21"/>
      <c r="AH605" s="21"/>
      <c r="AI605" s="21"/>
      <c r="AJ605" s="21"/>
      <c r="AK605" s="21"/>
      <c r="AL605" s="21"/>
      <c r="AM605" s="21"/>
      <c r="AN605" s="21"/>
      <c r="AO605" s="21"/>
      <c r="AP605" s="21"/>
      <c r="AQ605" s="21"/>
      <c r="AR605" s="21"/>
      <c r="AW605" s="21"/>
      <c r="AX605" s="21"/>
      <c r="AY605" s="21"/>
      <c r="AZ605" s="21"/>
      <c r="BA605" s="21"/>
      <c r="BB605" s="21"/>
      <c r="BC605" s="21"/>
      <c r="BD605" s="21"/>
      <c r="BE605" s="21"/>
      <c r="BF605" s="21"/>
      <c r="BG605" s="21"/>
      <c r="BH605" s="21"/>
      <c r="BI605" s="21"/>
      <c r="BJ605" s="21"/>
      <c r="BK605" s="21"/>
      <c r="BL605" s="21"/>
      <c r="BM605" s="21"/>
      <c r="BN605" s="21"/>
      <c r="BO605" s="21"/>
      <c r="BP605" s="21"/>
      <c r="BQ605" s="21"/>
      <c r="BR605" s="21"/>
      <c r="BS605" s="21"/>
      <c r="BT605" s="21"/>
      <c r="BU605" s="21"/>
      <c r="BV605" s="21"/>
      <c r="BW605" s="21"/>
      <c r="BX605" s="21"/>
      <c r="BY605" s="21"/>
      <c r="BZ605" s="21"/>
      <c r="CA605" s="21"/>
      <c r="CB605" s="21"/>
      <c r="CC605" s="21"/>
      <c r="CD605" s="21"/>
      <c r="CE605" s="21"/>
      <c r="CF605" s="21"/>
      <c r="CG605" s="21"/>
      <c r="CH605" s="21"/>
      <c r="CI605" s="21"/>
      <c r="CJ605" s="21"/>
      <c r="CK605" s="21"/>
      <c r="CL605" s="21"/>
      <c r="CM605" s="21"/>
      <c r="CN605" s="21"/>
      <c r="CO605" s="21"/>
      <c r="CP605" s="21"/>
      <c r="CQ605" s="21"/>
      <c r="CR605" s="21"/>
      <c r="CS605" s="21"/>
      <c r="CT605" s="21"/>
      <c r="CU605" s="21"/>
      <c r="CV605" s="21"/>
      <c r="CW605" s="21"/>
      <c r="CX605" s="21"/>
      <c r="CY605" s="21"/>
      <c r="CZ605" s="21"/>
      <c r="DA605" s="21"/>
    </row>
    <row r="606" spans="2:105" x14ac:dyDescent="0.3">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c r="AG606" s="21"/>
      <c r="AH606" s="21"/>
      <c r="AI606" s="21"/>
      <c r="AJ606" s="21"/>
      <c r="AK606" s="21"/>
      <c r="AL606" s="21"/>
      <c r="AM606" s="21"/>
      <c r="AN606" s="21"/>
      <c r="AO606" s="21"/>
      <c r="AP606" s="21"/>
      <c r="AQ606" s="21"/>
      <c r="AR606" s="21"/>
      <c r="AW606" s="21"/>
      <c r="AX606" s="21"/>
      <c r="AY606" s="21"/>
      <c r="AZ606" s="21"/>
      <c r="BA606" s="21"/>
      <c r="BB606" s="21"/>
      <c r="BC606" s="21"/>
      <c r="BD606" s="21"/>
      <c r="BE606" s="21"/>
      <c r="BF606" s="21"/>
      <c r="BG606" s="21"/>
      <c r="BH606" s="21"/>
      <c r="BI606" s="21"/>
      <c r="BJ606" s="21"/>
      <c r="BK606" s="21"/>
      <c r="BL606" s="21"/>
      <c r="BM606" s="21"/>
      <c r="BN606" s="21"/>
      <c r="BO606" s="21"/>
      <c r="BP606" s="21"/>
      <c r="BQ606" s="21"/>
      <c r="BR606" s="21"/>
      <c r="BS606" s="21"/>
      <c r="BT606" s="21"/>
      <c r="BU606" s="21"/>
      <c r="BV606" s="21"/>
      <c r="BW606" s="21"/>
      <c r="BX606" s="21"/>
      <c r="BY606" s="21"/>
      <c r="BZ606" s="21"/>
      <c r="CA606" s="21"/>
      <c r="CB606" s="21"/>
      <c r="CC606" s="21"/>
      <c r="CD606" s="21"/>
      <c r="CE606" s="21"/>
      <c r="CF606" s="21"/>
      <c r="CG606" s="21"/>
      <c r="CH606" s="21"/>
      <c r="CI606" s="21"/>
      <c r="CJ606" s="21"/>
      <c r="CK606" s="21"/>
      <c r="CL606" s="21"/>
      <c r="CM606" s="21"/>
      <c r="CN606" s="21"/>
      <c r="CO606" s="21"/>
      <c r="CP606" s="21"/>
      <c r="CQ606" s="21"/>
      <c r="CR606" s="21"/>
      <c r="CS606" s="21"/>
      <c r="CT606" s="21"/>
      <c r="CU606" s="21"/>
      <c r="CV606" s="21"/>
      <c r="CW606" s="21"/>
      <c r="CX606" s="21"/>
      <c r="CY606" s="21"/>
      <c r="CZ606" s="21"/>
      <c r="DA606" s="21"/>
    </row>
    <row r="607" spans="2:105" x14ac:dyDescent="0.3">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c r="AG607" s="21"/>
      <c r="AH607" s="21"/>
      <c r="AI607" s="21"/>
      <c r="AJ607" s="21"/>
      <c r="AK607" s="21"/>
      <c r="AL607" s="21"/>
      <c r="AM607" s="21"/>
      <c r="AN607" s="21"/>
      <c r="AO607" s="21"/>
      <c r="AP607" s="21"/>
      <c r="AQ607" s="21"/>
      <c r="AR607" s="21"/>
      <c r="AW607" s="21"/>
      <c r="AX607" s="21"/>
      <c r="AY607" s="21"/>
      <c r="AZ607" s="21"/>
      <c r="BA607" s="21"/>
      <c r="BB607" s="21"/>
      <c r="BC607" s="21"/>
      <c r="BD607" s="21"/>
      <c r="BE607" s="21"/>
      <c r="BF607" s="21"/>
      <c r="BG607" s="21"/>
      <c r="BH607" s="21"/>
      <c r="BI607" s="21"/>
      <c r="BJ607" s="21"/>
      <c r="BK607" s="21"/>
      <c r="BL607" s="21"/>
      <c r="BM607" s="21"/>
      <c r="BN607" s="21"/>
      <c r="BO607" s="21"/>
      <c r="BP607" s="21"/>
      <c r="BQ607" s="21"/>
      <c r="BR607" s="21"/>
      <c r="BS607" s="21"/>
      <c r="BT607" s="21"/>
      <c r="BU607" s="21"/>
      <c r="BV607" s="21"/>
      <c r="BW607" s="21"/>
      <c r="BX607" s="21"/>
      <c r="BY607" s="21"/>
      <c r="BZ607" s="21"/>
      <c r="CA607" s="21"/>
      <c r="CB607" s="21"/>
      <c r="CC607" s="21"/>
      <c r="CD607" s="21"/>
      <c r="CE607" s="21"/>
      <c r="CF607" s="21"/>
      <c r="CG607" s="21"/>
      <c r="CH607" s="21"/>
      <c r="CI607" s="21"/>
      <c r="CJ607" s="21"/>
      <c r="CK607" s="21"/>
      <c r="CL607" s="21"/>
      <c r="CM607" s="21"/>
      <c r="CN607" s="21"/>
      <c r="CO607" s="21"/>
      <c r="CP607" s="21"/>
      <c r="CQ607" s="21"/>
      <c r="CR607" s="21"/>
      <c r="CS607" s="21"/>
      <c r="CT607" s="21"/>
      <c r="CU607" s="21"/>
      <c r="CV607" s="21"/>
      <c r="CW607" s="21"/>
      <c r="CX607" s="21"/>
      <c r="CY607" s="21"/>
      <c r="CZ607" s="21"/>
      <c r="DA607" s="21"/>
    </row>
    <row r="608" spans="2:105" x14ac:dyDescent="0.3">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c r="AG608" s="21"/>
      <c r="AH608" s="21"/>
      <c r="AI608" s="21"/>
      <c r="AJ608" s="21"/>
      <c r="AK608" s="21"/>
      <c r="AL608" s="21"/>
      <c r="AM608" s="21"/>
      <c r="AN608" s="21"/>
      <c r="AO608" s="21"/>
      <c r="AP608" s="21"/>
      <c r="AQ608" s="21"/>
      <c r="AR608" s="21"/>
      <c r="AW608" s="21"/>
      <c r="AX608" s="21"/>
      <c r="AY608" s="21"/>
      <c r="AZ608" s="21"/>
      <c r="BA608" s="21"/>
      <c r="BB608" s="21"/>
      <c r="BC608" s="21"/>
      <c r="BD608" s="21"/>
      <c r="BE608" s="21"/>
      <c r="BF608" s="21"/>
      <c r="BG608" s="21"/>
      <c r="BH608" s="21"/>
      <c r="BI608" s="21"/>
      <c r="BJ608" s="21"/>
      <c r="BK608" s="21"/>
      <c r="BL608" s="21"/>
      <c r="BM608" s="21"/>
      <c r="BN608" s="21"/>
      <c r="BO608" s="21"/>
      <c r="BP608" s="21"/>
      <c r="BQ608" s="21"/>
      <c r="BR608" s="21"/>
      <c r="BS608" s="21"/>
      <c r="BT608" s="21"/>
      <c r="BU608" s="21"/>
      <c r="BV608" s="21"/>
      <c r="BW608" s="21"/>
      <c r="BX608" s="21"/>
      <c r="BY608" s="21"/>
      <c r="BZ608" s="21"/>
      <c r="CA608" s="21"/>
      <c r="CB608" s="21"/>
      <c r="CC608" s="21"/>
      <c r="CD608" s="21"/>
      <c r="CE608" s="21"/>
      <c r="CF608" s="21"/>
      <c r="CG608" s="21"/>
      <c r="CH608" s="21"/>
      <c r="CI608" s="21"/>
      <c r="CJ608" s="21"/>
      <c r="CK608" s="21"/>
      <c r="CL608" s="21"/>
      <c r="CM608" s="21"/>
      <c r="CN608" s="21"/>
      <c r="CO608" s="21"/>
      <c r="CP608" s="21"/>
      <c r="CQ608" s="21"/>
      <c r="CR608" s="21"/>
      <c r="CS608" s="21"/>
      <c r="CT608" s="21"/>
      <c r="CU608" s="21"/>
      <c r="CV608" s="21"/>
      <c r="CW608" s="21"/>
      <c r="CX608" s="21"/>
      <c r="CY608" s="21"/>
      <c r="CZ608" s="21"/>
      <c r="DA608" s="21"/>
    </row>
    <row r="609" spans="2:105" x14ac:dyDescent="0.3">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c r="AG609" s="21"/>
      <c r="AH609" s="21"/>
      <c r="AI609" s="21"/>
      <c r="AJ609" s="21"/>
      <c r="AK609" s="21"/>
      <c r="AL609" s="21"/>
      <c r="AM609" s="21"/>
      <c r="AN609" s="21"/>
      <c r="AO609" s="21"/>
      <c r="AP609" s="21"/>
      <c r="AQ609" s="21"/>
      <c r="AR609" s="21"/>
      <c r="AW609" s="21"/>
      <c r="AX609" s="21"/>
      <c r="AY609" s="21"/>
      <c r="AZ609" s="21"/>
      <c r="BA609" s="21"/>
      <c r="BB609" s="21"/>
      <c r="BC609" s="21"/>
      <c r="BD609" s="21"/>
      <c r="BE609" s="21"/>
      <c r="BF609" s="21"/>
      <c r="BG609" s="21"/>
      <c r="BH609" s="21"/>
      <c r="BI609" s="21"/>
      <c r="BJ609" s="21"/>
      <c r="BK609" s="21"/>
      <c r="BL609" s="21"/>
      <c r="BM609" s="21"/>
      <c r="BN609" s="21"/>
      <c r="BO609" s="21"/>
      <c r="BP609" s="21"/>
      <c r="BQ609" s="21"/>
      <c r="BR609" s="21"/>
      <c r="BS609" s="21"/>
      <c r="BT609" s="21"/>
      <c r="BU609" s="21"/>
      <c r="BV609" s="21"/>
      <c r="BW609" s="21"/>
      <c r="BX609" s="21"/>
      <c r="BY609" s="21"/>
      <c r="BZ609" s="21"/>
      <c r="CA609" s="21"/>
      <c r="CB609" s="21"/>
      <c r="CC609" s="21"/>
      <c r="CD609" s="21"/>
      <c r="CE609" s="21"/>
      <c r="CF609" s="21"/>
      <c r="CG609" s="21"/>
      <c r="CH609" s="21"/>
      <c r="CI609" s="21"/>
      <c r="CJ609" s="21"/>
      <c r="CK609" s="21"/>
      <c r="CL609" s="21"/>
      <c r="CM609" s="21"/>
      <c r="CN609" s="21"/>
      <c r="CO609" s="21"/>
      <c r="CP609" s="21"/>
      <c r="CQ609" s="21"/>
      <c r="CR609" s="21"/>
      <c r="CS609" s="21"/>
      <c r="CT609" s="21"/>
      <c r="CU609" s="21"/>
      <c r="CV609" s="21"/>
      <c r="CW609" s="21"/>
      <c r="CX609" s="21"/>
      <c r="CY609" s="21"/>
      <c r="CZ609" s="21"/>
      <c r="DA609" s="21"/>
    </row>
    <row r="610" spans="2:105" x14ac:dyDescent="0.3">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c r="AG610" s="21"/>
      <c r="AH610" s="21"/>
      <c r="AI610" s="21"/>
      <c r="AJ610" s="21"/>
      <c r="AK610" s="21"/>
      <c r="AL610" s="21"/>
      <c r="AM610" s="21"/>
      <c r="AN610" s="21"/>
      <c r="AO610" s="21"/>
      <c r="AP610" s="21"/>
      <c r="AQ610" s="21"/>
      <c r="AR610" s="21"/>
      <c r="AW610" s="21"/>
      <c r="AX610" s="21"/>
      <c r="AY610" s="21"/>
      <c r="AZ610" s="21"/>
      <c r="BA610" s="21"/>
      <c r="BB610" s="21"/>
      <c r="BC610" s="21"/>
      <c r="BD610" s="21"/>
      <c r="BE610" s="21"/>
      <c r="BF610" s="21"/>
      <c r="BG610" s="21"/>
      <c r="BH610" s="21"/>
      <c r="BI610" s="21"/>
      <c r="BJ610" s="21"/>
      <c r="BK610" s="21"/>
      <c r="BL610" s="21"/>
      <c r="BM610" s="21"/>
      <c r="BN610" s="21"/>
      <c r="BO610" s="21"/>
      <c r="BP610" s="21"/>
      <c r="BQ610" s="21"/>
      <c r="BR610" s="21"/>
      <c r="BS610" s="21"/>
      <c r="BT610" s="21"/>
      <c r="BU610" s="21"/>
      <c r="BV610" s="21"/>
      <c r="BW610" s="21"/>
      <c r="BX610" s="21"/>
      <c r="BY610" s="21"/>
      <c r="BZ610" s="21"/>
      <c r="CA610" s="21"/>
      <c r="CB610" s="21"/>
      <c r="CC610" s="21"/>
      <c r="CD610" s="21"/>
      <c r="CE610" s="21"/>
      <c r="CF610" s="21"/>
      <c r="CG610" s="21"/>
      <c r="CH610" s="21"/>
      <c r="CI610" s="21"/>
      <c r="CJ610" s="21"/>
      <c r="CK610" s="21"/>
      <c r="CL610" s="21"/>
      <c r="CM610" s="21"/>
      <c r="CN610" s="21"/>
      <c r="CO610" s="21"/>
      <c r="CP610" s="21"/>
      <c r="CQ610" s="21"/>
      <c r="CR610" s="21"/>
      <c r="CS610" s="21"/>
      <c r="CT610" s="21"/>
      <c r="CU610" s="21"/>
      <c r="CV610" s="21"/>
      <c r="CW610" s="21"/>
      <c r="CX610" s="21"/>
      <c r="CY610" s="21"/>
      <c r="CZ610" s="21"/>
      <c r="DA610" s="21"/>
    </row>
    <row r="611" spans="2:105" x14ac:dyDescent="0.3">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c r="AG611" s="21"/>
      <c r="AH611" s="21"/>
      <c r="AI611" s="21"/>
      <c r="AJ611" s="21"/>
      <c r="AK611" s="21"/>
      <c r="AL611" s="21"/>
      <c r="AM611" s="21"/>
      <c r="AN611" s="21"/>
      <c r="AO611" s="21"/>
      <c r="AP611" s="21"/>
      <c r="AQ611" s="21"/>
      <c r="AR611" s="21"/>
      <c r="AW611" s="21"/>
      <c r="AX611" s="21"/>
      <c r="AY611" s="21"/>
      <c r="AZ611" s="21"/>
      <c r="BA611" s="21"/>
      <c r="BB611" s="21"/>
      <c r="BC611" s="21"/>
      <c r="BD611" s="21"/>
      <c r="BE611" s="21"/>
      <c r="BF611" s="21"/>
      <c r="BG611" s="21"/>
      <c r="BH611" s="21"/>
      <c r="BI611" s="21"/>
      <c r="BJ611" s="21"/>
      <c r="BK611" s="21"/>
      <c r="BL611" s="21"/>
      <c r="BM611" s="21"/>
      <c r="BN611" s="21"/>
      <c r="BO611" s="21"/>
      <c r="BP611" s="21"/>
      <c r="BQ611" s="21"/>
      <c r="BR611" s="21"/>
      <c r="BS611" s="21"/>
      <c r="BT611" s="21"/>
      <c r="BU611" s="21"/>
      <c r="BV611" s="21"/>
      <c r="BW611" s="21"/>
      <c r="BX611" s="21"/>
      <c r="BY611" s="21"/>
      <c r="BZ611" s="21"/>
      <c r="CA611" s="21"/>
      <c r="CB611" s="21"/>
      <c r="CC611" s="21"/>
      <c r="CD611" s="21"/>
      <c r="CE611" s="21"/>
      <c r="CF611" s="21"/>
      <c r="CG611" s="21"/>
      <c r="CH611" s="21"/>
      <c r="CI611" s="21"/>
      <c r="CJ611" s="21"/>
      <c r="CK611" s="21"/>
      <c r="CL611" s="21"/>
      <c r="CM611" s="21"/>
      <c r="CN611" s="21"/>
      <c r="CO611" s="21"/>
      <c r="CP611" s="21"/>
      <c r="CQ611" s="21"/>
      <c r="CR611" s="21"/>
      <c r="CS611" s="21"/>
      <c r="CT611" s="21"/>
      <c r="CU611" s="21"/>
      <c r="CV611" s="21"/>
      <c r="CW611" s="21"/>
      <c r="CX611" s="21"/>
      <c r="CY611" s="21"/>
      <c r="CZ611" s="21"/>
      <c r="DA611" s="21"/>
    </row>
    <row r="612" spans="2:105" x14ac:dyDescent="0.3">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c r="AG612" s="21"/>
      <c r="AH612" s="21"/>
      <c r="AI612" s="21"/>
      <c r="AJ612" s="21"/>
      <c r="AK612" s="21"/>
      <c r="AL612" s="21"/>
      <c r="AM612" s="21"/>
      <c r="AN612" s="21"/>
      <c r="AO612" s="21"/>
      <c r="AP612" s="21"/>
      <c r="AQ612" s="21"/>
      <c r="AR612" s="21"/>
      <c r="AW612" s="21"/>
      <c r="AX612" s="21"/>
      <c r="AY612" s="21"/>
      <c r="AZ612" s="21"/>
      <c r="BA612" s="21"/>
      <c r="BB612" s="21"/>
      <c r="BC612" s="21"/>
      <c r="BD612" s="21"/>
      <c r="BE612" s="21"/>
      <c r="BF612" s="21"/>
      <c r="BG612" s="21"/>
      <c r="BH612" s="21"/>
      <c r="BI612" s="21"/>
      <c r="BJ612" s="21"/>
      <c r="BK612" s="21"/>
      <c r="BL612" s="21"/>
      <c r="BM612" s="21"/>
      <c r="BN612" s="21"/>
      <c r="BO612" s="21"/>
      <c r="BP612" s="21"/>
      <c r="BQ612" s="21"/>
      <c r="BR612" s="21"/>
      <c r="BS612" s="21"/>
      <c r="BT612" s="21"/>
      <c r="BU612" s="21"/>
      <c r="BV612" s="21"/>
      <c r="BW612" s="21"/>
      <c r="BX612" s="21"/>
      <c r="BY612" s="21"/>
      <c r="BZ612" s="21"/>
      <c r="CA612" s="21"/>
      <c r="CB612" s="21"/>
      <c r="CC612" s="21"/>
      <c r="CD612" s="21"/>
      <c r="CE612" s="21"/>
      <c r="CF612" s="21"/>
      <c r="CG612" s="21"/>
      <c r="CH612" s="21"/>
      <c r="CI612" s="21"/>
      <c r="CJ612" s="21"/>
      <c r="CK612" s="21"/>
      <c r="CL612" s="21"/>
      <c r="CM612" s="21"/>
      <c r="CN612" s="21"/>
      <c r="CO612" s="21"/>
      <c r="CP612" s="21"/>
      <c r="CQ612" s="21"/>
      <c r="CR612" s="21"/>
      <c r="CS612" s="21"/>
      <c r="CT612" s="21"/>
      <c r="CU612" s="21"/>
      <c r="CV612" s="21"/>
      <c r="CW612" s="21"/>
      <c r="CX612" s="21"/>
      <c r="CY612" s="21"/>
      <c r="CZ612" s="21"/>
      <c r="DA612" s="21"/>
    </row>
    <row r="613" spans="2:105" x14ac:dyDescent="0.3">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c r="AG613" s="21"/>
      <c r="AH613" s="21"/>
      <c r="AI613" s="21"/>
      <c r="AJ613" s="21"/>
      <c r="AK613" s="21"/>
      <c r="AL613" s="21"/>
      <c r="AM613" s="21"/>
      <c r="AN613" s="21"/>
      <c r="AO613" s="21"/>
      <c r="AP613" s="21"/>
      <c r="AQ613" s="21"/>
      <c r="AR613" s="21"/>
      <c r="AW613" s="21"/>
      <c r="AX613" s="21"/>
      <c r="AY613" s="21"/>
      <c r="AZ613" s="21"/>
      <c r="BA613" s="21"/>
      <c r="BB613" s="21"/>
      <c r="BC613" s="21"/>
      <c r="BD613" s="21"/>
      <c r="BE613" s="21"/>
      <c r="BF613" s="21"/>
      <c r="BG613" s="21"/>
      <c r="BH613" s="21"/>
      <c r="BI613" s="21"/>
      <c r="BJ613" s="21"/>
      <c r="BK613" s="21"/>
      <c r="BL613" s="21"/>
      <c r="BM613" s="21"/>
      <c r="BN613" s="21"/>
      <c r="BO613" s="21"/>
      <c r="BP613" s="21"/>
      <c r="BQ613" s="21"/>
      <c r="BR613" s="21"/>
      <c r="BS613" s="21"/>
      <c r="BT613" s="21"/>
      <c r="BU613" s="21"/>
      <c r="BV613" s="21"/>
      <c r="BW613" s="21"/>
      <c r="BX613" s="21"/>
      <c r="BY613" s="21"/>
      <c r="BZ613" s="21"/>
      <c r="CA613" s="21"/>
      <c r="CB613" s="21"/>
      <c r="CC613" s="21"/>
      <c r="CD613" s="21"/>
      <c r="CE613" s="21"/>
      <c r="CF613" s="21"/>
      <c r="CG613" s="21"/>
      <c r="CH613" s="21"/>
      <c r="CI613" s="21"/>
      <c r="CJ613" s="21"/>
      <c r="CK613" s="21"/>
      <c r="CL613" s="21"/>
      <c r="CM613" s="21"/>
      <c r="CN613" s="21"/>
      <c r="CO613" s="21"/>
      <c r="CP613" s="21"/>
      <c r="CQ613" s="21"/>
      <c r="CR613" s="21"/>
      <c r="CS613" s="21"/>
      <c r="CT613" s="21"/>
      <c r="CU613" s="21"/>
      <c r="CV613" s="21"/>
      <c r="CW613" s="21"/>
      <c r="CX613" s="21"/>
      <c r="CY613" s="21"/>
      <c r="CZ613" s="21"/>
      <c r="DA613" s="21"/>
    </row>
    <row r="614" spans="2:105" x14ac:dyDescent="0.3">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c r="AG614" s="21"/>
      <c r="AH614" s="21"/>
      <c r="AI614" s="21"/>
      <c r="AJ614" s="21"/>
      <c r="AK614" s="21"/>
      <c r="AL614" s="21"/>
      <c r="AM614" s="21"/>
      <c r="AN614" s="21"/>
      <c r="AO614" s="21"/>
      <c r="AP614" s="21"/>
      <c r="AQ614" s="21"/>
      <c r="AR614" s="21"/>
      <c r="AW614" s="21"/>
      <c r="AX614" s="21"/>
      <c r="AY614" s="21"/>
      <c r="AZ614" s="21"/>
      <c r="BA614" s="21"/>
      <c r="BB614" s="21"/>
      <c r="BC614" s="21"/>
      <c r="BD614" s="21"/>
      <c r="BE614" s="21"/>
      <c r="BF614" s="21"/>
      <c r="BG614" s="21"/>
      <c r="BH614" s="21"/>
      <c r="BI614" s="21"/>
      <c r="BJ614" s="21"/>
      <c r="BK614" s="21"/>
      <c r="BL614" s="21"/>
      <c r="BM614" s="21"/>
      <c r="BN614" s="21"/>
      <c r="BO614" s="21"/>
      <c r="BP614" s="21"/>
      <c r="BQ614" s="21"/>
      <c r="BR614" s="21"/>
      <c r="BS614" s="21"/>
      <c r="BT614" s="21"/>
      <c r="BU614" s="21"/>
      <c r="BV614" s="21"/>
      <c r="BW614" s="21"/>
      <c r="BX614" s="21"/>
      <c r="BY614" s="21"/>
      <c r="BZ614" s="21"/>
      <c r="CA614" s="21"/>
      <c r="CB614" s="21"/>
      <c r="CC614" s="21"/>
      <c r="CD614" s="21"/>
      <c r="CE614" s="21"/>
      <c r="CF614" s="21"/>
      <c r="CG614" s="21"/>
      <c r="CH614" s="21"/>
      <c r="CI614" s="21"/>
      <c r="CJ614" s="21"/>
      <c r="CK614" s="21"/>
      <c r="CL614" s="21"/>
      <c r="CM614" s="21"/>
      <c r="CN614" s="21"/>
      <c r="CO614" s="21"/>
      <c r="CP614" s="21"/>
      <c r="CQ614" s="21"/>
      <c r="CR614" s="21"/>
      <c r="CS614" s="21"/>
      <c r="CT614" s="21"/>
      <c r="CU614" s="21"/>
      <c r="CV614" s="21"/>
      <c r="CW614" s="21"/>
      <c r="CX614" s="21"/>
      <c r="CY614" s="21"/>
      <c r="CZ614" s="21"/>
      <c r="DA614" s="21"/>
    </row>
    <row r="615" spans="2:105" x14ac:dyDescent="0.3">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c r="AG615" s="21"/>
      <c r="AH615" s="21"/>
      <c r="AI615" s="21"/>
      <c r="AJ615" s="21"/>
      <c r="AK615" s="21"/>
      <c r="AL615" s="21"/>
      <c r="AM615" s="21"/>
      <c r="AN615" s="21"/>
      <c r="AO615" s="21"/>
      <c r="AP615" s="21"/>
      <c r="AQ615" s="21"/>
      <c r="AR615" s="21"/>
      <c r="AW615" s="21"/>
      <c r="AX615" s="21"/>
      <c r="AY615" s="21"/>
      <c r="AZ615" s="21"/>
      <c r="BA615" s="21"/>
      <c r="BB615" s="21"/>
      <c r="BC615" s="21"/>
      <c r="BD615" s="21"/>
      <c r="BE615" s="21"/>
      <c r="BF615" s="21"/>
      <c r="BG615" s="21"/>
      <c r="BH615" s="21"/>
      <c r="BI615" s="21"/>
      <c r="BJ615" s="21"/>
      <c r="BK615" s="21"/>
      <c r="BL615" s="21"/>
      <c r="BM615" s="21"/>
      <c r="BN615" s="21"/>
      <c r="BO615" s="21"/>
      <c r="BP615" s="21"/>
      <c r="BQ615" s="21"/>
      <c r="BR615" s="21"/>
      <c r="BS615" s="21"/>
      <c r="BT615" s="21"/>
      <c r="BU615" s="21"/>
      <c r="BV615" s="21"/>
      <c r="BW615" s="21"/>
      <c r="BX615" s="21"/>
      <c r="BY615" s="21"/>
      <c r="BZ615" s="21"/>
      <c r="CA615" s="21"/>
      <c r="CB615" s="21"/>
      <c r="CC615" s="21"/>
      <c r="CD615" s="21"/>
      <c r="CE615" s="21"/>
      <c r="CF615" s="21"/>
      <c r="CG615" s="21"/>
      <c r="CH615" s="21"/>
      <c r="CI615" s="21"/>
      <c r="CJ615" s="21"/>
      <c r="CK615" s="21"/>
      <c r="CL615" s="21"/>
      <c r="CM615" s="21"/>
      <c r="CN615" s="21"/>
      <c r="CO615" s="21"/>
      <c r="CP615" s="21"/>
      <c r="CQ615" s="21"/>
      <c r="CR615" s="21"/>
      <c r="CS615" s="21"/>
      <c r="CT615" s="21"/>
      <c r="CU615" s="21"/>
      <c r="CV615" s="21"/>
      <c r="CW615" s="21"/>
      <c r="CX615" s="21"/>
      <c r="CY615" s="21"/>
      <c r="CZ615" s="21"/>
      <c r="DA615" s="21"/>
    </row>
    <row r="616" spans="2:105" x14ac:dyDescent="0.3">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c r="AG616" s="21"/>
      <c r="AH616" s="21"/>
      <c r="AI616" s="21"/>
      <c r="AJ616" s="21"/>
      <c r="AK616" s="21"/>
      <c r="AL616" s="21"/>
      <c r="AM616" s="21"/>
      <c r="AN616" s="21"/>
      <c r="AO616" s="21"/>
      <c r="AP616" s="21"/>
      <c r="AQ616" s="21"/>
      <c r="AR616" s="21"/>
      <c r="AW616" s="21"/>
      <c r="AX616" s="21"/>
      <c r="AY616" s="21"/>
      <c r="AZ616" s="21"/>
      <c r="BA616" s="21"/>
      <c r="BB616" s="21"/>
      <c r="BC616" s="21"/>
      <c r="BD616" s="21"/>
      <c r="BE616" s="21"/>
      <c r="BF616" s="21"/>
      <c r="BG616" s="21"/>
      <c r="BH616" s="21"/>
      <c r="BI616" s="21"/>
      <c r="BJ616" s="21"/>
      <c r="BK616" s="21"/>
      <c r="BL616" s="21"/>
      <c r="BM616" s="21"/>
      <c r="BN616" s="21"/>
      <c r="BO616" s="21"/>
      <c r="BP616" s="21"/>
      <c r="BQ616" s="21"/>
      <c r="BR616" s="21"/>
      <c r="BS616" s="21"/>
      <c r="BT616" s="21"/>
      <c r="BU616" s="21"/>
      <c r="BV616" s="21"/>
      <c r="BW616" s="21"/>
      <c r="BX616" s="21"/>
      <c r="BY616" s="21"/>
      <c r="BZ616" s="21"/>
      <c r="CA616" s="21"/>
      <c r="CB616" s="21"/>
      <c r="CC616" s="21"/>
      <c r="CD616" s="21"/>
      <c r="CE616" s="21"/>
      <c r="CF616" s="21"/>
      <c r="CG616" s="21"/>
      <c r="CH616" s="21"/>
      <c r="CI616" s="21"/>
      <c r="CJ616" s="21"/>
      <c r="CK616" s="21"/>
      <c r="CL616" s="21"/>
      <c r="CM616" s="21"/>
      <c r="CN616" s="21"/>
      <c r="CO616" s="21"/>
      <c r="CP616" s="21"/>
      <c r="CQ616" s="21"/>
      <c r="CR616" s="21"/>
      <c r="CS616" s="21"/>
      <c r="CT616" s="21"/>
      <c r="CU616" s="21"/>
      <c r="CV616" s="21"/>
      <c r="CW616" s="21"/>
      <c r="CX616" s="21"/>
      <c r="CY616" s="21"/>
      <c r="CZ616" s="21"/>
      <c r="DA616" s="21"/>
    </row>
    <row r="617" spans="2:105" x14ac:dyDescent="0.3">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c r="AG617" s="21"/>
      <c r="AH617" s="21"/>
      <c r="AI617" s="21"/>
      <c r="AJ617" s="21"/>
      <c r="AK617" s="21"/>
      <c r="AL617" s="21"/>
      <c r="AM617" s="21"/>
      <c r="AN617" s="21"/>
      <c r="AO617" s="21"/>
      <c r="AP617" s="21"/>
      <c r="AQ617" s="21"/>
      <c r="AR617" s="21"/>
      <c r="AW617" s="21"/>
      <c r="AX617" s="21"/>
      <c r="AY617" s="21"/>
      <c r="AZ617" s="21"/>
      <c r="BA617" s="21"/>
      <c r="BB617" s="21"/>
      <c r="BC617" s="21"/>
      <c r="BD617" s="21"/>
      <c r="BE617" s="21"/>
      <c r="BF617" s="21"/>
      <c r="BG617" s="21"/>
      <c r="BH617" s="21"/>
      <c r="BI617" s="21"/>
      <c r="BJ617" s="21"/>
      <c r="BK617" s="21"/>
      <c r="BL617" s="21"/>
      <c r="BM617" s="21"/>
      <c r="BN617" s="21"/>
      <c r="BO617" s="21"/>
      <c r="BP617" s="21"/>
      <c r="BQ617" s="21"/>
      <c r="BR617" s="21"/>
      <c r="BS617" s="21"/>
      <c r="BT617" s="21"/>
      <c r="BU617" s="21"/>
      <c r="BV617" s="21"/>
      <c r="BW617" s="21"/>
      <c r="BX617" s="21"/>
      <c r="BY617" s="21"/>
      <c r="BZ617" s="21"/>
      <c r="CA617" s="21"/>
      <c r="CB617" s="21"/>
      <c r="CC617" s="21"/>
      <c r="CD617" s="21"/>
      <c r="CE617" s="21"/>
      <c r="CF617" s="21"/>
      <c r="CG617" s="21"/>
      <c r="CH617" s="21"/>
      <c r="CI617" s="21"/>
      <c r="CJ617" s="21"/>
      <c r="CK617" s="21"/>
      <c r="CL617" s="21"/>
      <c r="CM617" s="21"/>
      <c r="CN617" s="21"/>
      <c r="CO617" s="21"/>
      <c r="CP617" s="21"/>
      <c r="CQ617" s="21"/>
      <c r="CR617" s="21"/>
      <c r="CS617" s="21"/>
      <c r="CT617" s="21"/>
      <c r="CU617" s="21"/>
      <c r="CV617" s="21"/>
      <c r="CW617" s="21"/>
      <c r="CX617" s="21"/>
      <c r="CY617" s="21"/>
      <c r="CZ617" s="21"/>
      <c r="DA617" s="21"/>
    </row>
    <row r="618" spans="2:105" x14ac:dyDescent="0.3">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c r="AG618" s="21"/>
      <c r="AH618" s="21"/>
      <c r="AI618" s="21"/>
      <c r="AJ618" s="21"/>
      <c r="AK618" s="21"/>
      <c r="AL618" s="21"/>
      <c r="AM618" s="21"/>
      <c r="AN618" s="21"/>
      <c r="AO618" s="21"/>
      <c r="AP618" s="21"/>
      <c r="AQ618" s="21"/>
      <c r="AR618" s="21"/>
      <c r="AW618" s="21"/>
      <c r="AX618" s="21"/>
      <c r="AY618" s="21"/>
      <c r="AZ618" s="21"/>
      <c r="BA618" s="21"/>
      <c r="BB618" s="21"/>
      <c r="BC618" s="21"/>
      <c r="BD618" s="21"/>
      <c r="BE618" s="21"/>
      <c r="BF618" s="21"/>
      <c r="BG618" s="21"/>
      <c r="BH618" s="21"/>
      <c r="BI618" s="21"/>
      <c r="BJ618" s="21"/>
      <c r="BK618" s="21"/>
      <c r="BL618" s="21"/>
      <c r="BM618" s="21"/>
      <c r="BN618" s="21"/>
      <c r="BO618" s="21"/>
      <c r="BP618" s="21"/>
      <c r="BQ618" s="21"/>
      <c r="BR618" s="21"/>
      <c r="BS618" s="21"/>
      <c r="BT618" s="21"/>
      <c r="BU618" s="21"/>
      <c r="BV618" s="21"/>
      <c r="BW618" s="21"/>
      <c r="BX618" s="21"/>
      <c r="BY618" s="21"/>
      <c r="BZ618" s="21"/>
      <c r="CA618" s="21"/>
      <c r="CB618" s="21"/>
      <c r="CC618" s="21"/>
      <c r="CD618" s="21"/>
      <c r="CE618" s="21"/>
      <c r="CF618" s="21"/>
      <c r="CG618" s="21"/>
      <c r="CH618" s="21"/>
      <c r="CI618" s="21"/>
      <c r="CJ618" s="21"/>
      <c r="CK618" s="21"/>
      <c r="CL618" s="21"/>
      <c r="CM618" s="21"/>
      <c r="CN618" s="21"/>
      <c r="CO618" s="21"/>
      <c r="CP618" s="21"/>
      <c r="CQ618" s="21"/>
      <c r="CR618" s="21"/>
      <c r="CS618" s="21"/>
      <c r="CT618" s="21"/>
      <c r="CU618" s="21"/>
      <c r="CV618" s="21"/>
      <c r="CW618" s="21"/>
      <c r="CX618" s="21"/>
      <c r="CY618" s="21"/>
      <c r="CZ618" s="21"/>
      <c r="DA618" s="21"/>
    </row>
    <row r="619" spans="2:105" x14ac:dyDescent="0.3">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c r="AG619" s="21"/>
      <c r="AH619" s="21"/>
      <c r="AI619" s="21"/>
      <c r="AJ619" s="21"/>
      <c r="AK619" s="21"/>
      <c r="AL619" s="21"/>
      <c r="AM619" s="21"/>
      <c r="AN619" s="21"/>
      <c r="AO619" s="21"/>
      <c r="AP619" s="21"/>
      <c r="AQ619" s="21"/>
      <c r="AR619" s="21"/>
      <c r="AW619" s="21"/>
      <c r="AX619" s="21"/>
      <c r="AY619" s="21"/>
      <c r="AZ619" s="21"/>
      <c r="BA619" s="21"/>
      <c r="BB619" s="21"/>
      <c r="BC619" s="21"/>
      <c r="BD619" s="21"/>
      <c r="BE619" s="21"/>
      <c r="BF619" s="21"/>
      <c r="BG619" s="21"/>
      <c r="BH619" s="21"/>
      <c r="BI619" s="21"/>
      <c r="BJ619" s="21"/>
      <c r="BK619" s="21"/>
      <c r="BL619" s="21"/>
      <c r="BM619" s="21"/>
      <c r="BN619" s="21"/>
      <c r="BO619" s="21"/>
      <c r="BP619" s="21"/>
      <c r="BQ619" s="21"/>
      <c r="BR619" s="21"/>
      <c r="BS619" s="21"/>
      <c r="BT619" s="21"/>
      <c r="BU619" s="21"/>
      <c r="BV619" s="21"/>
      <c r="BW619" s="21"/>
      <c r="BX619" s="21"/>
      <c r="BY619" s="21"/>
      <c r="BZ619" s="21"/>
      <c r="CA619" s="21"/>
      <c r="CB619" s="21"/>
      <c r="CC619" s="21"/>
      <c r="CD619" s="21"/>
      <c r="CE619" s="21"/>
      <c r="CF619" s="21"/>
      <c r="CG619" s="21"/>
      <c r="CH619" s="21"/>
      <c r="CI619" s="21"/>
      <c r="CJ619" s="21"/>
      <c r="CK619" s="21"/>
      <c r="CL619" s="21"/>
      <c r="CM619" s="21"/>
      <c r="CN619" s="21"/>
      <c r="CO619" s="21"/>
      <c r="CP619" s="21"/>
      <c r="CQ619" s="21"/>
      <c r="CR619" s="21"/>
      <c r="CS619" s="21"/>
      <c r="CT619" s="21"/>
      <c r="CU619" s="21"/>
      <c r="CV619" s="21"/>
      <c r="CW619" s="21"/>
      <c r="CX619" s="21"/>
      <c r="CY619" s="21"/>
      <c r="CZ619" s="21"/>
      <c r="DA619" s="21"/>
    </row>
    <row r="620" spans="2:105" x14ac:dyDescent="0.3">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c r="AG620" s="21"/>
      <c r="AH620" s="21"/>
      <c r="AI620" s="21"/>
      <c r="AJ620" s="21"/>
      <c r="AK620" s="21"/>
      <c r="AL620" s="21"/>
      <c r="AM620" s="21"/>
      <c r="AN620" s="21"/>
      <c r="AO620" s="21"/>
      <c r="AP620" s="21"/>
      <c r="AQ620" s="21"/>
      <c r="AR620" s="21"/>
      <c r="AW620" s="21"/>
      <c r="AX620" s="21"/>
      <c r="AY620" s="21"/>
      <c r="AZ620" s="21"/>
      <c r="BA620" s="21"/>
      <c r="BB620" s="21"/>
      <c r="BC620" s="21"/>
      <c r="BD620" s="21"/>
      <c r="BE620" s="21"/>
      <c r="BF620" s="21"/>
      <c r="BG620" s="21"/>
      <c r="BH620" s="21"/>
      <c r="BI620" s="21"/>
      <c r="BJ620" s="21"/>
      <c r="BK620" s="21"/>
      <c r="BL620" s="21"/>
      <c r="BM620" s="21"/>
      <c r="BN620" s="21"/>
      <c r="BO620" s="21"/>
      <c r="BP620" s="21"/>
      <c r="BQ620" s="21"/>
      <c r="BR620" s="21"/>
      <c r="BS620" s="21"/>
      <c r="BT620" s="21"/>
      <c r="BU620" s="21"/>
      <c r="BV620" s="21"/>
      <c r="BW620" s="21"/>
      <c r="BX620" s="21"/>
      <c r="BY620" s="21"/>
      <c r="BZ620" s="21"/>
      <c r="CA620" s="21"/>
      <c r="CB620" s="21"/>
      <c r="CC620" s="21"/>
      <c r="CD620" s="21"/>
      <c r="CE620" s="21"/>
      <c r="CF620" s="21"/>
      <c r="CG620" s="21"/>
      <c r="CH620" s="21"/>
      <c r="CI620" s="21"/>
      <c r="CJ620" s="21"/>
      <c r="CK620" s="21"/>
      <c r="CL620" s="21"/>
      <c r="CM620" s="21"/>
      <c r="CN620" s="21"/>
      <c r="CO620" s="21"/>
      <c r="CP620" s="21"/>
      <c r="CQ620" s="21"/>
      <c r="CR620" s="21"/>
      <c r="CS620" s="21"/>
      <c r="CT620" s="21"/>
      <c r="CU620" s="21"/>
      <c r="CV620" s="21"/>
      <c r="CW620" s="21"/>
      <c r="CX620" s="21"/>
      <c r="CY620" s="21"/>
      <c r="CZ620" s="21"/>
      <c r="DA620" s="21"/>
    </row>
    <row r="621" spans="2:105" x14ac:dyDescent="0.3">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c r="AG621" s="21"/>
      <c r="AH621" s="21"/>
      <c r="AI621" s="21"/>
      <c r="AJ621" s="21"/>
      <c r="AK621" s="21"/>
      <c r="AL621" s="21"/>
      <c r="AM621" s="21"/>
      <c r="AN621" s="21"/>
      <c r="AO621" s="21"/>
      <c r="AP621" s="21"/>
      <c r="AQ621" s="21"/>
      <c r="AR621" s="21"/>
      <c r="AW621" s="21"/>
      <c r="AX621" s="21"/>
      <c r="AY621" s="21"/>
      <c r="AZ621" s="21"/>
      <c r="BA621" s="21"/>
      <c r="BB621" s="21"/>
      <c r="BC621" s="21"/>
      <c r="BD621" s="21"/>
      <c r="BE621" s="21"/>
      <c r="BF621" s="21"/>
      <c r="BG621" s="21"/>
      <c r="BH621" s="21"/>
      <c r="BI621" s="21"/>
      <c r="BJ621" s="21"/>
      <c r="BK621" s="21"/>
      <c r="BL621" s="21"/>
      <c r="BM621" s="21"/>
      <c r="BN621" s="21"/>
      <c r="BO621" s="21"/>
      <c r="BP621" s="21"/>
      <c r="BQ621" s="21"/>
      <c r="BR621" s="21"/>
      <c r="BS621" s="21"/>
      <c r="BT621" s="21"/>
      <c r="BU621" s="21"/>
      <c r="BV621" s="21"/>
      <c r="BW621" s="21"/>
      <c r="BX621" s="21"/>
      <c r="BY621" s="21"/>
      <c r="BZ621" s="21"/>
      <c r="CA621" s="21"/>
      <c r="CB621" s="21"/>
      <c r="CC621" s="21"/>
      <c r="CD621" s="21"/>
      <c r="CE621" s="21"/>
      <c r="CF621" s="21"/>
      <c r="CG621" s="21"/>
      <c r="CH621" s="21"/>
      <c r="CI621" s="21"/>
      <c r="CJ621" s="21"/>
      <c r="CK621" s="21"/>
      <c r="CL621" s="21"/>
      <c r="CM621" s="21"/>
      <c r="CN621" s="21"/>
      <c r="CO621" s="21"/>
      <c r="CP621" s="21"/>
      <c r="CQ621" s="21"/>
      <c r="CR621" s="21"/>
      <c r="CS621" s="21"/>
      <c r="CT621" s="21"/>
      <c r="CU621" s="21"/>
      <c r="CV621" s="21"/>
      <c r="CW621" s="21"/>
      <c r="CX621" s="21"/>
      <c r="CY621" s="21"/>
      <c r="CZ621" s="21"/>
      <c r="DA621" s="21"/>
    </row>
    <row r="622" spans="2:105" x14ac:dyDescent="0.3">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c r="AG622" s="21"/>
      <c r="AH622" s="21"/>
      <c r="AI622" s="21"/>
      <c r="AJ622" s="21"/>
      <c r="AK622" s="21"/>
      <c r="AL622" s="21"/>
      <c r="AM622" s="21"/>
      <c r="AN622" s="21"/>
      <c r="AO622" s="21"/>
      <c r="AP622" s="21"/>
      <c r="AQ622" s="21"/>
      <c r="AR622" s="21"/>
      <c r="AW622" s="21"/>
      <c r="AX622" s="21"/>
      <c r="AY622" s="21"/>
      <c r="AZ622" s="21"/>
      <c r="BA622" s="21"/>
      <c r="BB622" s="21"/>
      <c r="BC622" s="21"/>
      <c r="BD622" s="21"/>
      <c r="BE622" s="21"/>
      <c r="BF622" s="21"/>
      <c r="BG622" s="21"/>
      <c r="BH622" s="21"/>
      <c r="BI622" s="21"/>
      <c r="BJ622" s="21"/>
      <c r="BK622" s="21"/>
      <c r="BL622" s="21"/>
      <c r="BM622" s="21"/>
      <c r="BN622" s="21"/>
      <c r="BO622" s="21"/>
      <c r="BP622" s="21"/>
      <c r="BQ622" s="21"/>
      <c r="BR622" s="21"/>
      <c r="BS622" s="21"/>
      <c r="BT622" s="21"/>
      <c r="BU622" s="21"/>
      <c r="BV622" s="21"/>
      <c r="BW622" s="21"/>
      <c r="BX622" s="21"/>
      <c r="BY622" s="21"/>
      <c r="BZ622" s="21"/>
      <c r="CA622" s="21"/>
      <c r="CB622" s="21"/>
      <c r="CC622" s="21"/>
      <c r="CD622" s="21"/>
      <c r="CE622" s="21"/>
      <c r="CF622" s="21"/>
      <c r="CG622" s="21"/>
      <c r="CH622" s="21"/>
      <c r="CI622" s="21"/>
      <c r="CJ622" s="21"/>
      <c r="CK622" s="21"/>
      <c r="CL622" s="21"/>
      <c r="CM622" s="21"/>
      <c r="CN622" s="21"/>
      <c r="CO622" s="21"/>
      <c r="CP622" s="21"/>
      <c r="CQ622" s="21"/>
      <c r="CR622" s="21"/>
      <c r="CS622" s="21"/>
      <c r="CT622" s="21"/>
      <c r="CU622" s="21"/>
      <c r="CV622" s="21"/>
      <c r="CW622" s="21"/>
      <c r="CX622" s="21"/>
      <c r="CY622" s="21"/>
      <c r="CZ622" s="21"/>
      <c r="DA622" s="21"/>
    </row>
    <row r="623" spans="2:105" x14ac:dyDescent="0.3">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c r="AG623" s="21"/>
      <c r="AH623" s="21"/>
      <c r="AI623" s="21"/>
      <c r="AJ623" s="21"/>
      <c r="AK623" s="21"/>
      <c r="AL623" s="21"/>
      <c r="AM623" s="21"/>
      <c r="AN623" s="21"/>
      <c r="AO623" s="21"/>
      <c r="AP623" s="21"/>
      <c r="AQ623" s="21"/>
      <c r="AR623" s="21"/>
      <c r="AW623" s="21"/>
      <c r="AX623" s="21"/>
      <c r="AY623" s="21"/>
      <c r="AZ623" s="21"/>
      <c r="BA623" s="21"/>
      <c r="BB623" s="21"/>
      <c r="BC623" s="21"/>
      <c r="BD623" s="21"/>
      <c r="BE623" s="21"/>
      <c r="BF623" s="21"/>
      <c r="BG623" s="21"/>
      <c r="BH623" s="21"/>
      <c r="BI623" s="21"/>
      <c r="BJ623" s="21"/>
      <c r="BK623" s="21"/>
      <c r="BL623" s="21"/>
      <c r="BM623" s="21"/>
      <c r="BN623" s="21"/>
      <c r="BO623" s="21"/>
      <c r="BP623" s="21"/>
      <c r="BQ623" s="21"/>
      <c r="BR623" s="21"/>
      <c r="BS623" s="21"/>
      <c r="BT623" s="21"/>
      <c r="BU623" s="21"/>
      <c r="BV623" s="21"/>
      <c r="BW623" s="21"/>
      <c r="BX623" s="21"/>
      <c r="BY623" s="21"/>
      <c r="BZ623" s="21"/>
      <c r="CA623" s="21"/>
      <c r="CB623" s="21"/>
      <c r="CC623" s="21"/>
      <c r="CD623" s="21"/>
      <c r="CE623" s="21"/>
      <c r="CF623" s="21"/>
      <c r="CG623" s="21"/>
      <c r="CH623" s="21"/>
      <c r="CI623" s="21"/>
      <c r="CJ623" s="21"/>
      <c r="CK623" s="21"/>
      <c r="CL623" s="21"/>
      <c r="CM623" s="21"/>
      <c r="CN623" s="21"/>
      <c r="CO623" s="21"/>
      <c r="CP623" s="21"/>
      <c r="CQ623" s="21"/>
      <c r="CR623" s="21"/>
      <c r="CS623" s="21"/>
      <c r="CT623" s="21"/>
      <c r="CU623" s="21"/>
      <c r="CV623" s="21"/>
      <c r="CW623" s="21"/>
      <c r="CX623" s="21"/>
      <c r="CY623" s="21"/>
      <c r="CZ623" s="21"/>
      <c r="DA623" s="21"/>
    </row>
    <row r="624" spans="2:105" x14ac:dyDescent="0.3">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c r="AG624" s="21"/>
      <c r="AH624" s="21"/>
      <c r="AI624" s="21"/>
      <c r="AJ624" s="21"/>
      <c r="AK624" s="21"/>
      <c r="AL624" s="21"/>
      <c r="AM624" s="21"/>
      <c r="AN624" s="21"/>
      <c r="AO624" s="21"/>
      <c r="AP624" s="21"/>
      <c r="AQ624" s="21"/>
      <c r="AR624" s="21"/>
      <c r="AW624" s="21"/>
      <c r="AX624" s="21"/>
      <c r="AY624" s="21"/>
      <c r="AZ624" s="21"/>
      <c r="BA624" s="21"/>
      <c r="BB624" s="21"/>
      <c r="BC624" s="21"/>
      <c r="BD624" s="21"/>
      <c r="BE624" s="21"/>
      <c r="BF624" s="21"/>
      <c r="BG624" s="21"/>
      <c r="BH624" s="21"/>
      <c r="BI624" s="21"/>
      <c r="BJ624" s="21"/>
      <c r="BK624" s="21"/>
      <c r="BL624" s="21"/>
      <c r="BM624" s="21"/>
      <c r="BN624" s="21"/>
      <c r="BO624" s="21"/>
      <c r="BP624" s="21"/>
      <c r="BQ624" s="21"/>
      <c r="BR624" s="21"/>
      <c r="BS624" s="21"/>
      <c r="BT624" s="21"/>
      <c r="BU624" s="21"/>
      <c r="BV624" s="21"/>
      <c r="BW624" s="21"/>
      <c r="BX624" s="21"/>
      <c r="BY624" s="21"/>
      <c r="BZ624" s="21"/>
      <c r="CA624" s="21"/>
      <c r="CB624" s="21"/>
      <c r="CC624" s="21"/>
      <c r="CD624" s="21"/>
      <c r="CE624" s="21"/>
      <c r="CF624" s="21"/>
      <c r="CG624" s="21"/>
      <c r="CH624" s="21"/>
      <c r="CI624" s="21"/>
      <c r="CJ624" s="21"/>
      <c r="CK624" s="21"/>
      <c r="CL624" s="21"/>
      <c r="CM624" s="21"/>
      <c r="CN624" s="21"/>
      <c r="CO624" s="21"/>
      <c r="CP624" s="21"/>
      <c r="CQ624" s="21"/>
      <c r="CR624" s="21"/>
      <c r="CS624" s="21"/>
      <c r="CT624" s="21"/>
      <c r="CU624" s="21"/>
      <c r="CV624" s="21"/>
      <c r="CW624" s="21"/>
      <c r="CX624" s="21"/>
      <c r="CY624" s="21"/>
      <c r="CZ624" s="21"/>
      <c r="DA624" s="21"/>
    </row>
    <row r="625" spans="2:105" x14ac:dyDescent="0.3">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c r="AG625" s="21"/>
      <c r="AH625" s="21"/>
      <c r="AI625" s="21"/>
      <c r="AJ625" s="21"/>
      <c r="AK625" s="21"/>
      <c r="AL625" s="21"/>
      <c r="AM625" s="21"/>
      <c r="AN625" s="21"/>
      <c r="AO625" s="21"/>
      <c r="AP625" s="21"/>
      <c r="AQ625" s="21"/>
      <c r="AR625" s="21"/>
      <c r="AW625" s="21"/>
      <c r="AX625" s="21"/>
      <c r="AY625" s="21"/>
      <c r="AZ625" s="21"/>
      <c r="BA625" s="21"/>
      <c r="BB625" s="21"/>
      <c r="BC625" s="21"/>
      <c r="BD625" s="21"/>
      <c r="BE625" s="21"/>
      <c r="BF625" s="21"/>
      <c r="BG625" s="21"/>
      <c r="BH625" s="21"/>
      <c r="BI625" s="21"/>
      <c r="BJ625" s="21"/>
      <c r="BK625" s="21"/>
      <c r="BL625" s="21"/>
      <c r="BM625" s="21"/>
      <c r="BN625" s="21"/>
      <c r="BO625" s="21"/>
      <c r="BP625" s="21"/>
      <c r="BQ625" s="21"/>
      <c r="BR625" s="21"/>
      <c r="BS625" s="21"/>
      <c r="BT625" s="21"/>
      <c r="BU625" s="21"/>
      <c r="BV625" s="21"/>
      <c r="BW625" s="21"/>
      <c r="BX625" s="21"/>
      <c r="BY625" s="21"/>
      <c r="BZ625" s="21"/>
      <c r="CA625" s="21"/>
      <c r="CB625" s="21"/>
      <c r="CC625" s="21"/>
      <c r="CD625" s="21"/>
      <c r="CE625" s="21"/>
      <c r="CF625" s="21"/>
      <c r="CG625" s="21"/>
      <c r="CH625" s="21"/>
      <c r="CI625" s="21"/>
      <c r="CJ625" s="21"/>
      <c r="CK625" s="21"/>
      <c r="CL625" s="21"/>
      <c r="CM625" s="21"/>
      <c r="CN625" s="21"/>
      <c r="CO625" s="21"/>
      <c r="CP625" s="21"/>
      <c r="CQ625" s="21"/>
      <c r="CR625" s="21"/>
      <c r="CS625" s="21"/>
      <c r="CT625" s="21"/>
      <c r="CU625" s="21"/>
      <c r="CV625" s="21"/>
      <c r="CW625" s="21"/>
      <c r="CX625" s="21"/>
      <c r="CY625" s="21"/>
      <c r="CZ625" s="21"/>
      <c r="DA625" s="21"/>
    </row>
    <row r="626" spans="2:105" x14ac:dyDescent="0.3">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c r="AG626" s="21"/>
      <c r="AH626" s="21"/>
      <c r="AI626" s="21"/>
      <c r="AJ626" s="21"/>
      <c r="AK626" s="21"/>
      <c r="AL626" s="21"/>
      <c r="AM626" s="21"/>
      <c r="AN626" s="21"/>
      <c r="AO626" s="21"/>
      <c r="AP626" s="21"/>
      <c r="AQ626" s="21"/>
      <c r="AR626" s="21"/>
      <c r="AW626" s="21"/>
      <c r="AX626" s="21"/>
      <c r="AY626" s="21"/>
      <c r="AZ626" s="21"/>
      <c r="BA626" s="21"/>
      <c r="BB626" s="21"/>
      <c r="BC626" s="21"/>
      <c r="BD626" s="21"/>
      <c r="BE626" s="21"/>
      <c r="BF626" s="21"/>
      <c r="BG626" s="21"/>
      <c r="BH626" s="21"/>
      <c r="BI626" s="21"/>
      <c r="BJ626" s="21"/>
      <c r="BK626" s="21"/>
      <c r="BL626" s="21"/>
      <c r="BM626" s="21"/>
      <c r="BN626" s="21"/>
      <c r="BO626" s="21"/>
      <c r="BP626" s="21"/>
      <c r="BQ626" s="21"/>
      <c r="BR626" s="21"/>
      <c r="BS626" s="21"/>
      <c r="BT626" s="21"/>
      <c r="BU626" s="21"/>
      <c r="BV626" s="21"/>
      <c r="BW626" s="21"/>
      <c r="BX626" s="21"/>
      <c r="BY626" s="21"/>
      <c r="BZ626" s="21"/>
      <c r="CA626" s="21"/>
      <c r="CB626" s="21"/>
      <c r="CC626" s="21"/>
      <c r="CD626" s="21"/>
      <c r="CE626" s="21"/>
      <c r="CF626" s="21"/>
      <c r="CG626" s="21"/>
      <c r="CH626" s="21"/>
      <c r="CI626" s="21"/>
      <c r="CJ626" s="21"/>
      <c r="CK626" s="21"/>
      <c r="CL626" s="21"/>
      <c r="CM626" s="21"/>
      <c r="CN626" s="21"/>
      <c r="CO626" s="21"/>
      <c r="CP626" s="21"/>
      <c r="CQ626" s="21"/>
      <c r="CR626" s="21"/>
      <c r="CS626" s="21"/>
      <c r="CT626" s="21"/>
      <c r="CU626" s="21"/>
      <c r="CV626" s="21"/>
      <c r="CW626" s="21"/>
      <c r="CX626" s="21"/>
      <c r="CY626" s="21"/>
      <c r="CZ626" s="21"/>
      <c r="DA626" s="21"/>
    </row>
    <row r="627" spans="2:105" x14ac:dyDescent="0.3">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c r="AG627" s="21"/>
      <c r="AH627" s="21"/>
      <c r="AI627" s="21"/>
      <c r="AJ627" s="21"/>
      <c r="AK627" s="21"/>
      <c r="AL627" s="21"/>
      <c r="AM627" s="21"/>
      <c r="AN627" s="21"/>
      <c r="AO627" s="21"/>
      <c r="AP627" s="21"/>
      <c r="AQ627" s="21"/>
      <c r="AR627" s="21"/>
      <c r="AW627" s="21"/>
      <c r="AX627" s="21"/>
      <c r="AY627" s="21"/>
      <c r="AZ627" s="21"/>
      <c r="BA627" s="21"/>
      <c r="BB627" s="21"/>
      <c r="BC627" s="21"/>
      <c r="BD627" s="21"/>
      <c r="BE627" s="21"/>
      <c r="BF627" s="21"/>
      <c r="BG627" s="21"/>
      <c r="BH627" s="21"/>
      <c r="BI627" s="21"/>
      <c r="BJ627" s="21"/>
      <c r="BK627" s="21"/>
      <c r="BL627" s="21"/>
      <c r="BM627" s="21"/>
      <c r="BN627" s="21"/>
      <c r="BO627" s="21"/>
      <c r="BP627" s="21"/>
      <c r="BQ627" s="21"/>
      <c r="BR627" s="21"/>
      <c r="BS627" s="21"/>
      <c r="BT627" s="21"/>
      <c r="BU627" s="21"/>
      <c r="BV627" s="21"/>
      <c r="BW627" s="21"/>
      <c r="BX627" s="21"/>
      <c r="BY627" s="21"/>
      <c r="BZ627" s="21"/>
      <c r="CA627" s="21"/>
      <c r="CB627" s="21"/>
      <c r="CC627" s="21"/>
      <c r="CD627" s="21"/>
      <c r="CE627" s="21"/>
      <c r="CF627" s="21"/>
      <c r="CG627" s="21"/>
      <c r="CH627" s="21"/>
      <c r="CI627" s="21"/>
      <c r="CJ627" s="21"/>
      <c r="CK627" s="21"/>
      <c r="CL627" s="21"/>
      <c r="CM627" s="21"/>
      <c r="CN627" s="21"/>
      <c r="CO627" s="21"/>
      <c r="CP627" s="21"/>
      <c r="CQ627" s="21"/>
      <c r="CR627" s="21"/>
      <c r="CS627" s="21"/>
      <c r="CT627" s="21"/>
      <c r="CU627" s="21"/>
      <c r="CV627" s="21"/>
      <c r="CW627" s="21"/>
      <c r="CX627" s="21"/>
      <c r="CY627" s="21"/>
      <c r="CZ627" s="21"/>
      <c r="DA627" s="21"/>
    </row>
    <row r="628" spans="2:105" x14ac:dyDescent="0.3">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c r="AG628" s="21"/>
      <c r="AH628" s="21"/>
      <c r="AI628" s="21"/>
      <c r="AJ628" s="21"/>
      <c r="AK628" s="21"/>
      <c r="AL628" s="21"/>
      <c r="AM628" s="21"/>
      <c r="AN628" s="21"/>
      <c r="AO628" s="21"/>
      <c r="AP628" s="21"/>
      <c r="AQ628" s="21"/>
      <c r="AR628" s="21"/>
      <c r="AW628" s="21"/>
      <c r="AX628" s="21"/>
      <c r="AY628" s="21"/>
      <c r="AZ628" s="21"/>
      <c r="BA628" s="21"/>
      <c r="BB628" s="21"/>
      <c r="BC628" s="21"/>
      <c r="BD628" s="21"/>
      <c r="BE628" s="21"/>
      <c r="BF628" s="21"/>
      <c r="BG628" s="21"/>
      <c r="BH628" s="21"/>
      <c r="BI628" s="21"/>
      <c r="BJ628" s="21"/>
      <c r="BK628" s="21"/>
      <c r="BL628" s="21"/>
      <c r="BM628" s="21"/>
      <c r="BN628" s="21"/>
      <c r="BO628" s="21"/>
      <c r="BP628" s="21"/>
      <c r="BQ628" s="21"/>
      <c r="BR628" s="21"/>
      <c r="BS628" s="21"/>
      <c r="BT628" s="21"/>
      <c r="BU628" s="21"/>
      <c r="BV628" s="21"/>
      <c r="BW628" s="21"/>
      <c r="BX628" s="21"/>
      <c r="BY628" s="21"/>
      <c r="BZ628" s="21"/>
      <c r="CA628" s="21"/>
      <c r="CB628" s="21"/>
      <c r="CC628" s="21"/>
      <c r="CD628" s="21"/>
      <c r="CE628" s="21"/>
      <c r="CF628" s="21"/>
      <c r="CG628" s="21"/>
      <c r="CH628" s="21"/>
      <c r="CI628" s="21"/>
      <c r="CJ628" s="21"/>
      <c r="CK628" s="21"/>
      <c r="CL628" s="21"/>
      <c r="CM628" s="21"/>
      <c r="CN628" s="21"/>
      <c r="CO628" s="21"/>
      <c r="CP628" s="21"/>
      <c r="CQ628" s="21"/>
      <c r="CR628" s="21"/>
      <c r="CS628" s="21"/>
      <c r="CT628" s="21"/>
      <c r="CU628" s="21"/>
      <c r="CV628" s="21"/>
      <c r="CW628" s="21"/>
      <c r="CX628" s="21"/>
      <c r="CY628" s="21"/>
      <c r="CZ628" s="21"/>
      <c r="DA628" s="21"/>
    </row>
    <row r="629" spans="2:105" x14ac:dyDescent="0.3">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c r="AG629" s="21"/>
      <c r="AH629" s="21"/>
      <c r="AI629" s="21"/>
      <c r="AJ629" s="21"/>
      <c r="AK629" s="21"/>
      <c r="AL629" s="21"/>
      <c r="AM629" s="21"/>
      <c r="AN629" s="21"/>
      <c r="AO629" s="21"/>
      <c r="AP629" s="21"/>
      <c r="AQ629" s="21"/>
      <c r="AR629" s="21"/>
      <c r="AW629" s="21"/>
      <c r="AX629" s="21"/>
      <c r="AY629" s="21"/>
      <c r="AZ629" s="21"/>
      <c r="BA629" s="21"/>
      <c r="BB629" s="21"/>
      <c r="BC629" s="21"/>
      <c r="BD629" s="21"/>
      <c r="BE629" s="21"/>
      <c r="BF629" s="21"/>
      <c r="BG629" s="21"/>
      <c r="BH629" s="21"/>
      <c r="BI629" s="21"/>
      <c r="BJ629" s="21"/>
      <c r="BK629" s="21"/>
      <c r="BL629" s="21"/>
      <c r="BM629" s="21"/>
      <c r="BN629" s="21"/>
      <c r="BO629" s="21"/>
      <c r="BP629" s="21"/>
      <c r="BQ629" s="21"/>
      <c r="BR629" s="21"/>
      <c r="BS629" s="21"/>
      <c r="BT629" s="21"/>
      <c r="BU629" s="21"/>
      <c r="BV629" s="21"/>
      <c r="BW629" s="21"/>
      <c r="BX629" s="21"/>
      <c r="BY629" s="21"/>
      <c r="BZ629" s="21"/>
      <c r="CA629" s="21"/>
      <c r="CB629" s="21"/>
      <c r="CC629" s="21"/>
      <c r="CD629" s="21"/>
      <c r="CE629" s="21"/>
      <c r="CF629" s="21"/>
      <c r="CG629" s="21"/>
      <c r="CH629" s="21"/>
      <c r="CI629" s="21"/>
      <c r="CJ629" s="21"/>
      <c r="CK629" s="21"/>
      <c r="CL629" s="21"/>
      <c r="CM629" s="21"/>
      <c r="CN629" s="21"/>
      <c r="CO629" s="21"/>
      <c r="CP629" s="21"/>
      <c r="CQ629" s="21"/>
      <c r="CR629" s="21"/>
      <c r="CS629" s="21"/>
      <c r="CT629" s="21"/>
      <c r="CU629" s="21"/>
      <c r="CV629" s="21"/>
      <c r="CW629" s="21"/>
      <c r="CX629" s="21"/>
      <c r="CY629" s="21"/>
      <c r="CZ629" s="21"/>
      <c r="DA629" s="21"/>
    </row>
    <row r="630" spans="2:105" x14ac:dyDescent="0.3">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c r="AG630" s="21"/>
      <c r="AH630" s="21"/>
      <c r="AI630" s="21"/>
      <c r="AJ630" s="21"/>
      <c r="AK630" s="21"/>
      <c r="AL630" s="21"/>
      <c r="AM630" s="21"/>
      <c r="AN630" s="21"/>
      <c r="AO630" s="21"/>
      <c r="AP630" s="21"/>
      <c r="AQ630" s="21"/>
      <c r="AR630" s="21"/>
      <c r="AW630" s="21"/>
      <c r="AX630" s="21"/>
      <c r="AY630" s="21"/>
      <c r="AZ630" s="21"/>
      <c r="BA630" s="21"/>
      <c r="BB630" s="21"/>
      <c r="BC630" s="21"/>
      <c r="BD630" s="21"/>
      <c r="BE630" s="21"/>
      <c r="BF630" s="21"/>
      <c r="BG630" s="21"/>
      <c r="BH630" s="21"/>
      <c r="BI630" s="21"/>
      <c r="BJ630" s="21"/>
      <c r="BK630" s="21"/>
      <c r="BL630" s="21"/>
      <c r="BM630" s="21"/>
      <c r="BN630" s="21"/>
      <c r="BO630" s="21"/>
      <c r="BP630" s="21"/>
      <c r="BQ630" s="21"/>
      <c r="BR630" s="21"/>
      <c r="BS630" s="21"/>
      <c r="BT630" s="21"/>
      <c r="BU630" s="21"/>
      <c r="BV630" s="21"/>
      <c r="BW630" s="21"/>
      <c r="BX630" s="21"/>
      <c r="BY630" s="21"/>
      <c r="BZ630" s="21"/>
      <c r="CA630" s="21"/>
      <c r="CB630" s="21"/>
      <c r="CC630" s="21"/>
      <c r="CD630" s="21"/>
      <c r="CE630" s="21"/>
      <c r="CF630" s="21"/>
      <c r="CG630" s="21"/>
      <c r="CH630" s="21"/>
      <c r="CI630" s="21"/>
      <c r="CJ630" s="21"/>
      <c r="CK630" s="21"/>
      <c r="CL630" s="21"/>
      <c r="CM630" s="21"/>
      <c r="CN630" s="21"/>
      <c r="CO630" s="21"/>
      <c r="CP630" s="21"/>
      <c r="CQ630" s="21"/>
      <c r="CR630" s="21"/>
      <c r="CS630" s="21"/>
      <c r="CT630" s="21"/>
      <c r="CU630" s="21"/>
      <c r="CV630" s="21"/>
      <c r="CW630" s="21"/>
      <c r="CX630" s="21"/>
      <c r="CY630" s="21"/>
      <c r="CZ630" s="21"/>
      <c r="DA630" s="21"/>
    </row>
    <row r="631" spans="2:105" x14ac:dyDescent="0.3">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c r="AG631" s="21"/>
      <c r="AH631" s="21"/>
      <c r="AI631" s="21"/>
      <c r="AJ631" s="21"/>
      <c r="AK631" s="21"/>
      <c r="AL631" s="21"/>
      <c r="AM631" s="21"/>
      <c r="AN631" s="21"/>
      <c r="AO631" s="21"/>
      <c r="AP631" s="21"/>
      <c r="AQ631" s="21"/>
      <c r="AR631" s="21"/>
      <c r="AW631" s="21"/>
      <c r="AX631" s="21"/>
      <c r="AY631" s="21"/>
      <c r="AZ631" s="21"/>
      <c r="BA631" s="21"/>
      <c r="BB631" s="21"/>
      <c r="BC631" s="21"/>
      <c r="BD631" s="21"/>
      <c r="BE631" s="21"/>
      <c r="BF631" s="21"/>
      <c r="BG631" s="21"/>
      <c r="BH631" s="21"/>
      <c r="BI631" s="21"/>
      <c r="BJ631" s="21"/>
      <c r="BK631" s="21"/>
      <c r="BL631" s="21"/>
      <c r="BM631" s="21"/>
      <c r="BN631" s="21"/>
      <c r="BO631" s="21"/>
      <c r="BP631" s="21"/>
      <c r="BQ631" s="21"/>
      <c r="BR631" s="21"/>
      <c r="BS631" s="21"/>
      <c r="BT631" s="21"/>
      <c r="BU631" s="21"/>
      <c r="BV631" s="21"/>
      <c r="BW631" s="21"/>
      <c r="BX631" s="21"/>
      <c r="BY631" s="21"/>
      <c r="BZ631" s="21"/>
      <c r="CA631" s="21"/>
      <c r="CB631" s="21"/>
      <c r="CC631" s="21"/>
      <c r="CD631" s="21"/>
      <c r="CE631" s="21"/>
      <c r="CF631" s="21"/>
      <c r="CG631" s="21"/>
      <c r="CH631" s="21"/>
      <c r="CI631" s="21"/>
      <c r="CJ631" s="21"/>
      <c r="CK631" s="21"/>
      <c r="CL631" s="21"/>
      <c r="CM631" s="21"/>
      <c r="CN631" s="21"/>
      <c r="CO631" s="21"/>
      <c r="CP631" s="21"/>
      <c r="CQ631" s="21"/>
      <c r="CR631" s="21"/>
      <c r="CS631" s="21"/>
      <c r="CT631" s="21"/>
      <c r="CU631" s="21"/>
      <c r="CV631" s="21"/>
      <c r="CW631" s="21"/>
      <c r="CX631" s="21"/>
      <c r="CY631" s="21"/>
      <c r="CZ631" s="21"/>
      <c r="DA631" s="21"/>
    </row>
    <row r="632" spans="2:105" x14ac:dyDescent="0.3">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c r="AG632" s="21"/>
      <c r="AH632" s="21"/>
      <c r="AI632" s="21"/>
      <c r="AJ632" s="21"/>
      <c r="AK632" s="21"/>
      <c r="AL632" s="21"/>
      <c r="AM632" s="21"/>
      <c r="AN632" s="21"/>
      <c r="AO632" s="21"/>
      <c r="AP632" s="21"/>
      <c r="AQ632" s="21"/>
      <c r="AR632" s="21"/>
      <c r="AW632" s="21"/>
      <c r="AX632" s="21"/>
      <c r="AY632" s="21"/>
      <c r="AZ632" s="21"/>
      <c r="BA632" s="21"/>
      <c r="BB632" s="21"/>
      <c r="BC632" s="21"/>
      <c r="BD632" s="21"/>
      <c r="BE632" s="21"/>
      <c r="BF632" s="21"/>
      <c r="BG632" s="21"/>
      <c r="BH632" s="21"/>
      <c r="BI632" s="21"/>
      <c r="BJ632" s="21"/>
      <c r="BK632" s="21"/>
      <c r="BL632" s="21"/>
      <c r="BM632" s="21"/>
      <c r="BN632" s="21"/>
      <c r="BO632" s="21"/>
      <c r="BP632" s="21"/>
      <c r="BQ632" s="21"/>
      <c r="BR632" s="21"/>
      <c r="BS632" s="21"/>
      <c r="BT632" s="21"/>
      <c r="BU632" s="21"/>
      <c r="BV632" s="21"/>
      <c r="BW632" s="21"/>
      <c r="BX632" s="21"/>
      <c r="BY632" s="21"/>
      <c r="BZ632" s="21"/>
      <c r="CA632" s="21"/>
      <c r="CB632" s="21"/>
      <c r="CC632" s="21"/>
      <c r="CD632" s="21"/>
      <c r="CE632" s="21"/>
      <c r="CF632" s="21"/>
      <c r="CG632" s="21"/>
      <c r="CH632" s="21"/>
      <c r="CI632" s="21"/>
      <c r="CJ632" s="21"/>
      <c r="CK632" s="21"/>
      <c r="CL632" s="21"/>
      <c r="CM632" s="21"/>
      <c r="CN632" s="21"/>
      <c r="CO632" s="21"/>
      <c r="CP632" s="21"/>
      <c r="CQ632" s="21"/>
      <c r="CR632" s="21"/>
      <c r="CS632" s="21"/>
      <c r="CT632" s="21"/>
      <c r="CU632" s="21"/>
      <c r="CV632" s="21"/>
      <c r="CW632" s="21"/>
      <c r="CX632" s="21"/>
      <c r="CY632" s="21"/>
      <c r="CZ632" s="21"/>
      <c r="DA632" s="21"/>
    </row>
    <row r="633" spans="2:105" x14ac:dyDescent="0.3">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c r="AG633" s="21"/>
      <c r="AH633" s="21"/>
      <c r="AI633" s="21"/>
      <c r="AJ633" s="21"/>
      <c r="AK633" s="21"/>
      <c r="AL633" s="21"/>
      <c r="AM633" s="21"/>
      <c r="AN633" s="21"/>
      <c r="AO633" s="21"/>
      <c r="AP633" s="21"/>
      <c r="AQ633" s="21"/>
      <c r="AR633" s="21"/>
      <c r="AW633" s="21"/>
      <c r="AX633" s="21"/>
      <c r="AY633" s="21"/>
      <c r="AZ633" s="21"/>
      <c r="BA633" s="21"/>
      <c r="BB633" s="21"/>
      <c r="BC633" s="21"/>
      <c r="BD633" s="21"/>
      <c r="BE633" s="21"/>
      <c r="BF633" s="21"/>
      <c r="BG633" s="21"/>
      <c r="BH633" s="21"/>
      <c r="BI633" s="21"/>
      <c r="BJ633" s="21"/>
      <c r="BK633" s="21"/>
      <c r="BL633" s="21"/>
      <c r="BM633" s="21"/>
      <c r="BN633" s="21"/>
      <c r="BO633" s="21"/>
      <c r="BP633" s="21"/>
      <c r="BQ633" s="21"/>
      <c r="BR633" s="21"/>
      <c r="BS633" s="21"/>
      <c r="BT633" s="21"/>
      <c r="BU633" s="21"/>
      <c r="BV633" s="21"/>
      <c r="BW633" s="21"/>
      <c r="BX633" s="21"/>
      <c r="BY633" s="21"/>
      <c r="BZ633" s="21"/>
      <c r="CA633" s="21"/>
      <c r="CB633" s="21"/>
      <c r="CC633" s="21"/>
      <c r="CD633" s="21"/>
      <c r="CE633" s="21"/>
      <c r="CF633" s="21"/>
      <c r="CG633" s="21"/>
      <c r="CH633" s="21"/>
      <c r="CI633" s="21"/>
      <c r="CJ633" s="21"/>
      <c r="CK633" s="21"/>
      <c r="CL633" s="21"/>
      <c r="CM633" s="21"/>
      <c r="CN633" s="21"/>
      <c r="CO633" s="21"/>
      <c r="CP633" s="21"/>
      <c r="CQ633" s="21"/>
      <c r="CR633" s="21"/>
      <c r="CS633" s="21"/>
      <c r="CT633" s="21"/>
      <c r="CU633" s="21"/>
      <c r="CV633" s="21"/>
      <c r="CW633" s="21"/>
      <c r="CX633" s="21"/>
      <c r="CY633" s="21"/>
      <c r="CZ633" s="21"/>
      <c r="DA633" s="21"/>
    </row>
    <row r="634" spans="2:105" x14ac:dyDescent="0.3">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c r="AG634" s="21"/>
      <c r="AH634" s="21"/>
      <c r="AI634" s="21"/>
      <c r="AJ634" s="21"/>
      <c r="AK634" s="21"/>
      <c r="AL634" s="21"/>
      <c r="AM634" s="21"/>
      <c r="AN634" s="21"/>
      <c r="AO634" s="21"/>
      <c r="AP634" s="21"/>
      <c r="AQ634" s="21"/>
      <c r="AR634" s="21"/>
      <c r="AW634" s="21"/>
      <c r="AX634" s="21"/>
      <c r="AY634" s="21"/>
      <c r="AZ634" s="21"/>
      <c r="BA634" s="21"/>
      <c r="BB634" s="21"/>
      <c r="BC634" s="21"/>
      <c r="BD634" s="21"/>
      <c r="BE634" s="21"/>
      <c r="BF634" s="21"/>
      <c r="BG634" s="21"/>
      <c r="BH634" s="21"/>
      <c r="BI634" s="21"/>
      <c r="BJ634" s="21"/>
      <c r="BK634" s="21"/>
      <c r="BL634" s="21"/>
      <c r="BM634" s="21"/>
      <c r="BN634" s="21"/>
      <c r="BO634" s="21"/>
      <c r="BP634" s="21"/>
      <c r="BQ634" s="21"/>
      <c r="BR634" s="21"/>
      <c r="BS634" s="21"/>
      <c r="BT634" s="21"/>
      <c r="BU634" s="21"/>
      <c r="BV634" s="21"/>
      <c r="BW634" s="21"/>
      <c r="BX634" s="21"/>
      <c r="BY634" s="21"/>
      <c r="BZ634" s="21"/>
      <c r="CA634" s="21"/>
      <c r="CB634" s="21"/>
      <c r="CC634" s="21"/>
      <c r="CD634" s="21"/>
      <c r="CE634" s="21"/>
      <c r="CF634" s="21"/>
      <c r="CG634" s="21"/>
      <c r="CH634" s="21"/>
      <c r="CI634" s="21"/>
      <c r="CJ634" s="21"/>
      <c r="CK634" s="21"/>
      <c r="CL634" s="21"/>
      <c r="CM634" s="21"/>
      <c r="CN634" s="21"/>
      <c r="CO634" s="21"/>
      <c r="CP634" s="21"/>
      <c r="CQ634" s="21"/>
      <c r="CR634" s="21"/>
      <c r="CS634" s="21"/>
      <c r="CT634" s="21"/>
      <c r="CU634" s="21"/>
      <c r="CV634" s="21"/>
      <c r="CW634" s="21"/>
      <c r="CX634" s="21"/>
      <c r="CY634" s="21"/>
      <c r="CZ634" s="21"/>
      <c r="DA634" s="21"/>
    </row>
    <row r="635" spans="2:105" x14ac:dyDescent="0.3">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c r="AG635" s="21"/>
      <c r="AH635" s="21"/>
      <c r="AI635" s="21"/>
      <c r="AJ635" s="21"/>
      <c r="AK635" s="21"/>
      <c r="AL635" s="21"/>
      <c r="AM635" s="21"/>
      <c r="AN635" s="21"/>
      <c r="AO635" s="21"/>
      <c r="AP635" s="21"/>
      <c r="AQ635" s="21"/>
      <c r="AR635" s="21"/>
      <c r="AW635" s="21"/>
      <c r="AX635" s="21"/>
      <c r="AY635" s="21"/>
      <c r="AZ635" s="21"/>
      <c r="BA635" s="21"/>
      <c r="BB635" s="21"/>
      <c r="BC635" s="21"/>
      <c r="BD635" s="21"/>
      <c r="BE635" s="21"/>
      <c r="BF635" s="21"/>
      <c r="BG635" s="21"/>
      <c r="BH635" s="21"/>
      <c r="BI635" s="21"/>
      <c r="BJ635" s="21"/>
      <c r="BK635" s="21"/>
      <c r="BL635" s="21"/>
      <c r="BM635" s="21"/>
      <c r="BN635" s="21"/>
      <c r="BO635" s="21"/>
      <c r="BP635" s="21"/>
      <c r="BQ635" s="21"/>
      <c r="BR635" s="21"/>
      <c r="BS635" s="21"/>
      <c r="BT635" s="21"/>
      <c r="BU635" s="21"/>
      <c r="BV635" s="21"/>
      <c r="BW635" s="21"/>
      <c r="BX635" s="21"/>
      <c r="BY635" s="21"/>
      <c r="BZ635" s="21"/>
      <c r="CA635" s="21"/>
      <c r="CB635" s="21"/>
      <c r="CC635" s="21"/>
      <c r="CD635" s="21"/>
      <c r="CE635" s="21"/>
      <c r="CF635" s="21"/>
      <c r="CG635" s="21"/>
      <c r="CH635" s="21"/>
      <c r="CI635" s="21"/>
      <c r="CJ635" s="21"/>
      <c r="CK635" s="21"/>
      <c r="CL635" s="21"/>
      <c r="CM635" s="21"/>
      <c r="CN635" s="21"/>
      <c r="CO635" s="21"/>
      <c r="CP635" s="21"/>
      <c r="CQ635" s="21"/>
      <c r="CR635" s="21"/>
      <c r="CS635" s="21"/>
      <c r="CT635" s="21"/>
      <c r="CU635" s="21"/>
      <c r="CV635" s="21"/>
      <c r="CW635" s="21"/>
      <c r="CX635" s="21"/>
      <c r="CY635" s="21"/>
      <c r="CZ635" s="21"/>
      <c r="DA635" s="21"/>
    </row>
    <row r="636" spans="2:105" x14ac:dyDescent="0.3">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c r="AG636" s="21"/>
      <c r="AH636" s="21"/>
      <c r="AI636" s="21"/>
      <c r="AJ636" s="21"/>
      <c r="AK636" s="21"/>
      <c r="AL636" s="21"/>
      <c r="AM636" s="21"/>
      <c r="AN636" s="21"/>
      <c r="AO636" s="21"/>
      <c r="AP636" s="21"/>
      <c r="AQ636" s="21"/>
      <c r="AR636" s="21"/>
      <c r="AW636" s="21"/>
      <c r="AX636" s="21"/>
      <c r="AY636" s="21"/>
      <c r="AZ636" s="21"/>
      <c r="BA636" s="21"/>
      <c r="BB636" s="21"/>
      <c r="BC636" s="21"/>
      <c r="BD636" s="21"/>
      <c r="BE636" s="21"/>
      <c r="BF636" s="21"/>
      <c r="BG636" s="21"/>
      <c r="BH636" s="21"/>
      <c r="BI636" s="21"/>
      <c r="BJ636" s="21"/>
      <c r="BK636" s="21"/>
      <c r="BL636" s="21"/>
      <c r="BM636" s="21"/>
      <c r="BN636" s="21"/>
      <c r="BO636" s="21"/>
      <c r="BP636" s="21"/>
      <c r="BQ636" s="21"/>
      <c r="BR636" s="21"/>
      <c r="BS636" s="21"/>
      <c r="BT636" s="21"/>
      <c r="BU636" s="21"/>
      <c r="BV636" s="21"/>
      <c r="BW636" s="21"/>
      <c r="BX636" s="21"/>
      <c r="BY636" s="21"/>
      <c r="BZ636" s="21"/>
      <c r="CA636" s="21"/>
      <c r="CB636" s="21"/>
      <c r="CC636" s="21"/>
      <c r="CD636" s="21"/>
      <c r="CE636" s="21"/>
      <c r="CF636" s="21"/>
      <c r="CG636" s="21"/>
      <c r="CH636" s="21"/>
      <c r="CI636" s="21"/>
      <c r="CJ636" s="21"/>
      <c r="CK636" s="21"/>
      <c r="CL636" s="21"/>
      <c r="CM636" s="21"/>
      <c r="CN636" s="21"/>
      <c r="CO636" s="21"/>
      <c r="CP636" s="21"/>
      <c r="CQ636" s="21"/>
      <c r="CR636" s="21"/>
      <c r="CS636" s="21"/>
      <c r="CT636" s="21"/>
      <c r="CU636" s="21"/>
      <c r="CV636" s="21"/>
      <c r="CW636" s="21"/>
      <c r="CX636" s="21"/>
      <c r="CY636" s="21"/>
      <c r="CZ636" s="21"/>
      <c r="DA636" s="21"/>
    </row>
    <row r="637" spans="2:105" x14ac:dyDescent="0.3">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c r="AG637" s="21"/>
      <c r="AH637" s="21"/>
      <c r="AI637" s="21"/>
      <c r="AJ637" s="21"/>
      <c r="AK637" s="21"/>
      <c r="AL637" s="21"/>
      <c r="AM637" s="21"/>
      <c r="AN637" s="21"/>
      <c r="AO637" s="21"/>
      <c r="AP637" s="21"/>
      <c r="AQ637" s="21"/>
      <c r="AR637" s="21"/>
      <c r="AW637" s="21"/>
      <c r="AX637" s="21"/>
      <c r="AY637" s="21"/>
      <c r="AZ637" s="21"/>
      <c r="BA637" s="21"/>
      <c r="BB637" s="21"/>
      <c r="BC637" s="21"/>
      <c r="BD637" s="21"/>
      <c r="BE637" s="21"/>
      <c r="BF637" s="21"/>
      <c r="BG637" s="21"/>
      <c r="BH637" s="21"/>
      <c r="BI637" s="21"/>
      <c r="BJ637" s="21"/>
      <c r="BK637" s="21"/>
      <c r="BL637" s="21"/>
      <c r="BM637" s="21"/>
      <c r="BN637" s="21"/>
      <c r="BO637" s="21"/>
      <c r="BP637" s="21"/>
      <c r="BQ637" s="21"/>
      <c r="BR637" s="21"/>
      <c r="BS637" s="21"/>
      <c r="BT637" s="21"/>
      <c r="BU637" s="21"/>
      <c r="BV637" s="21"/>
      <c r="BW637" s="21"/>
      <c r="BX637" s="21"/>
      <c r="BY637" s="21"/>
      <c r="BZ637" s="21"/>
      <c r="CA637" s="21"/>
      <c r="CB637" s="21"/>
      <c r="CC637" s="21"/>
      <c r="CD637" s="21"/>
      <c r="CE637" s="21"/>
      <c r="CF637" s="21"/>
      <c r="CG637" s="21"/>
      <c r="CH637" s="21"/>
      <c r="CI637" s="21"/>
      <c r="CJ637" s="21"/>
      <c r="CK637" s="21"/>
      <c r="CL637" s="21"/>
      <c r="CM637" s="21"/>
      <c r="CN637" s="21"/>
      <c r="CO637" s="21"/>
      <c r="CP637" s="21"/>
      <c r="CQ637" s="21"/>
      <c r="CR637" s="21"/>
      <c r="CS637" s="21"/>
      <c r="CT637" s="21"/>
      <c r="CU637" s="21"/>
      <c r="CV637" s="21"/>
      <c r="CW637" s="21"/>
      <c r="CX637" s="21"/>
      <c r="CY637" s="21"/>
      <c r="CZ637" s="21"/>
      <c r="DA637" s="21"/>
    </row>
    <row r="638" spans="2:105" x14ac:dyDescent="0.3">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c r="AG638" s="21"/>
      <c r="AH638" s="21"/>
      <c r="AI638" s="21"/>
      <c r="AJ638" s="21"/>
      <c r="AK638" s="21"/>
      <c r="AL638" s="21"/>
      <c r="AM638" s="21"/>
      <c r="AN638" s="21"/>
      <c r="AO638" s="21"/>
      <c r="AP638" s="21"/>
      <c r="AQ638" s="21"/>
      <c r="AR638" s="21"/>
      <c r="AW638" s="21"/>
      <c r="AX638" s="21"/>
      <c r="AY638" s="21"/>
      <c r="AZ638" s="21"/>
      <c r="BA638" s="21"/>
      <c r="BB638" s="21"/>
      <c r="BC638" s="21"/>
      <c r="BD638" s="21"/>
      <c r="BE638" s="21"/>
      <c r="BF638" s="21"/>
      <c r="BG638" s="21"/>
      <c r="BH638" s="21"/>
      <c r="BI638" s="21"/>
      <c r="BJ638" s="21"/>
      <c r="BK638" s="21"/>
      <c r="BL638" s="21"/>
      <c r="BM638" s="21"/>
      <c r="BN638" s="21"/>
      <c r="BO638" s="21"/>
      <c r="BP638" s="21"/>
      <c r="BQ638" s="21"/>
      <c r="BR638" s="21"/>
      <c r="BS638" s="21"/>
      <c r="BT638" s="21"/>
      <c r="BU638" s="21"/>
      <c r="BV638" s="21"/>
      <c r="BW638" s="21"/>
      <c r="BX638" s="21"/>
      <c r="BY638" s="21"/>
      <c r="BZ638" s="21"/>
      <c r="CA638" s="21"/>
      <c r="CB638" s="21"/>
      <c r="CC638" s="21"/>
      <c r="CD638" s="21"/>
      <c r="CE638" s="21"/>
      <c r="CF638" s="21"/>
      <c r="CG638" s="21"/>
      <c r="CH638" s="21"/>
      <c r="CI638" s="21"/>
      <c r="CJ638" s="21"/>
      <c r="CK638" s="21"/>
      <c r="CL638" s="21"/>
      <c r="CM638" s="21"/>
      <c r="CN638" s="21"/>
      <c r="CO638" s="21"/>
      <c r="CP638" s="21"/>
      <c r="CQ638" s="21"/>
      <c r="CR638" s="21"/>
      <c r="CS638" s="21"/>
      <c r="CT638" s="21"/>
      <c r="CU638" s="21"/>
      <c r="CV638" s="21"/>
      <c r="CW638" s="21"/>
      <c r="CX638" s="21"/>
      <c r="CY638" s="21"/>
      <c r="CZ638" s="21"/>
      <c r="DA638" s="21"/>
    </row>
    <row r="639" spans="2:105" x14ac:dyDescent="0.3">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c r="AG639" s="21"/>
      <c r="AH639" s="21"/>
      <c r="AI639" s="21"/>
      <c r="AJ639" s="21"/>
      <c r="AK639" s="21"/>
      <c r="AL639" s="21"/>
      <c r="AM639" s="21"/>
      <c r="AN639" s="21"/>
      <c r="AO639" s="21"/>
      <c r="AP639" s="21"/>
      <c r="AQ639" s="21"/>
      <c r="AR639" s="21"/>
      <c r="AW639" s="21"/>
      <c r="AX639" s="21"/>
      <c r="AY639" s="21"/>
      <c r="AZ639" s="21"/>
      <c r="BA639" s="21"/>
      <c r="BB639" s="21"/>
      <c r="BC639" s="21"/>
      <c r="BD639" s="21"/>
      <c r="BE639" s="21"/>
      <c r="BF639" s="21"/>
      <c r="BG639" s="21"/>
      <c r="BH639" s="21"/>
      <c r="BI639" s="21"/>
      <c r="BJ639" s="21"/>
      <c r="BK639" s="21"/>
      <c r="BL639" s="21"/>
      <c r="BM639" s="21"/>
      <c r="BN639" s="21"/>
      <c r="BO639" s="21"/>
      <c r="BP639" s="21"/>
      <c r="BQ639" s="21"/>
      <c r="BR639" s="21"/>
      <c r="BS639" s="21"/>
      <c r="BT639" s="21"/>
      <c r="BU639" s="21"/>
      <c r="BV639" s="21"/>
      <c r="BW639" s="21"/>
      <c r="BX639" s="21"/>
      <c r="BY639" s="21"/>
      <c r="BZ639" s="21"/>
      <c r="CA639" s="21"/>
      <c r="CB639" s="21"/>
      <c r="CC639" s="21"/>
      <c r="CD639" s="21"/>
      <c r="CE639" s="21"/>
      <c r="CF639" s="21"/>
      <c r="CG639" s="21"/>
      <c r="CH639" s="21"/>
      <c r="CI639" s="21"/>
      <c r="CJ639" s="21"/>
      <c r="CK639" s="21"/>
      <c r="CL639" s="21"/>
      <c r="CM639" s="21"/>
      <c r="CN639" s="21"/>
      <c r="CO639" s="21"/>
      <c r="CP639" s="21"/>
      <c r="CQ639" s="21"/>
      <c r="CR639" s="21"/>
      <c r="CS639" s="21"/>
      <c r="CT639" s="21"/>
      <c r="CU639" s="21"/>
      <c r="CV639" s="21"/>
      <c r="CW639" s="21"/>
      <c r="CX639" s="21"/>
      <c r="CY639" s="21"/>
      <c r="CZ639" s="21"/>
      <c r="DA639" s="21"/>
    </row>
    <row r="640" spans="2:105" x14ac:dyDescent="0.3">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c r="AG640" s="21"/>
      <c r="AH640" s="21"/>
      <c r="AI640" s="21"/>
      <c r="AJ640" s="21"/>
      <c r="AK640" s="21"/>
      <c r="AL640" s="21"/>
      <c r="AM640" s="21"/>
      <c r="AN640" s="21"/>
      <c r="AO640" s="21"/>
      <c r="AP640" s="21"/>
      <c r="AQ640" s="21"/>
      <c r="AR640" s="21"/>
      <c r="AW640" s="21"/>
      <c r="AX640" s="21"/>
      <c r="AY640" s="21"/>
      <c r="AZ640" s="21"/>
      <c r="BA640" s="21"/>
      <c r="BB640" s="21"/>
      <c r="BC640" s="21"/>
      <c r="BD640" s="21"/>
      <c r="BE640" s="21"/>
      <c r="BF640" s="21"/>
      <c r="BG640" s="21"/>
      <c r="BH640" s="21"/>
      <c r="BI640" s="21"/>
      <c r="BJ640" s="21"/>
      <c r="BK640" s="21"/>
      <c r="BL640" s="21"/>
      <c r="BM640" s="21"/>
      <c r="BN640" s="21"/>
      <c r="BO640" s="21"/>
      <c r="BP640" s="21"/>
      <c r="BQ640" s="21"/>
      <c r="BR640" s="21"/>
      <c r="BS640" s="21"/>
      <c r="BT640" s="21"/>
      <c r="BU640" s="21"/>
      <c r="BV640" s="21"/>
      <c r="BW640" s="21"/>
      <c r="BX640" s="21"/>
      <c r="BY640" s="21"/>
      <c r="BZ640" s="21"/>
      <c r="CA640" s="21"/>
      <c r="CB640" s="21"/>
      <c r="CC640" s="21"/>
      <c r="CD640" s="21"/>
      <c r="CE640" s="21"/>
      <c r="CF640" s="21"/>
      <c r="CG640" s="21"/>
      <c r="CH640" s="21"/>
      <c r="CI640" s="21"/>
      <c r="CJ640" s="21"/>
      <c r="CK640" s="21"/>
      <c r="CL640" s="21"/>
      <c r="CM640" s="21"/>
      <c r="CN640" s="21"/>
      <c r="CO640" s="21"/>
      <c r="CP640" s="21"/>
      <c r="CQ640" s="21"/>
      <c r="CR640" s="21"/>
      <c r="CS640" s="21"/>
      <c r="CT640" s="21"/>
      <c r="CU640" s="21"/>
      <c r="CV640" s="21"/>
      <c r="CW640" s="21"/>
      <c r="CX640" s="21"/>
      <c r="CY640" s="21"/>
      <c r="CZ640" s="21"/>
      <c r="DA640" s="21"/>
    </row>
    <row r="641" spans="2:105" x14ac:dyDescent="0.3">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c r="AG641" s="21"/>
      <c r="AH641" s="21"/>
      <c r="AI641" s="21"/>
      <c r="AJ641" s="21"/>
      <c r="AK641" s="21"/>
      <c r="AL641" s="21"/>
      <c r="AM641" s="21"/>
      <c r="AN641" s="21"/>
      <c r="AO641" s="21"/>
      <c r="AP641" s="21"/>
      <c r="AQ641" s="21"/>
      <c r="AR641" s="21"/>
      <c r="AW641" s="21"/>
      <c r="AX641" s="21"/>
      <c r="AY641" s="21"/>
      <c r="AZ641" s="21"/>
      <c r="BA641" s="21"/>
      <c r="BB641" s="21"/>
      <c r="BC641" s="21"/>
      <c r="BD641" s="21"/>
      <c r="BE641" s="21"/>
      <c r="BF641" s="21"/>
      <c r="BG641" s="21"/>
      <c r="BH641" s="21"/>
      <c r="BI641" s="21"/>
      <c r="BJ641" s="21"/>
      <c r="BK641" s="21"/>
      <c r="BL641" s="21"/>
      <c r="BM641" s="21"/>
      <c r="BN641" s="21"/>
      <c r="BO641" s="21"/>
      <c r="BP641" s="21"/>
      <c r="BQ641" s="21"/>
      <c r="BR641" s="21"/>
      <c r="BS641" s="21"/>
      <c r="BT641" s="21"/>
      <c r="BU641" s="21"/>
      <c r="BV641" s="21"/>
      <c r="BW641" s="21"/>
      <c r="BX641" s="21"/>
      <c r="BY641" s="21"/>
      <c r="BZ641" s="21"/>
      <c r="CA641" s="21"/>
      <c r="CB641" s="21"/>
      <c r="CC641" s="21"/>
      <c r="CD641" s="21"/>
      <c r="CE641" s="21"/>
      <c r="CF641" s="21"/>
      <c r="CG641" s="21"/>
      <c r="CH641" s="21"/>
      <c r="CI641" s="21"/>
      <c r="CJ641" s="21"/>
      <c r="CK641" s="21"/>
      <c r="CL641" s="21"/>
      <c r="CM641" s="21"/>
      <c r="CN641" s="21"/>
      <c r="CO641" s="21"/>
      <c r="CP641" s="21"/>
      <c r="CQ641" s="21"/>
      <c r="CR641" s="21"/>
      <c r="CS641" s="21"/>
      <c r="CT641" s="21"/>
      <c r="CU641" s="21"/>
      <c r="CV641" s="21"/>
      <c r="CW641" s="21"/>
      <c r="CX641" s="21"/>
      <c r="CY641" s="21"/>
      <c r="CZ641" s="21"/>
      <c r="DA641" s="21"/>
    </row>
    <row r="642" spans="2:105" x14ac:dyDescent="0.3">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c r="AG642" s="21"/>
      <c r="AH642" s="21"/>
      <c r="AI642" s="21"/>
      <c r="AJ642" s="21"/>
      <c r="AK642" s="21"/>
      <c r="AL642" s="21"/>
      <c r="AM642" s="21"/>
      <c r="AN642" s="21"/>
      <c r="AO642" s="21"/>
      <c r="AP642" s="21"/>
      <c r="AQ642" s="21"/>
      <c r="AR642" s="21"/>
      <c r="AW642" s="21"/>
      <c r="AX642" s="21"/>
      <c r="AY642" s="21"/>
      <c r="AZ642" s="21"/>
      <c r="BA642" s="21"/>
      <c r="BB642" s="21"/>
      <c r="BC642" s="21"/>
      <c r="BD642" s="21"/>
      <c r="BE642" s="21"/>
      <c r="BF642" s="21"/>
      <c r="BG642" s="21"/>
      <c r="BH642" s="21"/>
      <c r="BI642" s="21"/>
      <c r="BJ642" s="21"/>
      <c r="BK642" s="21"/>
      <c r="BL642" s="21"/>
      <c r="BM642" s="21"/>
      <c r="BN642" s="21"/>
      <c r="BO642" s="21"/>
      <c r="BP642" s="21"/>
      <c r="BQ642" s="21"/>
      <c r="BR642" s="21"/>
      <c r="BS642" s="21"/>
      <c r="BT642" s="21"/>
      <c r="BU642" s="21"/>
      <c r="BV642" s="21"/>
      <c r="BW642" s="21"/>
      <c r="BX642" s="21"/>
      <c r="BY642" s="21"/>
      <c r="BZ642" s="21"/>
      <c r="CA642" s="21"/>
      <c r="CB642" s="21"/>
      <c r="CC642" s="21"/>
      <c r="CD642" s="21"/>
      <c r="CE642" s="21"/>
      <c r="CF642" s="21"/>
      <c r="CG642" s="21"/>
      <c r="CH642" s="21"/>
      <c r="CI642" s="21"/>
      <c r="CJ642" s="21"/>
      <c r="CK642" s="21"/>
      <c r="CL642" s="21"/>
      <c r="CM642" s="21"/>
      <c r="CN642" s="21"/>
      <c r="CO642" s="21"/>
      <c r="CP642" s="21"/>
      <c r="CQ642" s="21"/>
      <c r="CR642" s="21"/>
      <c r="CS642" s="21"/>
      <c r="CT642" s="21"/>
      <c r="CU642" s="21"/>
      <c r="CV642" s="21"/>
      <c r="CW642" s="21"/>
      <c r="CX642" s="21"/>
      <c r="CY642" s="21"/>
      <c r="CZ642" s="21"/>
      <c r="DA642" s="21"/>
    </row>
    <row r="643" spans="2:105" x14ac:dyDescent="0.3">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c r="AG643" s="21"/>
      <c r="AH643" s="21"/>
      <c r="AI643" s="21"/>
      <c r="AJ643" s="21"/>
      <c r="AK643" s="21"/>
      <c r="AL643" s="21"/>
      <c r="AM643" s="21"/>
      <c r="AN643" s="21"/>
      <c r="AO643" s="21"/>
      <c r="AP643" s="21"/>
      <c r="AQ643" s="21"/>
      <c r="AR643" s="21"/>
      <c r="AW643" s="21"/>
      <c r="AX643" s="21"/>
      <c r="AY643" s="21"/>
      <c r="AZ643" s="21"/>
      <c r="BA643" s="21"/>
      <c r="BB643" s="21"/>
      <c r="BC643" s="21"/>
      <c r="BD643" s="21"/>
      <c r="BE643" s="21"/>
      <c r="BF643" s="21"/>
      <c r="BG643" s="21"/>
      <c r="BH643" s="21"/>
      <c r="BI643" s="21"/>
      <c r="BJ643" s="21"/>
      <c r="BK643" s="21"/>
      <c r="BL643" s="21"/>
      <c r="BM643" s="21"/>
      <c r="BN643" s="21"/>
      <c r="BO643" s="21"/>
      <c r="BP643" s="21"/>
      <c r="BQ643" s="21"/>
      <c r="BR643" s="21"/>
      <c r="BS643" s="21"/>
      <c r="BT643" s="21"/>
      <c r="BU643" s="21"/>
      <c r="BV643" s="21"/>
      <c r="BW643" s="21"/>
      <c r="BX643" s="21"/>
      <c r="BY643" s="21"/>
      <c r="BZ643" s="21"/>
      <c r="CA643" s="21"/>
      <c r="CB643" s="21"/>
      <c r="CC643" s="21"/>
      <c r="CD643" s="21"/>
      <c r="CE643" s="21"/>
      <c r="CF643" s="21"/>
      <c r="CG643" s="21"/>
      <c r="CH643" s="21"/>
      <c r="CI643" s="21"/>
      <c r="CJ643" s="21"/>
      <c r="CK643" s="21"/>
      <c r="CL643" s="21"/>
      <c r="CM643" s="21"/>
      <c r="CN643" s="21"/>
      <c r="CO643" s="21"/>
      <c r="CP643" s="21"/>
      <c r="CQ643" s="21"/>
      <c r="CR643" s="21"/>
      <c r="CS643" s="21"/>
      <c r="CT643" s="21"/>
      <c r="CU643" s="21"/>
      <c r="CV643" s="21"/>
      <c r="CW643" s="21"/>
      <c r="CX643" s="21"/>
      <c r="CY643" s="21"/>
      <c r="CZ643" s="21"/>
      <c r="DA643" s="21"/>
    </row>
    <row r="644" spans="2:105" x14ac:dyDescent="0.3">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c r="AG644" s="21"/>
      <c r="AH644" s="21"/>
      <c r="AI644" s="21"/>
      <c r="AJ644" s="21"/>
      <c r="AK644" s="21"/>
      <c r="AL644" s="21"/>
      <c r="AM644" s="21"/>
      <c r="AN644" s="21"/>
      <c r="AO644" s="21"/>
      <c r="AP644" s="21"/>
      <c r="AQ644" s="21"/>
      <c r="AR644" s="21"/>
      <c r="AW644" s="21"/>
      <c r="AX644" s="21"/>
      <c r="AY644" s="21"/>
      <c r="AZ644" s="21"/>
      <c r="BA644" s="21"/>
      <c r="BB644" s="21"/>
      <c r="BC644" s="21"/>
      <c r="BD644" s="21"/>
      <c r="BE644" s="21"/>
      <c r="BF644" s="21"/>
      <c r="BG644" s="21"/>
      <c r="BH644" s="21"/>
      <c r="BI644" s="21"/>
      <c r="BJ644" s="21"/>
      <c r="BK644" s="21"/>
      <c r="BL644" s="21"/>
      <c r="BM644" s="21"/>
      <c r="BN644" s="21"/>
      <c r="BO644" s="21"/>
      <c r="BP644" s="21"/>
      <c r="BQ644" s="21"/>
      <c r="BR644" s="21"/>
      <c r="BS644" s="21"/>
      <c r="BT644" s="21"/>
      <c r="BU644" s="21"/>
      <c r="BV644" s="21"/>
      <c r="BW644" s="21"/>
      <c r="BX644" s="21"/>
      <c r="BY644" s="21"/>
      <c r="BZ644" s="21"/>
      <c r="CA644" s="21"/>
      <c r="CB644" s="21"/>
      <c r="CC644" s="21"/>
      <c r="CD644" s="21"/>
      <c r="CE644" s="21"/>
      <c r="CF644" s="21"/>
      <c r="CG644" s="21"/>
      <c r="CH644" s="21"/>
      <c r="CI644" s="21"/>
      <c r="CJ644" s="21"/>
      <c r="CK644" s="21"/>
      <c r="CL644" s="21"/>
      <c r="CM644" s="21"/>
      <c r="CN644" s="21"/>
      <c r="CO644" s="21"/>
      <c r="CP644" s="21"/>
      <c r="CQ644" s="21"/>
      <c r="CR644" s="21"/>
      <c r="CS644" s="21"/>
      <c r="CT644" s="21"/>
      <c r="CU644" s="21"/>
      <c r="CV644" s="21"/>
      <c r="CW644" s="21"/>
      <c r="CX644" s="21"/>
      <c r="CY644" s="21"/>
      <c r="CZ644" s="21"/>
      <c r="DA644" s="21"/>
    </row>
    <row r="645" spans="2:105" x14ac:dyDescent="0.3">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c r="AG645" s="21"/>
      <c r="AH645" s="21"/>
      <c r="AI645" s="21"/>
      <c r="AJ645" s="21"/>
      <c r="AK645" s="21"/>
      <c r="AL645" s="21"/>
      <c r="AM645" s="21"/>
      <c r="AN645" s="21"/>
      <c r="AO645" s="21"/>
      <c r="AP645" s="21"/>
      <c r="AQ645" s="21"/>
      <c r="AR645" s="21"/>
      <c r="AW645" s="21"/>
      <c r="AX645" s="21"/>
      <c r="AY645" s="21"/>
      <c r="AZ645" s="21"/>
      <c r="BA645" s="21"/>
      <c r="BB645" s="21"/>
      <c r="BC645" s="21"/>
      <c r="BD645" s="21"/>
      <c r="BE645" s="21"/>
      <c r="BF645" s="21"/>
      <c r="BG645" s="21"/>
      <c r="BH645" s="21"/>
      <c r="BI645" s="21"/>
      <c r="BJ645" s="21"/>
      <c r="BK645" s="21"/>
      <c r="BL645" s="21"/>
      <c r="BM645" s="21"/>
      <c r="BN645" s="21"/>
      <c r="BO645" s="21"/>
      <c r="BP645" s="21"/>
      <c r="BQ645" s="21"/>
      <c r="BR645" s="21"/>
      <c r="BS645" s="21"/>
      <c r="BT645" s="21"/>
      <c r="BU645" s="21"/>
      <c r="BV645" s="21"/>
      <c r="BW645" s="21"/>
      <c r="BX645" s="21"/>
      <c r="BY645" s="21"/>
      <c r="BZ645" s="21"/>
      <c r="CA645" s="21"/>
      <c r="CB645" s="21"/>
      <c r="CC645" s="21"/>
      <c r="CD645" s="21"/>
      <c r="CE645" s="21"/>
      <c r="CF645" s="21"/>
      <c r="CG645" s="21"/>
      <c r="CH645" s="21"/>
      <c r="CI645" s="21"/>
      <c r="CJ645" s="21"/>
      <c r="CK645" s="21"/>
      <c r="CL645" s="21"/>
      <c r="CM645" s="21"/>
      <c r="CN645" s="21"/>
      <c r="CO645" s="21"/>
      <c r="CP645" s="21"/>
      <c r="CQ645" s="21"/>
      <c r="CR645" s="21"/>
      <c r="CS645" s="21"/>
      <c r="CT645" s="21"/>
      <c r="CU645" s="21"/>
      <c r="CV645" s="21"/>
      <c r="CW645" s="21"/>
      <c r="CX645" s="21"/>
      <c r="CY645" s="21"/>
      <c r="CZ645" s="21"/>
      <c r="DA645" s="21"/>
    </row>
    <row r="646" spans="2:105" x14ac:dyDescent="0.3">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c r="AG646" s="21"/>
      <c r="AH646" s="21"/>
      <c r="AI646" s="21"/>
      <c r="AJ646" s="21"/>
      <c r="AK646" s="21"/>
      <c r="AL646" s="21"/>
      <c r="AM646" s="21"/>
      <c r="AN646" s="21"/>
      <c r="AO646" s="21"/>
      <c r="AP646" s="21"/>
      <c r="AQ646" s="21"/>
      <c r="AR646" s="21"/>
      <c r="AW646" s="21"/>
      <c r="AX646" s="21"/>
      <c r="AY646" s="21"/>
      <c r="AZ646" s="21"/>
      <c r="BA646" s="21"/>
      <c r="BB646" s="21"/>
      <c r="BC646" s="21"/>
      <c r="BD646" s="21"/>
      <c r="BE646" s="21"/>
      <c r="BF646" s="21"/>
      <c r="BG646" s="21"/>
      <c r="BH646" s="21"/>
      <c r="BI646" s="21"/>
      <c r="BJ646" s="21"/>
      <c r="BK646" s="21"/>
      <c r="BL646" s="21"/>
      <c r="BM646" s="21"/>
      <c r="BN646" s="21"/>
      <c r="BO646" s="21"/>
      <c r="BP646" s="21"/>
      <c r="BQ646" s="21"/>
      <c r="BR646" s="21"/>
      <c r="BS646" s="21"/>
      <c r="BT646" s="21"/>
      <c r="BU646" s="21"/>
      <c r="BV646" s="21"/>
      <c r="BW646" s="21"/>
      <c r="BX646" s="21"/>
      <c r="BY646" s="21"/>
      <c r="BZ646" s="21"/>
      <c r="CA646" s="21"/>
      <c r="CB646" s="21"/>
      <c r="CC646" s="21"/>
      <c r="CD646" s="21"/>
      <c r="CE646" s="21"/>
      <c r="CF646" s="21"/>
      <c r="CG646" s="21"/>
      <c r="CH646" s="21"/>
      <c r="CI646" s="21"/>
      <c r="CJ646" s="21"/>
      <c r="CK646" s="21"/>
      <c r="CL646" s="21"/>
      <c r="CM646" s="21"/>
      <c r="CN646" s="21"/>
      <c r="CO646" s="21"/>
      <c r="CP646" s="21"/>
      <c r="CQ646" s="21"/>
      <c r="CR646" s="21"/>
      <c r="CS646" s="21"/>
      <c r="CT646" s="21"/>
      <c r="CU646" s="21"/>
      <c r="CV646" s="21"/>
      <c r="CW646" s="21"/>
      <c r="CX646" s="21"/>
      <c r="CY646" s="21"/>
      <c r="CZ646" s="21"/>
      <c r="DA646" s="21"/>
    </row>
    <row r="647" spans="2:105" x14ac:dyDescent="0.3">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c r="AG647" s="21"/>
      <c r="AH647" s="21"/>
      <c r="AI647" s="21"/>
      <c r="AJ647" s="21"/>
      <c r="AK647" s="21"/>
      <c r="AL647" s="21"/>
      <c r="AM647" s="21"/>
      <c r="AN647" s="21"/>
      <c r="AO647" s="21"/>
      <c r="AP647" s="21"/>
      <c r="AQ647" s="21"/>
      <c r="AR647" s="21"/>
      <c r="AW647" s="21"/>
      <c r="AX647" s="21"/>
      <c r="AY647" s="21"/>
      <c r="AZ647" s="21"/>
      <c r="BA647" s="21"/>
      <c r="BB647" s="21"/>
      <c r="BC647" s="21"/>
      <c r="BD647" s="21"/>
      <c r="BE647" s="21"/>
      <c r="BF647" s="21"/>
      <c r="BG647" s="21"/>
      <c r="BH647" s="21"/>
      <c r="BI647" s="21"/>
      <c r="BJ647" s="21"/>
      <c r="BK647" s="21"/>
      <c r="BL647" s="21"/>
      <c r="BM647" s="21"/>
      <c r="BN647" s="21"/>
      <c r="BO647" s="21"/>
      <c r="BP647" s="21"/>
      <c r="BQ647" s="21"/>
      <c r="BR647" s="21"/>
      <c r="BS647" s="21"/>
      <c r="BT647" s="21"/>
      <c r="BU647" s="21"/>
      <c r="BV647" s="21"/>
      <c r="BW647" s="21"/>
      <c r="BX647" s="21"/>
      <c r="BY647" s="21"/>
      <c r="BZ647" s="21"/>
      <c r="CA647" s="21"/>
      <c r="CB647" s="21"/>
      <c r="CC647" s="21"/>
      <c r="CD647" s="21"/>
      <c r="CE647" s="21"/>
      <c r="CF647" s="21"/>
      <c r="CG647" s="21"/>
      <c r="CH647" s="21"/>
      <c r="CI647" s="21"/>
      <c r="CJ647" s="21"/>
      <c r="CK647" s="21"/>
      <c r="CL647" s="21"/>
      <c r="CM647" s="21"/>
      <c r="CN647" s="21"/>
      <c r="CO647" s="21"/>
      <c r="CP647" s="21"/>
      <c r="CQ647" s="21"/>
      <c r="CR647" s="21"/>
      <c r="CS647" s="21"/>
      <c r="CT647" s="21"/>
      <c r="CU647" s="21"/>
      <c r="CV647" s="21"/>
      <c r="CW647" s="21"/>
      <c r="CX647" s="21"/>
      <c r="CY647" s="21"/>
      <c r="CZ647" s="21"/>
      <c r="DA647" s="21"/>
    </row>
    <row r="648" spans="2:105" x14ac:dyDescent="0.3">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c r="AG648" s="21"/>
      <c r="AH648" s="21"/>
      <c r="AI648" s="21"/>
      <c r="AJ648" s="21"/>
      <c r="AK648" s="21"/>
      <c r="AL648" s="21"/>
      <c r="AM648" s="21"/>
      <c r="AN648" s="21"/>
      <c r="AO648" s="21"/>
      <c r="AP648" s="21"/>
      <c r="AQ648" s="21"/>
      <c r="AR648" s="21"/>
      <c r="AW648" s="21"/>
      <c r="AX648" s="21"/>
      <c r="AY648" s="21"/>
      <c r="AZ648" s="21"/>
      <c r="BA648" s="21"/>
      <c r="BB648" s="21"/>
      <c r="BC648" s="21"/>
      <c r="BD648" s="21"/>
      <c r="BE648" s="21"/>
      <c r="BF648" s="21"/>
      <c r="BG648" s="21"/>
      <c r="BH648" s="21"/>
      <c r="BI648" s="21"/>
      <c r="BJ648" s="21"/>
      <c r="BK648" s="21"/>
      <c r="BL648" s="21"/>
      <c r="BM648" s="21"/>
      <c r="BN648" s="21"/>
      <c r="BO648" s="21"/>
      <c r="BP648" s="21"/>
      <c r="BQ648" s="21"/>
      <c r="BR648" s="21"/>
      <c r="BS648" s="21"/>
      <c r="BT648" s="21"/>
      <c r="BU648" s="21"/>
      <c r="BV648" s="21"/>
      <c r="BW648" s="21"/>
      <c r="BX648" s="21"/>
      <c r="BY648" s="21"/>
      <c r="BZ648" s="21"/>
      <c r="CA648" s="21"/>
      <c r="CB648" s="21"/>
      <c r="CC648" s="21"/>
      <c r="CD648" s="21"/>
      <c r="CE648" s="21"/>
      <c r="CF648" s="21"/>
      <c r="CG648" s="21"/>
      <c r="CH648" s="21"/>
      <c r="CI648" s="21"/>
      <c r="CJ648" s="21"/>
      <c r="CK648" s="21"/>
      <c r="CL648" s="21"/>
      <c r="CM648" s="21"/>
      <c r="CN648" s="21"/>
      <c r="CO648" s="21"/>
      <c r="CP648" s="21"/>
      <c r="CQ648" s="21"/>
      <c r="CR648" s="21"/>
      <c r="CS648" s="21"/>
      <c r="CT648" s="21"/>
      <c r="CU648" s="21"/>
      <c r="CV648" s="21"/>
      <c r="CW648" s="21"/>
      <c r="CX648" s="21"/>
      <c r="CY648" s="21"/>
      <c r="CZ648" s="21"/>
      <c r="DA648" s="21"/>
    </row>
    <row r="649" spans="2:105" x14ac:dyDescent="0.3">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c r="AG649" s="21"/>
      <c r="AH649" s="21"/>
      <c r="AI649" s="21"/>
      <c r="AJ649" s="21"/>
      <c r="AK649" s="21"/>
      <c r="AL649" s="21"/>
      <c r="AM649" s="21"/>
      <c r="AN649" s="21"/>
      <c r="AO649" s="21"/>
      <c r="AP649" s="21"/>
      <c r="AQ649" s="21"/>
      <c r="AR649" s="21"/>
      <c r="AW649" s="21"/>
      <c r="AX649" s="21"/>
      <c r="AY649" s="21"/>
      <c r="AZ649" s="21"/>
      <c r="BA649" s="21"/>
      <c r="BB649" s="21"/>
      <c r="BC649" s="21"/>
      <c r="BD649" s="21"/>
      <c r="BE649" s="21"/>
      <c r="BF649" s="21"/>
      <c r="BG649" s="21"/>
      <c r="BH649" s="21"/>
      <c r="BI649" s="21"/>
      <c r="BJ649" s="21"/>
      <c r="BK649" s="21"/>
      <c r="BL649" s="21"/>
      <c r="BM649" s="21"/>
      <c r="BN649" s="21"/>
      <c r="BO649" s="21"/>
      <c r="BP649" s="21"/>
      <c r="BQ649" s="21"/>
      <c r="BR649" s="21"/>
      <c r="BS649" s="21"/>
      <c r="BT649" s="21"/>
      <c r="BU649" s="21"/>
      <c r="BV649" s="21"/>
      <c r="BW649" s="21"/>
      <c r="BX649" s="21"/>
      <c r="BY649" s="21"/>
      <c r="BZ649" s="21"/>
      <c r="CA649" s="21"/>
      <c r="CB649" s="21"/>
      <c r="CC649" s="21"/>
      <c r="CD649" s="21"/>
      <c r="CE649" s="21"/>
      <c r="CF649" s="21"/>
      <c r="CG649" s="21"/>
      <c r="CH649" s="21"/>
      <c r="CI649" s="21"/>
      <c r="CJ649" s="21"/>
      <c r="CK649" s="21"/>
      <c r="CL649" s="21"/>
      <c r="CM649" s="21"/>
      <c r="CN649" s="21"/>
      <c r="CO649" s="21"/>
      <c r="CP649" s="21"/>
      <c r="CQ649" s="21"/>
      <c r="CR649" s="21"/>
      <c r="CS649" s="21"/>
      <c r="CT649" s="21"/>
      <c r="CU649" s="21"/>
      <c r="CV649" s="21"/>
      <c r="CW649" s="21"/>
      <c r="CX649" s="21"/>
      <c r="CY649" s="21"/>
      <c r="CZ649" s="21"/>
      <c r="DA649" s="21"/>
    </row>
    <row r="650" spans="2:105" x14ac:dyDescent="0.3">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c r="AG650" s="21"/>
      <c r="AH650" s="21"/>
      <c r="AI650" s="21"/>
      <c r="AJ650" s="21"/>
      <c r="AK650" s="21"/>
      <c r="AL650" s="21"/>
      <c r="AM650" s="21"/>
      <c r="AN650" s="21"/>
      <c r="AO650" s="21"/>
      <c r="AP650" s="21"/>
      <c r="AQ650" s="21"/>
      <c r="AR650" s="21"/>
      <c r="AW650" s="21"/>
      <c r="AX650" s="21"/>
      <c r="AY650" s="21"/>
      <c r="AZ650" s="21"/>
      <c r="BA650" s="21"/>
      <c r="BB650" s="21"/>
      <c r="BC650" s="21"/>
      <c r="BD650" s="21"/>
      <c r="BE650" s="21"/>
      <c r="BF650" s="21"/>
      <c r="BG650" s="21"/>
      <c r="BH650" s="21"/>
      <c r="BI650" s="21"/>
      <c r="BJ650" s="21"/>
      <c r="BK650" s="21"/>
      <c r="BL650" s="21"/>
      <c r="BM650" s="21"/>
      <c r="BN650" s="21"/>
      <c r="BO650" s="21"/>
      <c r="BP650" s="21"/>
      <c r="BQ650" s="21"/>
      <c r="BR650" s="21"/>
      <c r="BS650" s="21"/>
      <c r="BT650" s="21"/>
      <c r="BU650" s="21"/>
      <c r="BV650" s="21"/>
      <c r="BW650" s="21"/>
      <c r="BX650" s="21"/>
      <c r="BY650" s="21"/>
      <c r="BZ650" s="21"/>
      <c r="CA650" s="21"/>
      <c r="CB650" s="21"/>
      <c r="CC650" s="21"/>
      <c r="CD650" s="21"/>
      <c r="CE650" s="21"/>
      <c r="CF650" s="21"/>
      <c r="CG650" s="21"/>
      <c r="CH650" s="21"/>
      <c r="CI650" s="21"/>
      <c r="CJ650" s="21"/>
      <c r="CK650" s="21"/>
      <c r="CL650" s="21"/>
      <c r="CM650" s="21"/>
      <c r="CN650" s="21"/>
      <c r="CO650" s="21"/>
      <c r="CP650" s="21"/>
      <c r="CQ650" s="21"/>
      <c r="CR650" s="21"/>
      <c r="CS650" s="21"/>
      <c r="CT650" s="21"/>
      <c r="CU650" s="21"/>
      <c r="CV650" s="21"/>
      <c r="CW650" s="21"/>
      <c r="CX650" s="21"/>
      <c r="CY650" s="21"/>
      <c r="CZ650" s="21"/>
      <c r="DA650" s="21"/>
    </row>
    <row r="651" spans="2:105" x14ac:dyDescent="0.3">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c r="AG651" s="21"/>
      <c r="AH651" s="21"/>
      <c r="AI651" s="21"/>
      <c r="AJ651" s="21"/>
      <c r="AK651" s="21"/>
      <c r="AL651" s="21"/>
      <c r="AM651" s="21"/>
      <c r="AN651" s="21"/>
      <c r="AO651" s="21"/>
      <c r="AP651" s="21"/>
      <c r="AQ651" s="21"/>
      <c r="AR651" s="21"/>
      <c r="AW651" s="21"/>
      <c r="AX651" s="21"/>
      <c r="AY651" s="21"/>
      <c r="AZ651" s="21"/>
      <c r="BA651" s="21"/>
      <c r="BB651" s="21"/>
      <c r="BC651" s="21"/>
      <c r="BD651" s="21"/>
      <c r="BE651" s="21"/>
      <c r="BF651" s="21"/>
      <c r="BG651" s="21"/>
      <c r="BH651" s="21"/>
      <c r="BI651" s="21"/>
      <c r="BJ651" s="21"/>
      <c r="BK651" s="21"/>
      <c r="BL651" s="21"/>
      <c r="BM651" s="21"/>
      <c r="BN651" s="21"/>
      <c r="BO651" s="21"/>
      <c r="BP651" s="21"/>
      <c r="BQ651" s="21"/>
      <c r="BR651" s="21"/>
      <c r="BS651" s="21"/>
      <c r="BT651" s="21"/>
      <c r="BU651" s="21"/>
      <c r="BV651" s="21"/>
      <c r="BW651" s="21"/>
      <c r="BX651" s="21"/>
      <c r="BY651" s="21"/>
      <c r="BZ651" s="21"/>
      <c r="CA651" s="21"/>
      <c r="CB651" s="21"/>
      <c r="CC651" s="21"/>
      <c r="CD651" s="21"/>
      <c r="CE651" s="21"/>
      <c r="CF651" s="21"/>
      <c r="CG651" s="21"/>
      <c r="CH651" s="21"/>
      <c r="CI651" s="21"/>
      <c r="CJ651" s="21"/>
      <c r="CK651" s="21"/>
      <c r="CL651" s="21"/>
      <c r="CM651" s="21"/>
      <c r="CN651" s="21"/>
      <c r="CO651" s="21"/>
      <c r="CP651" s="21"/>
      <c r="CQ651" s="21"/>
      <c r="CR651" s="21"/>
      <c r="CS651" s="21"/>
      <c r="CT651" s="21"/>
      <c r="CU651" s="21"/>
      <c r="CV651" s="21"/>
      <c r="CW651" s="21"/>
      <c r="CX651" s="21"/>
      <c r="CY651" s="21"/>
      <c r="CZ651" s="21"/>
      <c r="DA651" s="21"/>
    </row>
    <row r="652" spans="2:105" x14ac:dyDescent="0.3">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c r="AG652" s="21"/>
      <c r="AH652" s="21"/>
      <c r="AI652" s="21"/>
      <c r="AJ652" s="21"/>
      <c r="AK652" s="21"/>
      <c r="AL652" s="21"/>
      <c r="AM652" s="21"/>
      <c r="AN652" s="21"/>
      <c r="AO652" s="21"/>
      <c r="AP652" s="21"/>
      <c r="AQ652" s="21"/>
      <c r="AR652" s="21"/>
      <c r="AW652" s="21"/>
      <c r="AX652" s="21"/>
      <c r="AY652" s="21"/>
      <c r="AZ652" s="21"/>
      <c r="BA652" s="21"/>
      <c r="BB652" s="21"/>
      <c r="BC652" s="21"/>
      <c r="BD652" s="21"/>
      <c r="BE652" s="21"/>
      <c r="BF652" s="21"/>
      <c r="BG652" s="21"/>
      <c r="BH652" s="21"/>
      <c r="BI652" s="21"/>
      <c r="BJ652" s="21"/>
      <c r="BK652" s="21"/>
      <c r="BL652" s="21"/>
      <c r="BM652" s="21"/>
      <c r="BN652" s="21"/>
      <c r="BO652" s="21"/>
      <c r="BP652" s="21"/>
      <c r="BQ652" s="21"/>
      <c r="BR652" s="21"/>
      <c r="BS652" s="21"/>
      <c r="BT652" s="21"/>
      <c r="BU652" s="21"/>
      <c r="BV652" s="21"/>
      <c r="BW652" s="21"/>
      <c r="BX652" s="21"/>
      <c r="BY652" s="21"/>
      <c r="BZ652" s="21"/>
      <c r="CA652" s="21"/>
      <c r="CB652" s="21"/>
      <c r="CC652" s="21"/>
      <c r="CD652" s="21"/>
      <c r="CE652" s="21"/>
      <c r="CF652" s="21"/>
      <c r="CG652" s="21"/>
      <c r="CH652" s="21"/>
      <c r="CI652" s="21"/>
      <c r="CJ652" s="21"/>
      <c r="CK652" s="21"/>
      <c r="CL652" s="21"/>
      <c r="CM652" s="21"/>
      <c r="CN652" s="21"/>
      <c r="CO652" s="21"/>
      <c r="CP652" s="21"/>
      <c r="CQ652" s="21"/>
      <c r="CR652" s="21"/>
      <c r="CS652" s="21"/>
      <c r="CT652" s="21"/>
      <c r="CU652" s="21"/>
      <c r="CV652" s="21"/>
      <c r="CW652" s="21"/>
      <c r="CX652" s="21"/>
      <c r="CY652" s="21"/>
      <c r="CZ652" s="21"/>
      <c r="DA652" s="21"/>
    </row>
    <row r="653" spans="2:105" x14ac:dyDescent="0.3">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c r="AG653" s="21"/>
      <c r="AH653" s="21"/>
      <c r="AI653" s="21"/>
      <c r="AJ653" s="21"/>
      <c r="AK653" s="21"/>
      <c r="AL653" s="21"/>
      <c r="AM653" s="21"/>
      <c r="AN653" s="21"/>
      <c r="AO653" s="21"/>
      <c r="AP653" s="21"/>
      <c r="AQ653" s="21"/>
      <c r="AR653" s="21"/>
      <c r="AW653" s="21"/>
      <c r="AX653" s="21"/>
      <c r="AY653" s="21"/>
      <c r="AZ653" s="21"/>
      <c r="BA653" s="21"/>
      <c r="BB653" s="21"/>
      <c r="BC653" s="21"/>
      <c r="BD653" s="21"/>
      <c r="BE653" s="21"/>
      <c r="BF653" s="21"/>
      <c r="BG653" s="21"/>
      <c r="BH653" s="21"/>
      <c r="BI653" s="21"/>
      <c r="BJ653" s="21"/>
      <c r="BK653" s="21"/>
      <c r="BL653" s="21"/>
      <c r="BM653" s="21"/>
      <c r="BN653" s="21"/>
      <c r="BO653" s="21"/>
      <c r="BP653" s="21"/>
      <c r="BQ653" s="21"/>
      <c r="BR653" s="21"/>
      <c r="BS653" s="21"/>
      <c r="BT653" s="21"/>
      <c r="BU653" s="21"/>
      <c r="BV653" s="21"/>
      <c r="BW653" s="21"/>
      <c r="BX653" s="21"/>
      <c r="BY653" s="21"/>
      <c r="BZ653" s="21"/>
      <c r="CA653" s="21"/>
      <c r="CB653" s="21"/>
      <c r="CC653" s="21"/>
      <c r="CD653" s="21"/>
      <c r="CE653" s="21"/>
      <c r="CF653" s="21"/>
      <c r="CG653" s="21"/>
      <c r="CH653" s="21"/>
      <c r="CI653" s="21"/>
      <c r="CJ653" s="21"/>
      <c r="CK653" s="21"/>
      <c r="CL653" s="21"/>
      <c r="CM653" s="21"/>
      <c r="CN653" s="21"/>
      <c r="CO653" s="21"/>
      <c r="CP653" s="21"/>
      <c r="CQ653" s="21"/>
      <c r="CR653" s="21"/>
      <c r="CS653" s="21"/>
      <c r="CT653" s="21"/>
      <c r="CU653" s="21"/>
      <c r="CV653" s="21"/>
      <c r="CW653" s="21"/>
      <c r="CX653" s="21"/>
      <c r="CY653" s="21"/>
      <c r="CZ653" s="21"/>
      <c r="DA653" s="21"/>
    </row>
    <row r="654" spans="2:105" x14ac:dyDescent="0.3">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c r="AG654" s="21"/>
      <c r="AH654" s="21"/>
      <c r="AI654" s="21"/>
      <c r="AJ654" s="21"/>
      <c r="AK654" s="21"/>
      <c r="AL654" s="21"/>
      <c r="AM654" s="21"/>
      <c r="AN654" s="21"/>
      <c r="AO654" s="21"/>
      <c r="AP654" s="21"/>
      <c r="AQ654" s="21"/>
      <c r="AR654" s="21"/>
      <c r="AW654" s="21"/>
      <c r="AX654" s="21"/>
      <c r="AY654" s="21"/>
      <c r="AZ654" s="21"/>
      <c r="BA654" s="21"/>
      <c r="BB654" s="21"/>
      <c r="BC654" s="21"/>
      <c r="BD654" s="21"/>
      <c r="BE654" s="21"/>
      <c r="BF654" s="21"/>
      <c r="BG654" s="21"/>
      <c r="BH654" s="21"/>
      <c r="BI654" s="21"/>
      <c r="BJ654" s="21"/>
      <c r="BK654" s="21"/>
      <c r="BL654" s="21"/>
      <c r="BM654" s="21"/>
      <c r="BN654" s="21"/>
      <c r="BO654" s="21"/>
      <c r="BP654" s="21"/>
      <c r="BQ654" s="21"/>
      <c r="BR654" s="21"/>
      <c r="BS654" s="21"/>
      <c r="BT654" s="21"/>
      <c r="BU654" s="21"/>
      <c r="BV654" s="21"/>
      <c r="BW654" s="21"/>
      <c r="BX654" s="21"/>
      <c r="BY654" s="21"/>
      <c r="BZ654" s="21"/>
      <c r="CA654" s="21"/>
      <c r="CB654" s="21"/>
      <c r="CC654" s="21"/>
      <c r="CD654" s="21"/>
      <c r="CE654" s="21"/>
      <c r="CF654" s="21"/>
      <c r="CG654" s="21"/>
      <c r="CH654" s="21"/>
      <c r="CI654" s="21"/>
      <c r="CJ654" s="21"/>
      <c r="CK654" s="21"/>
      <c r="CL654" s="21"/>
      <c r="CM654" s="21"/>
      <c r="CN654" s="21"/>
      <c r="CO654" s="21"/>
      <c r="CP654" s="21"/>
      <c r="CQ654" s="21"/>
      <c r="CR654" s="21"/>
      <c r="CS654" s="21"/>
      <c r="CT654" s="21"/>
      <c r="CU654" s="21"/>
      <c r="CV654" s="21"/>
      <c r="CW654" s="21"/>
      <c r="CX654" s="21"/>
      <c r="CY654" s="21"/>
      <c r="CZ654" s="21"/>
      <c r="DA654" s="21"/>
    </row>
    <row r="655" spans="2:105" x14ac:dyDescent="0.3">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c r="AG655" s="21"/>
      <c r="AH655" s="21"/>
      <c r="AI655" s="21"/>
      <c r="AJ655" s="21"/>
      <c r="AK655" s="21"/>
      <c r="AL655" s="21"/>
      <c r="AM655" s="21"/>
      <c r="AN655" s="21"/>
      <c r="AO655" s="21"/>
      <c r="AP655" s="21"/>
      <c r="AQ655" s="21"/>
      <c r="AR655" s="21"/>
      <c r="AW655" s="21"/>
      <c r="AX655" s="21"/>
      <c r="AY655" s="21"/>
      <c r="AZ655" s="21"/>
      <c r="BA655" s="21"/>
      <c r="BB655" s="21"/>
      <c r="BC655" s="21"/>
      <c r="BD655" s="21"/>
      <c r="BE655" s="21"/>
      <c r="BF655" s="21"/>
      <c r="BG655" s="21"/>
      <c r="BH655" s="21"/>
      <c r="BI655" s="21"/>
      <c r="BJ655" s="21"/>
      <c r="BK655" s="21"/>
      <c r="BL655" s="21"/>
      <c r="BM655" s="21"/>
      <c r="BN655" s="21"/>
      <c r="BO655" s="21"/>
      <c r="BP655" s="21"/>
      <c r="BQ655" s="21"/>
      <c r="BR655" s="21"/>
      <c r="BS655" s="21"/>
      <c r="BT655" s="21"/>
      <c r="BU655" s="21"/>
      <c r="BV655" s="21"/>
      <c r="BW655" s="21"/>
      <c r="BX655" s="21"/>
      <c r="BY655" s="21"/>
      <c r="BZ655" s="21"/>
      <c r="CA655" s="21"/>
      <c r="CB655" s="21"/>
      <c r="CC655" s="21"/>
      <c r="CD655" s="21"/>
      <c r="CE655" s="21"/>
      <c r="CF655" s="21"/>
      <c r="CG655" s="21"/>
      <c r="CH655" s="21"/>
      <c r="CI655" s="21"/>
      <c r="CJ655" s="21"/>
      <c r="CK655" s="21"/>
      <c r="CL655" s="21"/>
      <c r="CM655" s="21"/>
      <c r="CN655" s="21"/>
      <c r="CO655" s="21"/>
      <c r="CP655" s="21"/>
      <c r="CQ655" s="21"/>
      <c r="CR655" s="21"/>
      <c r="CS655" s="21"/>
      <c r="CT655" s="21"/>
      <c r="CU655" s="21"/>
      <c r="CV655" s="21"/>
      <c r="CW655" s="21"/>
      <c r="CX655" s="21"/>
      <c r="CY655" s="21"/>
      <c r="CZ655" s="21"/>
      <c r="DA655" s="21"/>
    </row>
    <row r="656" spans="2:105" x14ac:dyDescent="0.3">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c r="AG656" s="21"/>
      <c r="AH656" s="21"/>
      <c r="AI656" s="21"/>
      <c r="AJ656" s="21"/>
      <c r="AK656" s="21"/>
      <c r="AL656" s="21"/>
      <c r="AM656" s="21"/>
      <c r="AN656" s="21"/>
      <c r="AO656" s="21"/>
      <c r="AP656" s="21"/>
      <c r="AQ656" s="21"/>
      <c r="AR656" s="21"/>
      <c r="AW656" s="21"/>
      <c r="AX656" s="21"/>
      <c r="AY656" s="21"/>
      <c r="AZ656" s="21"/>
      <c r="BA656" s="21"/>
      <c r="BB656" s="21"/>
      <c r="BC656" s="21"/>
      <c r="BD656" s="21"/>
      <c r="BE656" s="21"/>
      <c r="BF656" s="21"/>
      <c r="BG656" s="21"/>
      <c r="BH656" s="21"/>
      <c r="BI656" s="21"/>
      <c r="BJ656" s="21"/>
      <c r="BK656" s="21"/>
      <c r="BL656" s="21"/>
      <c r="BM656" s="21"/>
      <c r="BN656" s="21"/>
      <c r="BO656" s="21"/>
      <c r="BP656" s="21"/>
      <c r="BQ656" s="21"/>
      <c r="BR656" s="21"/>
      <c r="BS656" s="21"/>
      <c r="BT656" s="21"/>
      <c r="BU656" s="21"/>
      <c r="BV656" s="21"/>
      <c r="BW656" s="21"/>
      <c r="BX656" s="21"/>
      <c r="BY656" s="21"/>
      <c r="BZ656" s="21"/>
      <c r="CA656" s="21"/>
      <c r="CB656" s="21"/>
      <c r="CC656" s="21"/>
      <c r="CD656" s="21"/>
      <c r="CE656" s="21"/>
      <c r="CF656" s="21"/>
      <c r="CG656" s="21"/>
      <c r="CH656" s="21"/>
      <c r="CI656" s="21"/>
      <c r="CJ656" s="21"/>
      <c r="CK656" s="21"/>
      <c r="CL656" s="21"/>
      <c r="CM656" s="21"/>
      <c r="CN656" s="21"/>
      <c r="CO656" s="21"/>
      <c r="CP656" s="21"/>
      <c r="CQ656" s="21"/>
      <c r="CR656" s="21"/>
      <c r="CS656" s="21"/>
      <c r="CT656" s="21"/>
      <c r="CU656" s="21"/>
      <c r="CV656" s="21"/>
      <c r="CW656" s="21"/>
      <c r="CX656" s="21"/>
      <c r="CY656" s="21"/>
      <c r="CZ656" s="21"/>
      <c r="DA656" s="21"/>
    </row>
    <row r="657" spans="2:105" x14ac:dyDescent="0.3">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c r="AG657" s="21"/>
      <c r="AH657" s="21"/>
      <c r="AI657" s="21"/>
      <c r="AJ657" s="21"/>
      <c r="AK657" s="21"/>
      <c r="AL657" s="21"/>
      <c r="AM657" s="21"/>
      <c r="AN657" s="21"/>
      <c r="AO657" s="21"/>
      <c r="AP657" s="21"/>
      <c r="AQ657" s="21"/>
      <c r="AR657" s="21"/>
      <c r="AW657" s="21"/>
      <c r="AX657" s="21"/>
      <c r="AY657" s="21"/>
      <c r="AZ657" s="21"/>
      <c r="BA657" s="21"/>
      <c r="BB657" s="21"/>
      <c r="BC657" s="21"/>
      <c r="BD657" s="21"/>
      <c r="BE657" s="21"/>
      <c r="BF657" s="21"/>
      <c r="BG657" s="21"/>
      <c r="BH657" s="21"/>
      <c r="BI657" s="21"/>
      <c r="BJ657" s="21"/>
      <c r="BK657" s="21"/>
      <c r="BL657" s="21"/>
      <c r="BM657" s="21"/>
      <c r="BN657" s="21"/>
      <c r="BO657" s="21"/>
      <c r="BP657" s="21"/>
      <c r="BQ657" s="21"/>
      <c r="BR657" s="21"/>
      <c r="BS657" s="21"/>
      <c r="BT657" s="21"/>
      <c r="BU657" s="21"/>
      <c r="BV657" s="21"/>
      <c r="BW657" s="21"/>
      <c r="BX657" s="21"/>
      <c r="BY657" s="21"/>
      <c r="BZ657" s="21"/>
      <c r="CA657" s="21"/>
      <c r="CB657" s="21"/>
      <c r="CC657" s="21"/>
      <c r="CD657" s="21"/>
      <c r="CE657" s="21"/>
      <c r="CF657" s="21"/>
      <c r="CG657" s="21"/>
      <c r="CH657" s="21"/>
      <c r="CI657" s="21"/>
      <c r="CJ657" s="21"/>
      <c r="CK657" s="21"/>
      <c r="CL657" s="21"/>
      <c r="CM657" s="21"/>
      <c r="CN657" s="21"/>
      <c r="CO657" s="21"/>
      <c r="CP657" s="21"/>
      <c r="CQ657" s="21"/>
      <c r="CR657" s="21"/>
      <c r="CS657" s="21"/>
      <c r="CT657" s="21"/>
      <c r="CU657" s="21"/>
      <c r="CV657" s="21"/>
      <c r="CW657" s="21"/>
      <c r="CX657" s="21"/>
      <c r="CY657" s="21"/>
      <c r="CZ657" s="21"/>
      <c r="DA657" s="21"/>
    </row>
    <row r="658" spans="2:105" x14ac:dyDescent="0.3">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c r="AG658" s="21"/>
      <c r="AH658" s="21"/>
      <c r="AI658" s="21"/>
      <c r="AJ658" s="21"/>
      <c r="AK658" s="21"/>
      <c r="AL658" s="21"/>
      <c r="AM658" s="21"/>
      <c r="AN658" s="21"/>
      <c r="AO658" s="21"/>
      <c r="AP658" s="21"/>
      <c r="AQ658" s="21"/>
      <c r="AR658" s="21"/>
      <c r="AW658" s="21"/>
      <c r="AX658" s="21"/>
      <c r="AY658" s="21"/>
      <c r="AZ658" s="21"/>
      <c r="BA658" s="21"/>
      <c r="BB658" s="21"/>
      <c r="BC658" s="21"/>
      <c r="BD658" s="21"/>
      <c r="BE658" s="21"/>
      <c r="BF658" s="21"/>
      <c r="BG658" s="21"/>
      <c r="BH658" s="21"/>
      <c r="BI658" s="21"/>
      <c r="BJ658" s="21"/>
      <c r="BK658" s="21"/>
      <c r="BL658" s="21"/>
      <c r="BM658" s="21"/>
      <c r="BN658" s="21"/>
      <c r="BO658" s="21"/>
      <c r="BP658" s="21"/>
      <c r="BQ658" s="21"/>
      <c r="BR658" s="21"/>
      <c r="BS658" s="21"/>
      <c r="BT658" s="21"/>
      <c r="BU658" s="21"/>
      <c r="BV658" s="21"/>
      <c r="BW658" s="21"/>
      <c r="BX658" s="21"/>
      <c r="BY658" s="21"/>
      <c r="BZ658" s="21"/>
      <c r="CA658" s="21"/>
      <c r="CB658" s="21"/>
      <c r="CC658" s="21"/>
      <c r="CD658" s="21"/>
      <c r="CE658" s="21"/>
      <c r="CF658" s="21"/>
      <c r="CG658" s="21"/>
      <c r="CH658" s="21"/>
      <c r="CI658" s="21"/>
      <c r="CJ658" s="21"/>
      <c r="CK658" s="21"/>
      <c r="CL658" s="21"/>
      <c r="CM658" s="21"/>
      <c r="CN658" s="21"/>
      <c r="CO658" s="21"/>
      <c r="CP658" s="21"/>
      <c r="CQ658" s="21"/>
      <c r="CR658" s="21"/>
      <c r="CS658" s="21"/>
      <c r="CT658" s="21"/>
      <c r="CU658" s="21"/>
      <c r="CV658" s="21"/>
      <c r="CW658" s="21"/>
      <c r="CX658" s="21"/>
      <c r="CY658" s="21"/>
      <c r="CZ658" s="21"/>
      <c r="DA658" s="21"/>
    </row>
    <row r="659" spans="2:105" x14ac:dyDescent="0.3">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c r="AG659" s="21"/>
      <c r="AH659" s="21"/>
      <c r="AI659" s="21"/>
      <c r="AJ659" s="21"/>
      <c r="AK659" s="21"/>
      <c r="AL659" s="21"/>
      <c r="AM659" s="21"/>
      <c r="AN659" s="21"/>
      <c r="AO659" s="21"/>
      <c r="AP659" s="21"/>
      <c r="AQ659" s="21"/>
      <c r="AR659" s="21"/>
      <c r="AW659" s="21"/>
      <c r="AX659" s="21"/>
      <c r="AY659" s="21"/>
      <c r="AZ659" s="21"/>
      <c r="BA659" s="21"/>
      <c r="BB659" s="21"/>
      <c r="BC659" s="21"/>
      <c r="BD659" s="21"/>
      <c r="BE659" s="21"/>
      <c r="BF659" s="21"/>
      <c r="BG659" s="21"/>
      <c r="BH659" s="21"/>
      <c r="BI659" s="21"/>
      <c r="BJ659" s="21"/>
      <c r="BK659" s="21"/>
      <c r="BL659" s="21"/>
      <c r="BM659" s="21"/>
      <c r="BN659" s="21"/>
      <c r="BO659" s="21"/>
      <c r="BP659" s="21"/>
      <c r="BQ659" s="21"/>
      <c r="BR659" s="21"/>
      <c r="BS659" s="21"/>
      <c r="BT659" s="21"/>
      <c r="BU659" s="21"/>
      <c r="BV659" s="21"/>
      <c r="BW659" s="21"/>
      <c r="BX659" s="21"/>
      <c r="BY659" s="21"/>
      <c r="BZ659" s="21"/>
      <c r="CA659" s="21"/>
      <c r="CB659" s="21"/>
      <c r="CC659" s="21"/>
      <c r="CD659" s="21"/>
      <c r="CE659" s="21"/>
      <c r="CF659" s="21"/>
      <c r="CG659" s="21"/>
      <c r="CH659" s="21"/>
      <c r="CI659" s="21"/>
      <c r="CJ659" s="21"/>
      <c r="CK659" s="21"/>
      <c r="CL659" s="21"/>
      <c r="CM659" s="21"/>
      <c r="CN659" s="21"/>
      <c r="CO659" s="21"/>
      <c r="CP659" s="21"/>
      <c r="CQ659" s="21"/>
      <c r="CR659" s="21"/>
      <c r="CS659" s="21"/>
      <c r="CT659" s="21"/>
      <c r="CU659" s="21"/>
      <c r="CV659" s="21"/>
      <c r="CW659" s="21"/>
      <c r="CX659" s="21"/>
      <c r="CY659" s="21"/>
      <c r="CZ659" s="21"/>
      <c r="DA659" s="21"/>
    </row>
    <row r="660" spans="2:105" x14ac:dyDescent="0.3">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c r="AG660" s="21"/>
      <c r="AH660" s="21"/>
      <c r="AI660" s="21"/>
      <c r="AJ660" s="21"/>
      <c r="AK660" s="21"/>
      <c r="AL660" s="21"/>
      <c r="AM660" s="21"/>
      <c r="AN660" s="21"/>
      <c r="AO660" s="21"/>
      <c r="AP660" s="21"/>
      <c r="AQ660" s="21"/>
      <c r="AR660" s="21"/>
      <c r="AW660" s="21"/>
      <c r="AX660" s="21"/>
      <c r="AY660" s="21"/>
      <c r="AZ660" s="21"/>
      <c r="BA660" s="21"/>
      <c r="BB660" s="21"/>
      <c r="BC660" s="21"/>
      <c r="BD660" s="21"/>
      <c r="BE660" s="21"/>
      <c r="BF660" s="21"/>
      <c r="BG660" s="21"/>
      <c r="BH660" s="21"/>
      <c r="BI660" s="21"/>
      <c r="BJ660" s="21"/>
      <c r="BK660" s="21"/>
      <c r="BL660" s="21"/>
      <c r="BM660" s="21"/>
      <c r="BN660" s="21"/>
      <c r="BO660" s="21"/>
      <c r="BP660" s="21"/>
      <c r="BQ660" s="21"/>
      <c r="BR660" s="21"/>
      <c r="BS660" s="21"/>
      <c r="BT660" s="21"/>
      <c r="BU660" s="21"/>
      <c r="BV660" s="21"/>
      <c r="BW660" s="21"/>
      <c r="BX660" s="21"/>
      <c r="BY660" s="21"/>
      <c r="BZ660" s="21"/>
      <c r="CA660" s="21"/>
      <c r="CB660" s="21"/>
      <c r="CC660" s="21"/>
      <c r="CD660" s="21"/>
      <c r="CE660" s="21"/>
      <c r="CF660" s="21"/>
      <c r="CG660" s="21"/>
      <c r="CH660" s="21"/>
      <c r="CI660" s="21"/>
      <c r="CJ660" s="21"/>
      <c r="CK660" s="21"/>
      <c r="CL660" s="21"/>
      <c r="CM660" s="21"/>
      <c r="CN660" s="21"/>
      <c r="CO660" s="21"/>
      <c r="CP660" s="21"/>
      <c r="CQ660" s="21"/>
      <c r="CR660" s="21"/>
      <c r="CS660" s="21"/>
      <c r="CT660" s="21"/>
      <c r="CU660" s="21"/>
      <c r="CV660" s="21"/>
      <c r="CW660" s="21"/>
      <c r="CX660" s="21"/>
      <c r="CY660" s="21"/>
      <c r="CZ660" s="21"/>
      <c r="DA660" s="21"/>
    </row>
    <row r="661" spans="2:105" x14ac:dyDescent="0.3">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c r="AG661" s="21"/>
      <c r="AH661" s="21"/>
      <c r="AI661" s="21"/>
      <c r="AJ661" s="21"/>
      <c r="AK661" s="21"/>
      <c r="AL661" s="21"/>
      <c r="AM661" s="21"/>
      <c r="AN661" s="21"/>
      <c r="AO661" s="21"/>
      <c r="AP661" s="21"/>
      <c r="AQ661" s="21"/>
      <c r="AR661" s="21"/>
      <c r="AW661" s="21"/>
      <c r="AX661" s="21"/>
      <c r="AY661" s="21"/>
      <c r="AZ661" s="21"/>
      <c r="BA661" s="21"/>
      <c r="BB661" s="21"/>
      <c r="BC661" s="21"/>
      <c r="BD661" s="21"/>
      <c r="BE661" s="21"/>
      <c r="BF661" s="21"/>
      <c r="BG661" s="21"/>
      <c r="BH661" s="21"/>
      <c r="BI661" s="21"/>
      <c r="BJ661" s="21"/>
      <c r="BK661" s="21"/>
      <c r="BL661" s="21"/>
      <c r="BM661" s="21"/>
      <c r="BN661" s="21"/>
      <c r="BO661" s="21"/>
      <c r="BP661" s="21"/>
      <c r="BQ661" s="21"/>
      <c r="BR661" s="21"/>
      <c r="BS661" s="21"/>
      <c r="BT661" s="21"/>
      <c r="BU661" s="21"/>
      <c r="BV661" s="21"/>
      <c r="BW661" s="21"/>
      <c r="BX661" s="21"/>
      <c r="BY661" s="21"/>
      <c r="BZ661" s="21"/>
      <c r="CA661" s="21"/>
      <c r="CB661" s="21"/>
      <c r="CC661" s="21"/>
      <c r="CD661" s="21"/>
      <c r="CE661" s="21"/>
      <c r="CF661" s="21"/>
      <c r="CG661" s="21"/>
      <c r="CH661" s="21"/>
      <c r="CI661" s="21"/>
      <c r="CJ661" s="21"/>
      <c r="CK661" s="21"/>
      <c r="CL661" s="21"/>
      <c r="CM661" s="21"/>
      <c r="CN661" s="21"/>
      <c r="CO661" s="21"/>
      <c r="CP661" s="21"/>
      <c r="CQ661" s="21"/>
      <c r="CR661" s="21"/>
      <c r="CS661" s="21"/>
      <c r="CT661" s="21"/>
      <c r="CU661" s="21"/>
      <c r="CV661" s="21"/>
      <c r="CW661" s="21"/>
      <c r="CX661" s="21"/>
      <c r="CY661" s="21"/>
      <c r="CZ661" s="21"/>
      <c r="DA661" s="21"/>
    </row>
    <row r="662" spans="2:105" x14ac:dyDescent="0.3">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c r="AG662" s="21"/>
      <c r="AH662" s="21"/>
      <c r="AI662" s="21"/>
      <c r="AJ662" s="21"/>
      <c r="AK662" s="21"/>
      <c r="AL662" s="21"/>
      <c r="AM662" s="21"/>
      <c r="AN662" s="21"/>
      <c r="AO662" s="21"/>
      <c r="AP662" s="21"/>
      <c r="AQ662" s="21"/>
      <c r="AR662" s="21"/>
      <c r="AW662" s="21"/>
      <c r="AX662" s="21"/>
      <c r="AY662" s="21"/>
      <c r="AZ662" s="21"/>
      <c r="BA662" s="21"/>
      <c r="BB662" s="21"/>
      <c r="BC662" s="21"/>
      <c r="BD662" s="21"/>
      <c r="BE662" s="21"/>
      <c r="BF662" s="21"/>
      <c r="BG662" s="21"/>
      <c r="BH662" s="21"/>
      <c r="BI662" s="21"/>
      <c r="BJ662" s="21"/>
      <c r="BK662" s="21"/>
      <c r="BL662" s="21"/>
      <c r="BM662" s="21"/>
      <c r="BN662" s="21"/>
      <c r="BO662" s="21"/>
      <c r="BP662" s="21"/>
      <c r="BQ662" s="21"/>
      <c r="BR662" s="21"/>
      <c r="BS662" s="21"/>
      <c r="BT662" s="21"/>
      <c r="BU662" s="21"/>
      <c r="BV662" s="21"/>
      <c r="BW662" s="21"/>
      <c r="BX662" s="21"/>
      <c r="BY662" s="21"/>
      <c r="BZ662" s="21"/>
      <c r="CA662" s="21"/>
      <c r="CB662" s="21"/>
      <c r="CC662" s="21"/>
      <c r="CD662" s="21"/>
      <c r="CE662" s="21"/>
      <c r="CF662" s="21"/>
      <c r="CG662" s="21"/>
      <c r="CH662" s="21"/>
      <c r="CI662" s="21"/>
      <c r="CJ662" s="21"/>
      <c r="CK662" s="21"/>
      <c r="CL662" s="21"/>
      <c r="CM662" s="21"/>
      <c r="CN662" s="21"/>
      <c r="CO662" s="21"/>
      <c r="CP662" s="21"/>
      <c r="CQ662" s="21"/>
      <c r="CR662" s="21"/>
      <c r="CS662" s="21"/>
      <c r="CT662" s="21"/>
      <c r="CU662" s="21"/>
      <c r="CV662" s="21"/>
      <c r="CW662" s="21"/>
      <c r="CX662" s="21"/>
      <c r="CY662" s="21"/>
      <c r="CZ662" s="21"/>
      <c r="DA662" s="21"/>
    </row>
    <row r="663" spans="2:105" x14ac:dyDescent="0.3">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c r="AG663" s="21"/>
      <c r="AH663" s="21"/>
      <c r="AI663" s="21"/>
      <c r="AJ663" s="21"/>
      <c r="AK663" s="21"/>
      <c r="AL663" s="21"/>
      <c r="AM663" s="21"/>
      <c r="AN663" s="21"/>
      <c r="AO663" s="21"/>
      <c r="AP663" s="21"/>
      <c r="AQ663" s="21"/>
      <c r="AR663" s="21"/>
      <c r="AW663" s="21"/>
      <c r="AX663" s="21"/>
      <c r="AY663" s="21"/>
      <c r="AZ663" s="21"/>
      <c r="BA663" s="21"/>
      <c r="BB663" s="21"/>
      <c r="BC663" s="21"/>
      <c r="BD663" s="21"/>
      <c r="BE663" s="21"/>
      <c r="BF663" s="21"/>
      <c r="BG663" s="21"/>
      <c r="BH663" s="21"/>
      <c r="BI663" s="21"/>
      <c r="BJ663" s="21"/>
      <c r="BK663" s="21"/>
      <c r="BL663" s="21"/>
      <c r="BM663" s="21"/>
      <c r="BN663" s="21"/>
      <c r="BO663" s="21"/>
      <c r="BP663" s="21"/>
      <c r="BQ663" s="21"/>
      <c r="BR663" s="21"/>
      <c r="BS663" s="21"/>
      <c r="BT663" s="21"/>
      <c r="BU663" s="21"/>
      <c r="BV663" s="21"/>
      <c r="BW663" s="21"/>
      <c r="BX663" s="21"/>
      <c r="BY663" s="21"/>
      <c r="BZ663" s="21"/>
      <c r="CA663" s="21"/>
      <c r="CB663" s="21"/>
      <c r="CC663" s="21"/>
      <c r="CD663" s="21"/>
      <c r="CE663" s="21"/>
      <c r="CF663" s="21"/>
      <c r="CG663" s="21"/>
      <c r="CH663" s="21"/>
      <c r="CI663" s="21"/>
      <c r="CJ663" s="21"/>
      <c r="CK663" s="21"/>
      <c r="CL663" s="21"/>
      <c r="CM663" s="21"/>
      <c r="CN663" s="21"/>
      <c r="CO663" s="21"/>
      <c r="CP663" s="21"/>
      <c r="CQ663" s="21"/>
      <c r="CR663" s="21"/>
      <c r="CS663" s="21"/>
      <c r="CT663" s="21"/>
      <c r="CU663" s="21"/>
      <c r="CV663" s="21"/>
      <c r="CW663" s="21"/>
      <c r="CX663" s="21"/>
      <c r="CY663" s="21"/>
      <c r="CZ663" s="21"/>
      <c r="DA663" s="21"/>
    </row>
    <row r="664" spans="2:105" x14ac:dyDescent="0.3">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c r="AG664" s="21"/>
      <c r="AH664" s="21"/>
      <c r="AI664" s="21"/>
      <c r="AJ664" s="21"/>
      <c r="AK664" s="21"/>
      <c r="AL664" s="21"/>
      <c r="AM664" s="21"/>
      <c r="AN664" s="21"/>
      <c r="AO664" s="21"/>
      <c r="AP664" s="21"/>
      <c r="AQ664" s="21"/>
      <c r="AR664" s="21"/>
      <c r="AW664" s="21"/>
      <c r="AX664" s="21"/>
      <c r="AY664" s="21"/>
      <c r="AZ664" s="21"/>
      <c r="BA664" s="21"/>
      <c r="BB664" s="21"/>
      <c r="BC664" s="21"/>
      <c r="BD664" s="21"/>
      <c r="BE664" s="21"/>
      <c r="BF664" s="21"/>
      <c r="BG664" s="21"/>
      <c r="BH664" s="21"/>
      <c r="BI664" s="21"/>
      <c r="BJ664" s="21"/>
      <c r="BK664" s="21"/>
      <c r="BL664" s="21"/>
      <c r="BM664" s="21"/>
      <c r="BN664" s="21"/>
      <c r="BO664" s="21"/>
      <c r="BP664" s="21"/>
      <c r="BQ664" s="21"/>
      <c r="BR664" s="21"/>
      <c r="BS664" s="21"/>
      <c r="BT664" s="21"/>
      <c r="BU664" s="21"/>
      <c r="BV664" s="21"/>
      <c r="BW664" s="21"/>
      <c r="BX664" s="21"/>
      <c r="BY664" s="21"/>
      <c r="BZ664" s="21"/>
      <c r="CA664" s="21"/>
      <c r="CB664" s="21"/>
      <c r="CC664" s="21"/>
      <c r="CD664" s="21"/>
      <c r="CE664" s="21"/>
      <c r="CF664" s="21"/>
      <c r="CG664" s="21"/>
      <c r="CH664" s="21"/>
      <c r="CI664" s="21"/>
      <c r="CJ664" s="21"/>
      <c r="CK664" s="21"/>
      <c r="CL664" s="21"/>
      <c r="CM664" s="21"/>
      <c r="CN664" s="21"/>
      <c r="CO664" s="21"/>
      <c r="CP664" s="21"/>
      <c r="CQ664" s="21"/>
      <c r="CR664" s="21"/>
      <c r="CS664" s="21"/>
      <c r="CT664" s="21"/>
      <c r="CU664" s="21"/>
      <c r="CV664" s="21"/>
      <c r="CW664" s="21"/>
      <c r="CX664" s="21"/>
      <c r="CY664" s="21"/>
      <c r="CZ664" s="21"/>
      <c r="DA664" s="21"/>
    </row>
    <row r="665" spans="2:105" x14ac:dyDescent="0.3">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c r="AG665" s="21"/>
      <c r="AH665" s="21"/>
      <c r="AI665" s="21"/>
      <c r="AJ665" s="21"/>
      <c r="AK665" s="21"/>
      <c r="AL665" s="21"/>
      <c r="AM665" s="21"/>
      <c r="AN665" s="21"/>
      <c r="AO665" s="21"/>
      <c r="AP665" s="21"/>
      <c r="AQ665" s="21"/>
      <c r="AR665" s="21"/>
      <c r="AW665" s="21"/>
      <c r="AX665" s="21"/>
      <c r="AY665" s="21"/>
      <c r="AZ665" s="21"/>
      <c r="BA665" s="21"/>
      <c r="BB665" s="21"/>
      <c r="BC665" s="21"/>
      <c r="BD665" s="21"/>
      <c r="BE665" s="21"/>
      <c r="BF665" s="21"/>
      <c r="BG665" s="21"/>
      <c r="BH665" s="21"/>
      <c r="BI665" s="21"/>
      <c r="BJ665" s="21"/>
      <c r="BK665" s="21"/>
      <c r="BL665" s="21"/>
      <c r="BM665" s="21"/>
      <c r="BN665" s="21"/>
      <c r="BO665" s="21"/>
      <c r="BP665" s="21"/>
      <c r="BQ665" s="21"/>
      <c r="BR665" s="21"/>
      <c r="BS665" s="21"/>
      <c r="BT665" s="21"/>
      <c r="BU665" s="21"/>
      <c r="BV665" s="21"/>
      <c r="BW665" s="21"/>
      <c r="BX665" s="21"/>
      <c r="BY665" s="21"/>
      <c r="BZ665" s="21"/>
      <c r="CA665" s="21"/>
      <c r="CB665" s="21"/>
      <c r="CC665" s="21"/>
      <c r="CD665" s="21"/>
      <c r="CE665" s="21"/>
      <c r="CF665" s="21"/>
      <c r="CG665" s="21"/>
      <c r="CH665" s="21"/>
      <c r="CI665" s="21"/>
      <c r="CJ665" s="21"/>
      <c r="CK665" s="21"/>
      <c r="CL665" s="21"/>
      <c r="CM665" s="21"/>
      <c r="CN665" s="21"/>
      <c r="CO665" s="21"/>
      <c r="CP665" s="21"/>
      <c r="CQ665" s="21"/>
      <c r="CR665" s="21"/>
      <c r="CS665" s="21"/>
      <c r="CT665" s="21"/>
      <c r="CU665" s="21"/>
      <c r="CV665" s="21"/>
      <c r="CW665" s="21"/>
      <c r="CX665" s="21"/>
      <c r="CY665" s="21"/>
      <c r="CZ665" s="21"/>
      <c r="DA665" s="21"/>
    </row>
    <row r="666" spans="2:105" x14ac:dyDescent="0.3">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c r="AG666" s="21"/>
      <c r="AH666" s="21"/>
      <c r="AI666" s="21"/>
      <c r="AJ666" s="21"/>
      <c r="AK666" s="21"/>
      <c r="AL666" s="21"/>
      <c r="AM666" s="21"/>
      <c r="AN666" s="21"/>
      <c r="AO666" s="21"/>
      <c r="AP666" s="21"/>
      <c r="AQ666" s="21"/>
      <c r="AR666" s="21"/>
      <c r="AW666" s="21"/>
      <c r="AX666" s="21"/>
      <c r="AY666" s="21"/>
      <c r="AZ666" s="21"/>
      <c r="BA666" s="21"/>
      <c r="BB666" s="21"/>
      <c r="BC666" s="21"/>
      <c r="BD666" s="21"/>
      <c r="BE666" s="21"/>
      <c r="BF666" s="21"/>
      <c r="BG666" s="21"/>
      <c r="BH666" s="21"/>
      <c r="BI666" s="21"/>
      <c r="BJ666" s="21"/>
      <c r="BK666" s="21"/>
      <c r="BL666" s="21"/>
      <c r="BM666" s="21"/>
      <c r="BN666" s="21"/>
      <c r="BO666" s="21"/>
      <c r="BP666" s="21"/>
      <c r="BQ666" s="21"/>
      <c r="BR666" s="21"/>
      <c r="BS666" s="21"/>
      <c r="BT666" s="21"/>
      <c r="BU666" s="21"/>
      <c r="BV666" s="21"/>
      <c r="BW666" s="21"/>
      <c r="BX666" s="21"/>
      <c r="BY666" s="21"/>
      <c r="BZ666" s="21"/>
      <c r="CA666" s="21"/>
      <c r="CB666" s="21"/>
      <c r="CC666" s="21"/>
      <c r="CD666" s="21"/>
      <c r="CE666" s="21"/>
      <c r="CF666" s="21"/>
      <c r="CG666" s="21"/>
      <c r="CH666" s="21"/>
      <c r="CI666" s="21"/>
      <c r="CJ666" s="21"/>
      <c r="CK666" s="21"/>
      <c r="CL666" s="21"/>
      <c r="CM666" s="21"/>
      <c r="CN666" s="21"/>
      <c r="CO666" s="21"/>
      <c r="CP666" s="21"/>
      <c r="CQ666" s="21"/>
      <c r="CR666" s="21"/>
      <c r="CS666" s="21"/>
      <c r="CT666" s="21"/>
      <c r="CU666" s="21"/>
      <c r="CV666" s="21"/>
      <c r="CW666" s="21"/>
      <c r="CX666" s="21"/>
      <c r="CY666" s="21"/>
      <c r="CZ666" s="21"/>
      <c r="DA666" s="21"/>
    </row>
    <row r="667" spans="2:105" x14ac:dyDescent="0.3">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c r="AG667" s="21"/>
      <c r="AH667" s="21"/>
      <c r="AI667" s="21"/>
      <c r="AJ667" s="21"/>
      <c r="AK667" s="21"/>
      <c r="AL667" s="21"/>
      <c r="AM667" s="21"/>
      <c r="AN667" s="21"/>
      <c r="AO667" s="21"/>
      <c r="AP667" s="21"/>
      <c r="AQ667" s="21"/>
      <c r="AR667" s="21"/>
      <c r="AW667" s="21"/>
      <c r="AX667" s="21"/>
      <c r="AY667" s="21"/>
      <c r="AZ667" s="21"/>
      <c r="BA667" s="21"/>
      <c r="BB667" s="21"/>
      <c r="BC667" s="21"/>
      <c r="BD667" s="21"/>
      <c r="BE667" s="21"/>
      <c r="BF667" s="21"/>
      <c r="BG667" s="21"/>
      <c r="BH667" s="21"/>
      <c r="BI667" s="21"/>
      <c r="BJ667" s="21"/>
      <c r="BK667" s="21"/>
      <c r="BL667" s="21"/>
      <c r="BM667" s="21"/>
      <c r="BN667" s="21"/>
      <c r="BO667" s="21"/>
      <c r="BP667" s="21"/>
      <c r="BQ667" s="21"/>
      <c r="BR667" s="21"/>
      <c r="BS667" s="21"/>
      <c r="BT667" s="21"/>
      <c r="BU667" s="21"/>
      <c r="BV667" s="21"/>
      <c r="BW667" s="21"/>
      <c r="BX667" s="21"/>
      <c r="BY667" s="21"/>
      <c r="BZ667" s="21"/>
      <c r="CA667" s="21"/>
      <c r="CB667" s="21"/>
      <c r="CC667" s="21"/>
      <c r="CD667" s="21"/>
      <c r="CE667" s="21"/>
      <c r="CF667" s="21"/>
      <c r="CG667" s="21"/>
      <c r="CH667" s="21"/>
      <c r="CI667" s="21"/>
      <c r="CJ667" s="21"/>
      <c r="CK667" s="21"/>
      <c r="CL667" s="21"/>
      <c r="CM667" s="21"/>
      <c r="CN667" s="21"/>
      <c r="CO667" s="21"/>
      <c r="CP667" s="21"/>
      <c r="CQ667" s="21"/>
      <c r="CR667" s="21"/>
      <c r="CS667" s="21"/>
      <c r="CT667" s="21"/>
      <c r="CU667" s="21"/>
      <c r="CV667" s="21"/>
      <c r="CW667" s="21"/>
      <c r="CX667" s="21"/>
      <c r="CY667" s="21"/>
      <c r="CZ667" s="21"/>
      <c r="DA667" s="21"/>
    </row>
    <row r="668" spans="2:105" x14ac:dyDescent="0.3">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c r="AG668" s="21"/>
      <c r="AH668" s="21"/>
      <c r="AI668" s="21"/>
      <c r="AJ668" s="21"/>
      <c r="AK668" s="21"/>
      <c r="AL668" s="21"/>
      <c r="AM668" s="21"/>
      <c r="AN668" s="21"/>
      <c r="AO668" s="21"/>
      <c r="AP668" s="21"/>
      <c r="AQ668" s="21"/>
      <c r="AR668" s="21"/>
      <c r="AW668" s="21"/>
      <c r="AX668" s="21"/>
      <c r="AY668" s="21"/>
      <c r="AZ668" s="21"/>
      <c r="BA668" s="21"/>
      <c r="BB668" s="21"/>
      <c r="BC668" s="21"/>
      <c r="BD668" s="21"/>
      <c r="BE668" s="21"/>
      <c r="BF668" s="21"/>
      <c r="BG668" s="21"/>
      <c r="BH668" s="21"/>
      <c r="BI668" s="21"/>
      <c r="BJ668" s="21"/>
      <c r="BK668" s="21"/>
      <c r="BL668" s="21"/>
      <c r="BM668" s="21"/>
      <c r="BN668" s="21"/>
      <c r="BO668" s="21"/>
      <c r="BP668" s="21"/>
      <c r="BQ668" s="21"/>
      <c r="BR668" s="21"/>
      <c r="BS668" s="21"/>
      <c r="BT668" s="21"/>
      <c r="BU668" s="21"/>
      <c r="BV668" s="21"/>
      <c r="BW668" s="21"/>
      <c r="BX668" s="21"/>
      <c r="BY668" s="21"/>
      <c r="BZ668" s="21"/>
      <c r="CA668" s="21"/>
      <c r="CB668" s="21"/>
      <c r="CC668" s="21"/>
      <c r="CD668" s="21"/>
      <c r="CE668" s="21"/>
      <c r="CF668" s="21"/>
      <c r="CG668" s="21"/>
      <c r="CH668" s="21"/>
      <c r="CI668" s="21"/>
      <c r="CJ668" s="21"/>
      <c r="CK668" s="21"/>
      <c r="CL668" s="21"/>
      <c r="CM668" s="21"/>
      <c r="CN668" s="21"/>
      <c r="CO668" s="21"/>
      <c r="CP668" s="21"/>
      <c r="CQ668" s="21"/>
      <c r="CR668" s="21"/>
      <c r="CS668" s="21"/>
      <c r="CT668" s="21"/>
      <c r="CU668" s="21"/>
      <c r="CV668" s="21"/>
      <c r="CW668" s="21"/>
      <c r="CX668" s="21"/>
      <c r="CY668" s="21"/>
      <c r="CZ668" s="21"/>
      <c r="DA668" s="21"/>
    </row>
    <row r="669" spans="2:105" x14ac:dyDescent="0.3">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c r="AG669" s="21"/>
      <c r="AH669" s="21"/>
      <c r="AI669" s="21"/>
      <c r="AJ669" s="21"/>
      <c r="AK669" s="21"/>
      <c r="AL669" s="21"/>
      <c r="AM669" s="21"/>
      <c r="AN669" s="21"/>
      <c r="AO669" s="21"/>
      <c r="AP669" s="21"/>
      <c r="AQ669" s="21"/>
      <c r="AR669" s="21"/>
      <c r="AW669" s="21"/>
      <c r="AX669" s="21"/>
      <c r="AY669" s="21"/>
      <c r="AZ669" s="21"/>
      <c r="BA669" s="21"/>
      <c r="BB669" s="21"/>
      <c r="BC669" s="21"/>
      <c r="BD669" s="21"/>
      <c r="BE669" s="21"/>
      <c r="BF669" s="21"/>
      <c r="BG669" s="21"/>
      <c r="BH669" s="21"/>
      <c r="BI669" s="21"/>
      <c r="BJ669" s="21"/>
      <c r="BK669" s="21"/>
      <c r="BL669" s="21"/>
      <c r="BM669" s="21"/>
      <c r="BN669" s="21"/>
      <c r="BO669" s="21"/>
      <c r="BP669" s="21"/>
      <c r="BQ669" s="21"/>
      <c r="BR669" s="21"/>
      <c r="BS669" s="21"/>
      <c r="BT669" s="21"/>
      <c r="BU669" s="21"/>
      <c r="BV669" s="21"/>
      <c r="BW669" s="21"/>
      <c r="BX669" s="21"/>
      <c r="BY669" s="21"/>
      <c r="BZ669" s="21"/>
      <c r="CA669" s="21"/>
      <c r="CB669" s="21"/>
      <c r="CC669" s="21"/>
      <c r="CD669" s="21"/>
      <c r="CE669" s="21"/>
      <c r="CF669" s="21"/>
      <c r="CG669" s="21"/>
      <c r="CH669" s="21"/>
      <c r="CI669" s="21"/>
      <c r="CJ669" s="21"/>
      <c r="CK669" s="21"/>
      <c r="CL669" s="21"/>
      <c r="CM669" s="21"/>
      <c r="CN669" s="21"/>
      <c r="CO669" s="21"/>
      <c r="CP669" s="21"/>
      <c r="CQ669" s="21"/>
      <c r="CR669" s="21"/>
      <c r="CS669" s="21"/>
      <c r="CT669" s="21"/>
      <c r="CU669" s="21"/>
      <c r="CV669" s="21"/>
      <c r="CW669" s="21"/>
      <c r="CX669" s="21"/>
      <c r="CY669" s="21"/>
      <c r="CZ669" s="21"/>
      <c r="DA669" s="21"/>
    </row>
    <row r="670" spans="2:105" x14ac:dyDescent="0.3">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c r="AG670" s="21"/>
      <c r="AH670" s="21"/>
      <c r="AI670" s="21"/>
      <c r="AJ670" s="21"/>
      <c r="AK670" s="21"/>
      <c r="AL670" s="21"/>
      <c r="AM670" s="21"/>
      <c r="AN670" s="21"/>
      <c r="AO670" s="21"/>
      <c r="AP670" s="21"/>
      <c r="AQ670" s="21"/>
      <c r="AR670" s="21"/>
      <c r="AW670" s="21"/>
      <c r="AX670" s="21"/>
      <c r="AY670" s="21"/>
      <c r="AZ670" s="21"/>
      <c r="BA670" s="21"/>
      <c r="BB670" s="21"/>
      <c r="BC670" s="21"/>
      <c r="BD670" s="21"/>
      <c r="BE670" s="21"/>
      <c r="BF670" s="21"/>
      <c r="BG670" s="21"/>
      <c r="BH670" s="21"/>
      <c r="BI670" s="21"/>
      <c r="BJ670" s="21"/>
      <c r="BK670" s="21"/>
      <c r="BL670" s="21"/>
      <c r="BM670" s="21"/>
      <c r="BN670" s="21"/>
      <c r="BO670" s="21"/>
      <c r="BP670" s="21"/>
      <c r="BQ670" s="21"/>
      <c r="BR670" s="21"/>
      <c r="BS670" s="21"/>
      <c r="BT670" s="21"/>
      <c r="BU670" s="21"/>
      <c r="BV670" s="21"/>
      <c r="BW670" s="21"/>
      <c r="BX670" s="21"/>
      <c r="BY670" s="21"/>
      <c r="BZ670" s="21"/>
      <c r="CA670" s="21"/>
      <c r="CB670" s="21"/>
      <c r="CC670" s="21"/>
      <c r="CD670" s="21"/>
      <c r="CE670" s="21"/>
      <c r="CF670" s="21"/>
      <c r="CG670" s="21"/>
      <c r="CH670" s="21"/>
      <c r="CI670" s="21"/>
      <c r="CJ670" s="21"/>
      <c r="CK670" s="21"/>
      <c r="CL670" s="21"/>
      <c r="CM670" s="21"/>
      <c r="CN670" s="21"/>
      <c r="CO670" s="21"/>
      <c r="CP670" s="21"/>
      <c r="CQ670" s="21"/>
      <c r="CR670" s="21"/>
      <c r="CS670" s="21"/>
      <c r="CT670" s="21"/>
      <c r="CU670" s="21"/>
      <c r="CV670" s="21"/>
      <c r="CW670" s="21"/>
      <c r="CX670" s="21"/>
      <c r="CY670" s="21"/>
      <c r="CZ670" s="21"/>
      <c r="DA670" s="21"/>
    </row>
    <row r="671" spans="2:105" x14ac:dyDescent="0.3">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c r="AG671" s="21"/>
      <c r="AH671" s="21"/>
      <c r="AI671" s="21"/>
      <c r="AJ671" s="21"/>
      <c r="AK671" s="21"/>
      <c r="AL671" s="21"/>
      <c r="AM671" s="21"/>
      <c r="AN671" s="21"/>
      <c r="AO671" s="21"/>
      <c r="AP671" s="21"/>
      <c r="AQ671" s="21"/>
      <c r="AR671" s="21"/>
      <c r="AW671" s="21"/>
      <c r="AX671" s="21"/>
      <c r="AY671" s="21"/>
      <c r="AZ671" s="21"/>
      <c r="BA671" s="21"/>
      <c r="BB671" s="21"/>
      <c r="BC671" s="21"/>
      <c r="BD671" s="21"/>
      <c r="BE671" s="21"/>
      <c r="BF671" s="21"/>
      <c r="BG671" s="21"/>
      <c r="BH671" s="21"/>
      <c r="BI671" s="21"/>
      <c r="BJ671" s="21"/>
      <c r="BK671" s="21"/>
      <c r="BL671" s="21"/>
      <c r="BM671" s="21"/>
      <c r="BN671" s="21"/>
      <c r="BO671" s="21"/>
      <c r="BP671" s="21"/>
      <c r="BQ671" s="21"/>
      <c r="BR671" s="21"/>
      <c r="BS671" s="21"/>
      <c r="BT671" s="21"/>
      <c r="BU671" s="21"/>
      <c r="BV671" s="21"/>
      <c r="BW671" s="21"/>
      <c r="BX671" s="21"/>
      <c r="BY671" s="21"/>
      <c r="BZ671" s="21"/>
      <c r="CA671" s="21"/>
      <c r="CB671" s="21"/>
      <c r="CC671" s="21"/>
      <c r="CD671" s="21"/>
      <c r="CE671" s="21"/>
      <c r="CF671" s="21"/>
      <c r="CG671" s="21"/>
      <c r="CH671" s="21"/>
      <c r="CI671" s="21"/>
      <c r="CJ671" s="21"/>
      <c r="CK671" s="21"/>
      <c r="CL671" s="21"/>
      <c r="CM671" s="21"/>
      <c r="CN671" s="21"/>
      <c r="CO671" s="21"/>
      <c r="CP671" s="21"/>
      <c r="CQ671" s="21"/>
      <c r="CR671" s="21"/>
      <c r="CS671" s="21"/>
      <c r="CT671" s="21"/>
      <c r="CU671" s="21"/>
      <c r="CV671" s="21"/>
      <c r="CW671" s="21"/>
      <c r="CX671" s="21"/>
      <c r="CY671" s="21"/>
      <c r="CZ671" s="21"/>
      <c r="DA671" s="21"/>
    </row>
    <row r="672" spans="2:105" x14ac:dyDescent="0.3">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c r="AG672" s="21"/>
      <c r="AH672" s="21"/>
      <c r="AI672" s="21"/>
      <c r="AJ672" s="21"/>
      <c r="AK672" s="21"/>
      <c r="AL672" s="21"/>
      <c r="AM672" s="21"/>
      <c r="AN672" s="21"/>
      <c r="AO672" s="21"/>
      <c r="AP672" s="21"/>
      <c r="AQ672" s="21"/>
      <c r="AR672" s="21"/>
      <c r="AW672" s="21"/>
      <c r="AX672" s="21"/>
      <c r="AY672" s="21"/>
      <c r="AZ672" s="21"/>
      <c r="BA672" s="21"/>
      <c r="BB672" s="21"/>
      <c r="BC672" s="21"/>
      <c r="BD672" s="21"/>
      <c r="BE672" s="21"/>
      <c r="BF672" s="21"/>
      <c r="BG672" s="21"/>
      <c r="BH672" s="21"/>
      <c r="BI672" s="21"/>
      <c r="BJ672" s="21"/>
      <c r="BK672" s="21"/>
      <c r="BL672" s="21"/>
      <c r="BM672" s="21"/>
      <c r="BN672" s="21"/>
      <c r="BO672" s="21"/>
      <c r="BP672" s="21"/>
      <c r="BQ672" s="21"/>
      <c r="BR672" s="21"/>
      <c r="BS672" s="21"/>
      <c r="BT672" s="21"/>
      <c r="BU672" s="21"/>
      <c r="BV672" s="21"/>
      <c r="BW672" s="21"/>
      <c r="BX672" s="21"/>
      <c r="BY672" s="21"/>
      <c r="BZ672" s="21"/>
      <c r="CA672" s="21"/>
      <c r="CB672" s="21"/>
      <c r="CC672" s="21"/>
      <c r="CD672" s="21"/>
      <c r="CE672" s="21"/>
      <c r="CF672" s="21"/>
      <c r="CG672" s="21"/>
      <c r="CH672" s="21"/>
      <c r="CI672" s="21"/>
      <c r="CJ672" s="21"/>
      <c r="CK672" s="21"/>
      <c r="CL672" s="21"/>
      <c r="CM672" s="21"/>
      <c r="CN672" s="21"/>
      <c r="CO672" s="21"/>
      <c r="CP672" s="21"/>
      <c r="CQ672" s="21"/>
      <c r="CR672" s="21"/>
      <c r="CS672" s="21"/>
      <c r="CT672" s="21"/>
      <c r="CU672" s="21"/>
      <c r="CV672" s="21"/>
      <c r="CW672" s="21"/>
      <c r="CX672" s="21"/>
      <c r="CY672" s="21"/>
      <c r="CZ672" s="21"/>
      <c r="DA672" s="21"/>
    </row>
    <row r="673" spans="2:105" x14ac:dyDescent="0.3">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c r="AG673" s="21"/>
      <c r="AH673" s="21"/>
      <c r="AI673" s="21"/>
      <c r="AJ673" s="21"/>
      <c r="AK673" s="21"/>
      <c r="AL673" s="21"/>
      <c r="AM673" s="21"/>
      <c r="AN673" s="21"/>
      <c r="AO673" s="21"/>
      <c r="AP673" s="21"/>
      <c r="AQ673" s="21"/>
      <c r="AR673" s="21"/>
      <c r="AW673" s="21"/>
      <c r="AX673" s="21"/>
      <c r="AY673" s="21"/>
      <c r="AZ673" s="21"/>
      <c r="BA673" s="21"/>
      <c r="BB673" s="21"/>
      <c r="BC673" s="21"/>
      <c r="BD673" s="21"/>
      <c r="BE673" s="21"/>
      <c r="BF673" s="21"/>
      <c r="BG673" s="21"/>
      <c r="BH673" s="21"/>
      <c r="BI673" s="21"/>
      <c r="BJ673" s="21"/>
      <c r="BK673" s="21"/>
      <c r="BL673" s="21"/>
      <c r="BM673" s="21"/>
      <c r="BN673" s="21"/>
      <c r="BO673" s="21"/>
      <c r="BP673" s="21"/>
      <c r="BQ673" s="21"/>
      <c r="BR673" s="21"/>
      <c r="BS673" s="21"/>
      <c r="BT673" s="21"/>
      <c r="BU673" s="21"/>
      <c r="BV673" s="21"/>
      <c r="BW673" s="21"/>
      <c r="BX673" s="21"/>
      <c r="BY673" s="21"/>
      <c r="BZ673" s="21"/>
      <c r="CA673" s="21"/>
      <c r="CB673" s="21"/>
      <c r="CC673" s="21"/>
      <c r="CD673" s="21"/>
      <c r="CE673" s="21"/>
      <c r="CF673" s="21"/>
      <c r="CG673" s="21"/>
      <c r="CH673" s="21"/>
      <c r="CI673" s="21"/>
      <c r="CJ673" s="21"/>
      <c r="CK673" s="21"/>
      <c r="CL673" s="21"/>
      <c r="CM673" s="21"/>
      <c r="CN673" s="21"/>
      <c r="CO673" s="21"/>
      <c r="CP673" s="21"/>
      <c r="CQ673" s="21"/>
      <c r="CR673" s="21"/>
      <c r="CS673" s="21"/>
      <c r="CT673" s="21"/>
      <c r="CU673" s="21"/>
      <c r="CV673" s="21"/>
      <c r="CW673" s="21"/>
      <c r="CX673" s="21"/>
      <c r="CY673" s="21"/>
      <c r="CZ673" s="21"/>
      <c r="DA673" s="21"/>
    </row>
    <row r="674" spans="2:105" x14ac:dyDescent="0.3">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c r="AG674" s="21"/>
      <c r="AH674" s="21"/>
      <c r="AI674" s="21"/>
      <c r="AJ674" s="21"/>
      <c r="AK674" s="21"/>
      <c r="AL674" s="21"/>
      <c r="AM674" s="21"/>
      <c r="AN674" s="21"/>
      <c r="AO674" s="21"/>
      <c r="AP674" s="21"/>
      <c r="AQ674" s="21"/>
      <c r="AR674" s="21"/>
      <c r="AW674" s="21"/>
      <c r="AX674" s="21"/>
      <c r="AY674" s="21"/>
      <c r="AZ674" s="21"/>
      <c r="BA674" s="21"/>
      <c r="BB674" s="21"/>
      <c r="BC674" s="21"/>
      <c r="BD674" s="21"/>
      <c r="BE674" s="21"/>
      <c r="BF674" s="21"/>
      <c r="BG674" s="21"/>
      <c r="BH674" s="21"/>
      <c r="BI674" s="21"/>
      <c r="BJ674" s="21"/>
      <c r="BK674" s="21"/>
      <c r="BL674" s="21"/>
      <c r="BM674" s="21"/>
      <c r="BN674" s="21"/>
      <c r="BO674" s="21"/>
      <c r="BP674" s="21"/>
      <c r="BQ674" s="21"/>
      <c r="BR674" s="21"/>
      <c r="BS674" s="21"/>
      <c r="BT674" s="21"/>
      <c r="BU674" s="21"/>
      <c r="BV674" s="21"/>
      <c r="BW674" s="21"/>
      <c r="BX674" s="21"/>
      <c r="BY674" s="21"/>
      <c r="BZ674" s="21"/>
      <c r="CA674" s="21"/>
      <c r="CB674" s="21"/>
      <c r="CC674" s="21"/>
      <c r="CD674" s="21"/>
      <c r="CE674" s="21"/>
      <c r="CF674" s="21"/>
      <c r="CG674" s="21"/>
      <c r="CH674" s="21"/>
      <c r="CI674" s="21"/>
      <c r="CJ674" s="21"/>
      <c r="CK674" s="21"/>
      <c r="CL674" s="21"/>
      <c r="CM674" s="21"/>
      <c r="CN674" s="21"/>
      <c r="CO674" s="21"/>
      <c r="CP674" s="21"/>
      <c r="CQ674" s="21"/>
      <c r="CR674" s="21"/>
      <c r="CS674" s="21"/>
      <c r="CT674" s="21"/>
      <c r="CU674" s="21"/>
      <c r="CV674" s="21"/>
      <c r="CW674" s="21"/>
      <c r="CX674" s="21"/>
      <c r="CY674" s="21"/>
      <c r="CZ674" s="21"/>
      <c r="DA674" s="21"/>
    </row>
    <row r="675" spans="2:105" x14ac:dyDescent="0.3">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c r="AG675" s="21"/>
      <c r="AH675" s="21"/>
      <c r="AI675" s="21"/>
      <c r="AJ675" s="21"/>
      <c r="AK675" s="21"/>
      <c r="AL675" s="21"/>
      <c r="AM675" s="21"/>
      <c r="AN675" s="21"/>
      <c r="AO675" s="21"/>
      <c r="AP675" s="21"/>
      <c r="AQ675" s="21"/>
      <c r="AR675" s="21"/>
      <c r="AW675" s="21"/>
      <c r="AX675" s="21"/>
      <c r="AY675" s="21"/>
      <c r="AZ675" s="21"/>
      <c r="BA675" s="21"/>
      <c r="BB675" s="21"/>
      <c r="BC675" s="21"/>
      <c r="BD675" s="21"/>
      <c r="BE675" s="21"/>
      <c r="BF675" s="21"/>
      <c r="BG675" s="21"/>
      <c r="BH675" s="21"/>
      <c r="BI675" s="21"/>
      <c r="BJ675" s="21"/>
      <c r="BK675" s="21"/>
      <c r="BL675" s="21"/>
      <c r="BM675" s="21"/>
      <c r="BN675" s="21"/>
      <c r="BO675" s="21"/>
      <c r="BP675" s="21"/>
      <c r="BQ675" s="21"/>
      <c r="BR675" s="21"/>
      <c r="BS675" s="21"/>
      <c r="BT675" s="21"/>
      <c r="BU675" s="21"/>
      <c r="BV675" s="21"/>
      <c r="BW675" s="21"/>
      <c r="BX675" s="21"/>
      <c r="BY675" s="21"/>
      <c r="BZ675" s="21"/>
      <c r="CA675" s="21"/>
      <c r="CB675" s="21"/>
      <c r="CC675" s="21"/>
      <c r="CD675" s="21"/>
      <c r="CE675" s="21"/>
      <c r="CF675" s="21"/>
      <c r="CG675" s="21"/>
      <c r="CH675" s="21"/>
      <c r="CI675" s="21"/>
      <c r="CJ675" s="21"/>
      <c r="CK675" s="21"/>
      <c r="CL675" s="21"/>
      <c r="CM675" s="21"/>
      <c r="CN675" s="21"/>
      <c r="CO675" s="21"/>
      <c r="CP675" s="21"/>
      <c r="CQ675" s="21"/>
      <c r="CR675" s="21"/>
      <c r="CS675" s="21"/>
      <c r="CT675" s="21"/>
      <c r="CU675" s="21"/>
      <c r="CV675" s="21"/>
      <c r="CW675" s="21"/>
      <c r="CX675" s="21"/>
      <c r="CY675" s="21"/>
      <c r="CZ675" s="21"/>
      <c r="DA675" s="21"/>
    </row>
    <row r="676" spans="2:105" x14ac:dyDescent="0.3">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c r="AG676" s="21"/>
      <c r="AH676" s="21"/>
      <c r="AI676" s="21"/>
      <c r="AJ676" s="21"/>
      <c r="AK676" s="21"/>
      <c r="AL676" s="21"/>
      <c r="AM676" s="21"/>
      <c r="AN676" s="21"/>
      <c r="AO676" s="21"/>
      <c r="AP676" s="21"/>
      <c r="AQ676" s="21"/>
      <c r="AR676" s="21"/>
      <c r="AW676" s="21"/>
      <c r="AX676" s="21"/>
      <c r="AY676" s="21"/>
      <c r="AZ676" s="21"/>
      <c r="BA676" s="21"/>
      <c r="BB676" s="21"/>
      <c r="BC676" s="21"/>
      <c r="BD676" s="21"/>
      <c r="BE676" s="21"/>
      <c r="BF676" s="21"/>
      <c r="BG676" s="21"/>
      <c r="BH676" s="21"/>
      <c r="BI676" s="21"/>
      <c r="BJ676" s="21"/>
      <c r="BK676" s="21"/>
      <c r="BL676" s="21"/>
      <c r="BM676" s="21"/>
      <c r="BN676" s="21"/>
      <c r="BO676" s="21"/>
      <c r="BP676" s="21"/>
      <c r="BQ676" s="21"/>
      <c r="BR676" s="21"/>
      <c r="BS676" s="21"/>
      <c r="BT676" s="21"/>
      <c r="BU676" s="21"/>
      <c r="BV676" s="21"/>
      <c r="BW676" s="21"/>
      <c r="BX676" s="21"/>
      <c r="BY676" s="21"/>
      <c r="BZ676" s="21"/>
      <c r="CA676" s="21"/>
      <c r="CB676" s="21"/>
      <c r="CC676" s="21"/>
      <c r="CD676" s="21"/>
      <c r="CE676" s="21"/>
      <c r="CF676" s="21"/>
      <c r="CG676" s="21"/>
      <c r="CH676" s="21"/>
      <c r="CI676" s="21"/>
      <c r="CJ676" s="21"/>
      <c r="CK676" s="21"/>
      <c r="CL676" s="21"/>
      <c r="CM676" s="21"/>
      <c r="CN676" s="21"/>
      <c r="CO676" s="21"/>
      <c r="CP676" s="21"/>
      <c r="CQ676" s="21"/>
      <c r="CR676" s="21"/>
      <c r="CS676" s="21"/>
      <c r="CT676" s="21"/>
      <c r="CU676" s="21"/>
      <c r="CV676" s="21"/>
      <c r="CW676" s="21"/>
      <c r="CX676" s="21"/>
      <c r="CY676" s="21"/>
      <c r="CZ676" s="21"/>
      <c r="DA676" s="21"/>
    </row>
    <row r="677" spans="2:105" x14ac:dyDescent="0.3">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I677" s="21"/>
      <c r="AJ677" s="21"/>
      <c r="AK677" s="21"/>
      <c r="AL677" s="21"/>
    </row>
    <row r="678" spans="2:105" x14ac:dyDescent="0.3">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I678" s="21"/>
      <c r="AJ678" s="21"/>
      <c r="AK678" s="21"/>
      <c r="AL678" s="21"/>
    </row>
    <row r="679" spans="2:105" x14ac:dyDescent="0.3">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I679" s="21"/>
      <c r="AJ679" s="21"/>
      <c r="AK679" s="21"/>
      <c r="AL679" s="21"/>
    </row>
    <row r="680" spans="2:105" x14ac:dyDescent="0.3">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I680" s="21"/>
      <c r="AJ680" s="21"/>
      <c r="AK680" s="21"/>
      <c r="AL680" s="21"/>
    </row>
    <row r="681" spans="2:105" x14ac:dyDescent="0.3">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I681" s="21"/>
      <c r="AJ681" s="21"/>
      <c r="AK681" s="21"/>
      <c r="AL681" s="21"/>
    </row>
    <row r="682" spans="2:105" x14ac:dyDescent="0.3">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I682" s="21"/>
      <c r="AJ682" s="21"/>
      <c r="AK682" s="21"/>
      <c r="AL682" s="21"/>
    </row>
    <row r="683" spans="2:105" x14ac:dyDescent="0.3">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I683" s="21"/>
      <c r="AJ683" s="21"/>
      <c r="AK683" s="21"/>
      <c r="AL683" s="21"/>
    </row>
    <row r="684" spans="2:105" x14ac:dyDescent="0.3">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I684" s="21"/>
      <c r="AJ684" s="21"/>
      <c r="AK684" s="21"/>
      <c r="AL684" s="21"/>
    </row>
    <row r="685" spans="2:105" x14ac:dyDescent="0.3">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I685" s="21"/>
      <c r="AJ685" s="21"/>
      <c r="AK685" s="21"/>
      <c r="AL685" s="21"/>
    </row>
    <row r="686" spans="2:105" x14ac:dyDescent="0.3">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I686" s="21"/>
      <c r="AJ686" s="21"/>
      <c r="AK686" s="21"/>
      <c r="AL686" s="21"/>
    </row>
    <row r="687" spans="2:105" x14ac:dyDescent="0.3">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I687" s="21"/>
      <c r="AJ687" s="21"/>
      <c r="AK687" s="21"/>
      <c r="AL687" s="21"/>
    </row>
    <row r="688" spans="2:105" x14ac:dyDescent="0.3">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I688" s="21"/>
      <c r="AJ688" s="21"/>
      <c r="AK688" s="21"/>
      <c r="AL688" s="21"/>
    </row>
    <row r="689" spans="2:38" x14ac:dyDescent="0.3">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I689" s="21"/>
      <c r="AJ689" s="21"/>
      <c r="AK689" s="21"/>
      <c r="AL689" s="21"/>
    </row>
    <row r="690" spans="2:38" x14ac:dyDescent="0.3">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I690" s="21"/>
      <c r="AJ690" s="21"/>
      <c r="AK690" s="21"/>
      <c r="AL690" s="21"/>
    </row>
    <row r="691" spans="2:38" x14ac:dyDescent="0.3">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I691" s="21"/>
      <c r="AJ691" s="21"/>
      <c r="AK691" s="21"/>
      <c r="AL691" s="21"/>
    </row>
    <row r="692" spans="2:38" x14ac:dyDescent="0.3">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I692" s="21"/>
      <c r="AJ692" s="21"/>
      <c r="AK692" s="21"/>
      <c r="AL692" s="21"/>
    </row>
    <row r="693" spans="2:38" x14ac:dyDescent="0.3">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I693" s="21"/>
      <c r="AJ693" s="21"/>
      <c r="AK693" s="21"/>
      <c r="AL693" s="21"/>
    </row>
    <row r="694" spans="2:38" x14ac:dyDescent="0.3">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I694" s="21"/>
      <c r="AJ694" s="21"/>
      <c r="AK694" s="21"/>
      <c r="AL694" s="21"/>
    </row>
    <row r="695" spans="2:38" x14ac:dyDescent="0.3">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I695" s="21"/>
      <c r="AJ695" s="21"/>
      <c r="AK695" s="21"/>
      <c r="AL695" s="21"/>
    </row>
    <row r="696" spans="2:38" x14ac:dyDescent="0.3">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I696" s="21"/>
      <c r="AJ696" s="21"/>
      <c r="AK696" s="21"/>
      <c r="AL696" s="21"/>
    </row>
    <row r="697" spans="2:38" x14ac:dyDescent="0.3">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I697" s="21"/>
      <c r="AJ697" s="21"/>
      <c r="AK697" s="21"/>
      <c r="AL697" s="21"/>
    </row>
    <row r="698" spans="2:38" x14ac:dyDescent="0.3">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I698" s="21"/>
      <c r="AJ698" s="21"/>
      <c r="AK698" s="21"/>
      <c r="AL698" s="21"/>
    </row>
    <row r="699" spans="2:38" x14ac:dyDescent="0.3">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I699" s="21"/>
      <c r="AJ699" s="21"/>
      <c r="AK699" s="21"/>
      <c r="AL699" s="21"/>
    </row>
    <row r="700" spans="2:38" x14ac:dyDescent="0.3">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I700" s="21"/>
      <c r="AJ700" s="21"/>
      <c r="AK700" s="21"/>
      <c r="AL700" s="21"/>
    </row>
    <row r="701" spans="2:38" x14ac:dyDescent="0.3">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I701" s="21"/>
      <c r="AJ701" s="21"/>
      <c r="AK701" s="21"/>
      <c r="AL701" s="21"/>
    </row>
    <row r="702" spans="2:38" x14ac:dyDescent="0.3">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I702" s="21"/>
      <c r="AJ702" s="21"/>
      <c r="AK702" s="21"/>
      <c r="AL702" s="21"/>
    </row>
    <row r="703" spans="2:38" x14ac:dyDescent="0.3">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I703" s="21"/>
      <c r="AJ703" s="21"/>
      <c r="AK703" s="21"/>
      <c r="AL703" s="21"/>
    </row>
    <row r="704" spans="2:38" x14ac:dyDescent="0.3">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I704" s="21"/>
      <c r="AJ704" s="21"/>
      <c r="AK704" s="21"/>
      <c r="AL704" s="21"/>
    </row>
    <row r="705" spans="2:38" x14ac:dyDescent="0.3">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I705" s="21"/>
      <c r="AJ705" s="21"/>
      <c r="AK705" s="21"/>
      <c r="AL705" s="21"/>
    </row>
    <row r="706" spans="2:38" x14ac:dyDescent="0.3">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I706" s="21"/>
      <c r="AJ706" s="21"/>
      <c r="AK706" s="21"/>
      <c r="AL706" s="21"/>
    </row>
    <row r="707" spans="2:38" x14ac:dyDescent="0.3">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I707" s="21"/>
      <c r="AJ707" s="21"/>
      <c r="AK707" s="21"/>
      <c r="AL707" s="21"/>
    </row>
    <row r="708" spans="2:38" x14ac:dyDescent="0.3">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I708" s="21"/>
      <c r="AJ708" s="21"/>
      <c r="AK708" s="21"/>
      <c r="AL708" s="21"/>
    </row>
    <row r="709" spans="2:38" x14ac:dyDescent="0.3">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I709" s="21"/>
      <c r="AJ709" s="21"/>
      <c r="AK709" s="21"/>
      <c r="AL709" s="21"/>
    </row>
    <row r="710" spans="2:38" x14ac:dyDescent="0.3">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I710" s="21"/>
      <c r="AJ710" s="21"/>
      <c r="AK710" s="21"/>
      <c r="AL710" s="21"/>
    </row>
    <row r="711" spans="2:38" x14ac:dyDescent="0.3">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I711" s="21"/>
      <c r="AJ711" s="21"/>
      <c r="AK711" s="21"/>
      <c r="AL711" s="21"/>
    </row>
    <row r="712" spans="2:38" x14ac:dyDescent="0.3">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I712" s="21"/>
      <c r="AJ712" s="21"/>
      <c r="AK712" s="21"/>
      <c r="AL712" s="21"/>
    </row>
    <row r="713" spans="2:38" x14ac:dyDescent="0.3">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I713" s="21"/>
      <c r="AJ713" s="21"/>
      <c r="AK713" s="21"/>
      <c r="AL713" s="21"/>
    </row>
    <row r="714" spans="2:38" x14ac:dyDescent="0.3">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I714" s="21"/>
      <c r="AJ714" s="21"/>
      <c r="AK714" s="21"/>
      <c r="AL714" s="21"/>
    </row>
    <row r="715" spans="2:38" x14ac:dyDescent="0.3">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I715" s="21"/>
      <c r="AJ715" s="21"/>
      <c r="AK715" s="21"/>
      <c r="AL715" s="21"/>
    </row>
    <row r="716" spans="2:38" x14ac:dyDescent="0.3">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I716" s="21"/>
      <c r="AJ716" s="21"/>
      <c r="AK716" s="21"/>
      <c r="AL716" s="21"/>
    </row>
    <row r="717" spans="2:38" x14ac:dyDescent="0.3">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I717" s="21"/>
      <c r="AJ717" s="21"/>
      <c r="AK717" s="21"/>
      <c r="AL717" s="21"/>
    </row>
    <row r="718" spans="2:38" x14ac:dyDescent="0.3">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I718" s="21"/>
      <c r="AJ718" s="21"/>
      <c r="AK718" s="21"/>
      <c r="AL718" s="21"/>
    </row>
    <row r="719" spans="2:38" x14ac:dyDescent="0.3">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I719" s="21"/>
      <c r="AJ719" s="21"/>
      <c r="AK719" s="21"/>
      <c r="AL719" s="21"/>
    </row>
    <row r="720" spans="2:38" x14ac:dyDescent="0.3">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I720" s="21"/>
      <c r="AJ720" s="21"/>
      <c r="AK720" s="21"/>
      <c r="AL720" s="21"/>
    </row>
    <row r="721" spans="2:38" x14ac:dyDescent="0.3">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I721" s="21"/>
      <c r="AJ721" s="21"/>
      <c r="AK721" s="21"/>
      <c r="AL721" s="21"/>
    </row>
    <row r="722" spans="2:38" x14ac:dyDescent="0.3">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I722" s="21"/>
      <c r="AJ722" s="21"/>
      <c r="AK722" s="21"/>
      <c r="AL722" s="21"/>
    </row>
    <row r="723" spans="2:38" x14ac:dyDescent="0.3">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I723" s="21"/>
      <c r="AJ723" s="21"/>
      <c r="AK723" s="21"/>
      <c r="AL723" s="21"/>
    </row>
    <row r="724" spans="2:38" x14ac:dyDescent="0.3">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I724" s="21"/>
      <c r="AJ724" s="21"/>
      <c r="AK724" s="21"/>
      <c r="AL724" s="21"/>
    </row>
    <row r="725" spans="2:38" x14ac:dyDescent="0.3">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I725" s="21"/>
      <c r="AJ725" s="21"/>
      <c r="AK725" s="21"/>
      <c r="AL725" s="21"/>
    </row>
    <row r="726" spans="2:38" x14ac:dyDescent="0.3">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I726" s="21"/>
      <c r="AJ726" s="21"/>
      <c r="AK726" s="21"/>
      <c r="AL726" s="21"/>
    </row>
    <row r="727" spans="2:38" x14ac:dyDescent="0.3">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I727" s="21"/>
      <c r="AJ727" s="21"/>
      <c r="AK727" s="21"/>
      <c r="AL727" s="21"/>
    </row>
    <row r="728" spans="2:38" x14ac:dyDescent="0.3">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I728" s="21"/>
      <c r="AJ728" s="21"/>
      <c r="AK728" s="21"/>
      <c r="AL728" s="21"/>
    </row>
    <row r="729" spans="2:38" x14ac:dyDescent="0.3">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I729" s="21"/>
      <c r="AJ729" s="21"/>
      <c r="AK729" s="21"/>
      <c r="AL729" s="21"/>
    </row>
    <row r="730" spans="2:38" x14ac:dyDescent="0.3">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I730" s="21"/>
      <c r="AJ730" s="21"/>
      <c r="AK730" s="21"/>
      <c r="AL730" s="21"/>
    </row>
    <row r="731" spans="2:38" x14ac:dyDescent="0.3">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I731" s="21"/>
      <c r="AJ731" s="21"/>
      <c r="AK731" s="21"/>
      <c r="AL731" s="21"/>
    </row>
    <row r="732" spans="2:38" x14ac:dyDescent="0.3">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I732" s="21"/>
      <c r="AJ732" s="21"/>
      <c r="AK732" s="21"/>
      <c r="AL732" s="21"/>
    </row>
    <row r="733" spans="2:38" x14ac:dyDescent="0.3">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I733" s="21"/>
      <c r="AJ733" s="21"/>
      <c r="AK733" s="21"/>
      <c r="AL733" s="21"/>
    </row>
    <row r="734" spans="2:38" x14ac:dyDescent="0.3">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I734" s="21"/>
      <c r="AJ734" s="21"/>
      <c r="AK734" s="21"/>
      <c r="AL734" s="21"/>
    </row>
    <row r="735" spans="2:38" x14ac:dyDescent="0.3">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I735" s="21"/>
      <c r="AJ735" s="21"/>
      <c r="AK735" s="21"/>
      <c r="AL735" s="21"/>
    </row>
    <row r="736" spans="2:38" x14ac:dyDescent="0.3">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I736" s="21"/>
      <c r="AJ736" s="21"/>
      <c r="AK736" s="21"/>
      <c r="AL736" s="21"/>
    </row>
    <row r="737" spans="2:38" x14ac:dyDescent="0.3">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I737" s="21"/>
      <c r="AJ737" s="21"/>
      <c r="AK737" s="21"/>
      <c r="AL737" s="21"/>
    </row>
    <row r="738" spans="2:38" x14ac:dyDescent="0.3">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I738" s="21"/>
      <c r="AJ738" s="21"/>
      <c r="AK738" s="21"/>
      <c r="AL738" s="21"/>
    </row>
    <row r="739" spans="2:38" x14ac:dyDescent="0.3">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I739" s="21"/>
      <c r="AJ739" s="21"/>
      <c r="AK739" s="21"/>
      <c r="AL739" s="21"/>
    </row>
    <row r="740" spans="2:38" x14ac:dyDescent="0.3">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I740" s="21"/>
      <c r="AJ740" s="21"/>
      <c r="AK740" s="21"/>
      <c r="AL740" s="21"/>
    </row>
    <row r="741" spans="2:38" x14ac:dyDescent="0.3">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I741" s="21"/>
      <c r="AJ741" s="21"/>
      <c r="AK741" s="21"/>
      <c r="AL741" s="21"/>
    </row>
    <row r="742" spans="2:38" x14ac:dyDescent="0.3">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I742" s="21"/>
      <c r="AJ742" s="21"/>
      <c r="AK742" s="21"/>
      <c r="AL742" s="21"/>
    </row>
    <row r="743" spans="2:38" x14ac:dyDescent="0.3">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I743" s="21"/>
      <c r="AJ743" s="21"/>
      <c r="AK743" s="21"/>
      <c r="AL743" s="21"/>
    </row>
    <row r="744" spans="2:38" x14ac:dyDescent="0.3">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I744" s="21"/>
      <c r="AJ744" s="21"/>
      <c r="AK744" s="21"/>
      <c r="AL744" s="21"/>
    </row>
    <row r="745" spans="2:38" x14ac:dyDescent="0.3">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I745" s="21"/>
      <c r="AJ745" s="21"/>
      <c r="AK745" s="21"/>
      <c r="AL745" s="21"/>
    </row>
    <row r="746" spans="2:38" x14ac:dyDescent="0.3">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I746" s="21"/>
      <c r="AJ746" s="21"/>
      <c r="AK746" s="21"/>
      <c r="AL746" s="21"/>
    </row>
    <row r="747" spans="2:38" x14ac:dyDescent="0.3">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I747" s="21"/>
      <c r="AJ747" s="21"/>
      <c r="AK747" s="21"/>
      <c r="AL747" s="21"/>
    </row>
    <row r="748" spans="2:38" x14ac:dyDescent="0.3">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I748" s="21"/>
      <c r="AJ748" s="21"/>
      <c r="AK748" s="21"/>
      <c r="AL748" s="21"/>
    </row>
    <row r="749" spans="2:38" x14ac:dyDescent="0.3">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I749" s="21"/>
      <c r="AJ749" s="21"/>
      <c r="AK749" s="21"/>
      <c r="AL749" s="21"/>
    </row>
    <row r="750" spans="2:38" x14ac:dyDescent="0.3">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I750" s="21"/>
      <c r="AJ750" s="21"/>
      <c r="AK750" s="21"/>
      <c r="AL750" s="21"/>
    </row>
    <row r="751" spans="2:38" x14ac:dyDescent="0.3">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I751" s="21"/>
      <c r="AJ751" s="21"/>
      <c r="AK751" s="21"/>
      <c r="AL751" s="21"/>
    </row>
    <row r="752" spans="2:38" x14ac:dyDescent="0.3">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I752" s="21"/>
      <c r="AJ752" s="21"/>
      <c r="AK752" s="21"/>
      <c r="AL752" s="21"/>
    </row>
    <row r="753" spans="2:38" x14ac:dyDescent="0.3">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I753" s="21"/>
      <c r="AJ753" s="21"/>
      <c r="AK753" s="21"/>
      <c r="AL753" s="21"/>
    </row>
    <row r="754" spans="2:38" x14ac:dyDescent="0.3">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I754" s="21"/>
      <c r="AJ754" s="21"/>
      <c r="AK754" s="21"/>
      <c r="AL754" s="21"/>
    </row>
    <row r="755" spans="2:38" x14ac:dyDescent="0.3">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I755" s="21"/>
      <c r="AJ755" s="21"/>
      <c r="AK755" s="21"/>
      <c r="AL755" s="21"/>
    </row>
    <row r="756" spans="2:38" x14ac:dyDescent="0.3">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I756" s="21"/>
      <c r="AJ756" s="21"/>
      <c r="AK756" s="21"/>
      <c r="AL756" s="21"/>
    </row>
    <row r="757" spans="2:38" x14ac:dyDescent="0.3">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I757" s="21"/>
      <c r="AJ757" s="21"/>
      <c r="AK757" s="21"/>
      <c r="AL757" s="21"/>
    </row>
    <row r="758" spans="2:38" x14ac:dyDescent="0.3">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I758" s="21"/>
      <c r="AJ758" s="21"/>
      <c r="AK758" s="21"/>
      <c r="AL758" s="21"/>
    </row>
    <row r="759" spans="2:38" x14ac:dyDescent="0.3">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I759" s="21"/>
      <c r="AJ759" s="21"/>
      <c r="AK759" s="21"/>
      <c r="AL759" s="21"/>
    </row>
    <row r="760" spans="2:38" x14ac:dyDescent="0.3">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I760" s="21"/>
      <c r="AJ760" s="21"/>
      <c r="AK760" s="21"/>
      <c r="AL760" s="21"/>
    </row>
    <row r="761" spans="2:38" x14ac:dyDescent="0.3">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I761" s="21"/>
      <c r="AJ761" s="21"/>
      <c r="AK761" s="21"/>
      <c r="AL761" s="21"/>
    </row>
    <row r="762" spans="2:38" x14ac:dyDescent="0.3">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I762" s="21"/>
      <c r="AJ762" s="21"/>
      <c r="AK762" s="21"/>
      <c r="AL762" s="21"/>
    </row>
    <row r="763" spans="2:38" x14ac:dyDescent="0.3">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I763" s="21"/>
      <c r="AJ763" s="21"/>
      <c r="AK763" s="21"/>
      <c r="AL763" s="21"/>
    </row>
    <row r="764" spans="2:38" x14ac:dyDescent="0.3">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I764" s="21"/>
      <c r="AJ764" s="21"/>
      <c r="AK764" s="21"/>
      <c r="AL764" s="21"/>
    </row>
    <row r="765" spans="2:38" x14ac:dyDescent="0.3">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I765" s="21"/>
      <c r="AJ765" s="21"/>
      <c r="AK765" s="21"/>
      <c r="AL765" s="21"/>
    </row>
    <row r="766" spans="2:38" x14ac:dyDescent="0.3">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I766" s="21"/>
      <c r="AJ766" s="21"/>
      <c r="AK766" s="21"/>
      <c r="AL766" s="21"/>
    </row>
    <row r="767" spans="2:38" x14ac:dyDescent="0.3">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I767" s="21"/>
      <c r="AJ767" s="21"/>
      <c r="AK767" s="21"/>
      <c r="AL767" s="21"/>
    </row>
    <row r="768" spans="2:38" x14ac:dyDescent="0.3">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I768" s="21"/>
      <c r="AJ768" s="21"/>
      <c r="AK768" s="21"/>
      <c r="AL768" s="21"/>
    </row>
    <row r="769" spans="2:38" x14ac:dyDescent="0.3">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I769" s="21"/>
      <c r="AJ769" s="21"/>
      <c r="AK769" s="21"/>
      <c r="AL769" s="21"/>
    </row>
    <row r="770" spans="2:38" x14ac:dyDescent="0.3">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I770" s="21"/>
      <c r="AJ770" s="21"/>
      <c r="AK770" s="21"/>
      <c r="AL770" s="21"/>
    </row>
    <row r="771" spans="2:38" x14ac:dyDescent="0.3">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I771" s="21"/>
      <c r="AJ771" s="21"/>
      <c r="AK771" s="21"/>
      <c r="AL771" s="21"/>
    </row>
    <row r="772" spans="2:38" x14ac:dyDescent="0.3">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I772" s="21"/>
      <c r="AJ772" s="21"/>
      <c r="AK772" s="21"/>
      <c r="AL772" s="21"/>
    </row>
    <row r="773" spans="2:38" x14ac:dyDescent="0.3">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I773" s="21"/>
      <c r="AJ773" s="21"/>
      <c r="AK773" s="21"/>
      <c r="AL773" s="21"/>
    </row>
    <row r="774" spans="2:38" x14ac:dyDescent="0.3">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I774" s="21"/>
      <c r="AJ774" s="21"/>
      <c r="AK774" s="21"/>
      <c r="AL774" s="21"/>
    </row>
    <row r="775" spans="2:38" x14ac:dyDescent="0.3">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I775" s="21"/>
      <c r="AJ775" s="21"/>
      <c r="AK775" s="21"/>
      <c r="AL775" s="21"/>
    </row>
    <row r="776" spans="2:38" x14ac:dyDescent="0.3">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I776" s="21"/>
      <c r="AJ776" s="21"/>
      <c r="AK776" s="21"/>
      <c r="AL776" s="21"/>
    </row>
    <row r="777" spans="2:38" x14ac:dyDescent="0.3">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I777" s="21"/>
      <c r="AJ777" s="21"/>
      <c r="AK777" s="21"/>
      <c r="AL777" s="21"/>
    </row>
    <row r="778" spans="2:38" x14ac:dyDescent="0.3">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I778" s="21"/>
      <c r="AJ778" s="21"/>
      <c r="AK778" s="21"/>
      <c r="AL778" s="21"/>
    </row>
    <row r="779" spans="2:38" x14ac:dyDescent="0.3">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I779" s="21"/>
      <c r="AJ779" s="21"/>
      <c r="AK779" s="21"/>
      <c r="AL779" s="21"/>
    </row>
    <row r="780" spans="2:38" x14ac:dyDescent="0.3">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I780" s="21"/>
      <c r="AJ780" s="21"/>
      <c r="AK780" s="21"/>
      <c r="AL780" s="21"/>
    </row>
    <row r="781" spans="2:38" x14ac:dyDescent="0.3">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I781" s="21"/>
      <c r="AJ781" s="21"/>
      <c r="AK781" s="21"/>
      <c r="AL781" s="21"/>
    </row>
    <row r="782" spans="2:38" x14ac:dyDescent="0.3">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I782" s="21"/>
      <c r="AJ782" s="21"/>
      <c r="AK782" s="21"/>
      <c r="AL782" s="21"/>
    </row>
    <row r="783" spans="2:38" x14ac:dyDescent="0.3">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I783" s="21"/>
      <c r="AJ783" s="21"/>
      <c r="AK783" s="21"/>
      <c r="AL783" s="21"/>
    </row>
    <row r="784" spans="2:38" x14ac:dyDescent="0.3">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I784" s="21"/>
      <c r="AJ784" s="21"/>
      <c r="AK784" s="21"/>
      <c r="AL784" s="21"/>
    </row>
    <row r="785" spans="2:38" x14ac:dyDescent="0.3">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I785" s="21"/>
      <c r="AJ785" s="21"/>
      <c r="AK785" s="21"/>
      <c r="AL785" s="21"/>
    </row>
    <row r="786" spans="2:38" x14ac:dyDescent="0.3">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I786" s="21"/>
      <c r="AJ786" s="21"/>
      <c r="AK786" s="21"/>
      <c r="AL786" s="21"/>
    </row>
    <row r="787" spans="2:38" x14ac:dyDescent="0.3">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I787" s="21"/>
      <c r="AJ787" s="21"/>
      <c r="AK787" s="21"/>
      <c r="AL787" s="21"/>
    </row>
    <row r="788" spans="2:38" x14ac:dyDescent="0.3">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I788" s="21"/>
      <c r="AJ788" s="21"/>
      <c r="AK788" s="21"/>
      <c r="AL788" s="21"/>
    </row>
    <row r="789" spans="2:38" x14ac:dyDescent="0.3">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I789" s="21"/>
      <c r="AJ789" s="21"/>
      <c r="AK789" s="21"/>
      <c r="AL789" s="21"/>
    </row>
    <row r="790" spans="2:38" x14ac:dyDescent="0.3">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I790" s="21"/>
      <c r="AJ790" s="21"/>
      <c r="AK790" s="21"/>
      <c r="AL790" s="21"/>
    </row>
    <row r="791" spans="2:38" x14ac:dyDescent="0.3">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I791" s="21"/>
      <c r="AJ791" s="21"/>
      <c r="AK791" s="21"/>
      <c r="AL791" s="21"/>
    </row>
    <row r="792" spans="2:38" x14ac:dyDescent="0.3">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I792" s="21"/>
      <c r="AJ792" s="21"/>
      <c r="AK792" s="21"/>
      <c r="AL792" s="21"/>
    </row>
    <row r="793" spans="2:38" x14ac:dyDescent="0.3">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I793" s="21"/>
      <c r="AJ793" s="21"/>
      <c r="AK793" s="21"/>
      <c r="AL793" s="21"/>
    </row>
    <row r="794" spans="2:38" x14ac:dyDescent="0.3">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I794" s="21"/>
      <c r="AJ794" s="21"/>
      <c r="AK794" s="21"/>
      <c r="AL794" s="21"/>
    </row>
    <row r="795" spans="2:38" x14ac:dyDescent="0.3">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I795" s="21"/>
      <c r="AJ795" s="21"/>
      <c r="AK795" s="21"/>
      <c r="AL795" s="21"/>
    </row>
    <row r="796" spans="2:38" x14ac:dyDescent="0.3">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I796" s="21"/>
      <c r="AJ796" s="21"/>
      <c r="AK796" s="21"/>
      <c r="AL796" s="21"/>
    </row>
    <row r="797" spans="2:38" x14ac:dyDescent="0.3">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I797" s="21"/>
      <c r="AJ797" s="21"/>
      <c r="AK797" s="21"/>
      <c r="AL797" s="21"/>
    </row>
    <row r="798" spans="2:38" x14ac:dyDescent="0.3">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I798" s="21"/>
      <c r="AJ798" s="21"/>
      <c r="AK798" s="21"/>
      <c r="AL798" s="21"/>
    </row>
    <row r="799" spans="2:38" x14ac:dyDescent="0.3">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I799" s="21"/>
      <c r="AJ799" s="21"/>
      <c r="AK799" s="21"/>
      <c r="AL799" s="21"/>
    </row>
    <row r="800" spans="2:38" x14ac:dyDescent="0.3">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I800" s="21"/>
      <c r="AJ800" s="21"/>
      <c r="AK800" s="21"/>
      <c r="AL800" s="21"/>
    </row>
    <row r="801" spans="2:38" x14ac:dyDescent="0.3">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I801" s="21"/>
      <c r="AJ801" s="21"/>
      <c r="AK801" s="21"/>
      <c r="AL801" s="21"/>
    </row>
    <row r="802" spans="2:38" x14ac:dyDescent="0.3">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I802" s="21"/>
      <c r="AJ802" s="21"/>
      <c r="AK802" s="21"/>
      <c r="AL802" s="21"/>
    </row>
    <row r="803" spans="2:38" x14ac:dyDescent="0.3">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I803" s="21"/>
      <c r="AJ803" s="21"/>
      <c r="AK803" s="21"/>
      <c r="AL803" s="21"/>
    </row>
    <row r="804" spans="2:38" x14ac:dyDescent="0.3">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I804" s="21"/>
      <c r="AJ804" s="21"/>
      <c r="AK804" s="21"/>
      <c r="AL804" s="21"/>
    </row>
    <row r="805" spans="2:38" x14ac:dyDescent="0.3">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I805" s="21"/>
      <c r="AJ805" s="21"/>
      <c r="AK805" s="21"/>
      <c r="AL805" s="21"/>
    </row>
    <row r="806" spans="2:38" x14ac:dyDescent="0.3">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I806" s="21"/>
      <c r="AJ806" s="21"/>
      <c r="AK806" s="21"/>
      <c r="AL806" s="21"/>
    </row>
    <row r="807" spans="2:38" x14ac:dyDescent="0.3">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I807" s="21"/>
      <c r="AJ807" s="21"/>
      <c r="AK807" s="21"/>
      <c r="AL807" s="21"/>
    </row>
    <row r="808" spans="2:38" x14ac:dyDescent="0.3">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I808" s="21"/>
      <c r="AJ808" s="21"/>
      <c r="AK808" s="21"/>
      <c r="AL808" s="21"/>
    </row>
    <row r="809" spans="2:38" x14ac:dyDescent="0.3">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I809" s="21"/>
      <c r="AJ809" s="21"/>
      <c r="AK809" s="21"/>
      <c r="AL809" s="21"/>
    </row>
    <row r="810" spans="2:38" x14ac:dyDescent="0.3">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I810" s="21"/>
      <c r="AJ810" s="21"/>
      <c r="AK810" s="21"/>
      <c r="AL810" s="21"/>
    </row>
    <row r="811" spans="2:38" x14ac:dyDescent="0.3">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I811" s="21"/>
      <c r="AJ811" s="21"/>
      <c r="AK811" s="21"/>
      <c r="AL811" s="21"/>
    </row>
    <row r="812" spans="2:38" x14ac:dyDescent="0.3">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I812" s="21"/>
      <c r="AJ812" s="21"/>
      <c r="AK812" s="21"/>
      <c r="AL812" s="21"/>
    </row>
    <row r="813" spans="2:38" x14ac:dyDescent="0.3">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I813" s="21"/>
      <c r="AJ813" s="21"/>
      <c r="AK813" s="21"/>
      <c r="AL813" s="21"/>
    </row>
    <row r="814" spans="2:38" x14ac:dyDescent="0.3">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I814" s="21"/>
      <c r="AJ814" s="21"/>
      <c r="AK814" s="21"/>
      <c r="AL814" s="21"/>
    </row>
    <row r="815" spans="2:38" x14ac:dyDescent="0.3">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I815" s="21"/>
      <c r="AJ815" s="21"/>
      <c r="AK815" s="21"/>
      <c r="AL815" s="21"/>
    </row>
    <row r="816" spans="2:38" x14ac:dyDescent="0.3">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I816" s="21"/>
      <c r="AJ816" s="21"/>
      <c r="AK816" s="21"/>
      <c r="AL816" s="21"/>
    </row>
    <row r="817" spans="2:38" x14ac:dyDescent="0.3">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I817" s="21"/>
      <c r="AJ817" s="21"/>
      <c r="AK817" s="21"/>
      <c r="AL817" s="21"/>
    </row>
    <row r="818" spans="2:38" x14ac:dyDescent="0.3">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I818" s="21"/>
      <c r="AJ818" s="21"/>
      <c r="AK818" s="21"/>
      <c r="AL818" s="21"/>
    </row>
    <row r="819" spans="2:38" x14ac:dyDescent="0.3">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I819" s="21"/>
      <c r="AJ819" s="21"/>
      <c r="AK819" s="21"/>
      <c r="AL819" s="21"/>
    </row>
    <row r="820" spans="2:38" x14ac:dyDescent="0.3">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I820" s="21"/>
      <c r="AJ820" s="21"/>
      <c r="AK820" s="21"/>
      <c r="AL820" s="21"/>
    </row>
    <row r="821" spans="2:38" x14ac:dyDescent="0.3">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I821" s="21"/>
      <c r="AJ821" s="21"/>
      <c r="AK821" s="21"/>
      <c r="AL821" s="21"/>
    </row>
    <row r="822" spans="2:38" x14ac:dyDescent="0.3">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I822" s="21"/>
      <c r="AJ822" s="21"/>
      <c r="AK822" s="21"/>
      <c r="AL822" s="21"/>
    </row>
    <row r="823" spans="2:38" x14ac:dyDescent="0.3">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I823" s="21"/>
      <c r="AJ823" s="21"/>
      <c r="AK823" s="21"/>
      <c r="AL823" s="21"/>
    </row>
    <row r="824" spans="2:38" x14ac:dyDescent="0.3">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I824" s="21"/>
      <c r="AJ824" s="21"/>
      <c r="AK824" s="21"/>
      <c r="AL824" s="21"/>
    </row>
    <row r="825" spans="2:38" x14ac:dyDescent="0.3">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I825" s="21"/>
      <c r="AJ825" s="21"/>
      <c r="AK825" s="21"/>
      <c r="AL825" s="21"/>
    </row>
    <row r="826" spans="2:38" x14ac:dyDescent="0.3">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I826" s="21"/>
      <c r="AJ826" s="21"/>
      <c r="AK826" s="21"/>
      <c r="AL826" s="21"/>
    </row>
    <row r="827" spans="2:38" x14ac:dyDescent="0.3">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I827" s="21"/>
      <c r="AJ827" s="21"/>
      <c r="AK827" s="21"/>
      <c r="AL827" s="21"/>
    </row>
    <row r="828" spans="2:38" x14ac:dyDescent="0.3">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I828" s="21"/>
      <c r="AJ828" s="21"/>
      <c r="AK828" s="21"/>
      <c r="AL828" s="21"/>
    </row>
    <row r="829" spans="2:38" x14ac:dyDescent="0.3">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I829" s="21"/>
      <c r="AJ829" s="21"/>
      <c r="AK829" s="21"/>
      <c r="AL829" s="21"/>
    </row>
    <row r="830" spans="2:38" x14ac:dyDescent="0.3">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I830" s="21"/>
      <c r="AJ830" s="21"/>
      <c r="AK830" s="21"/>
      <c r="AL830" s="21"/>
    </row>
    <row r="831" spans="2:38" x14ac:dyDescent="0.3">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I831" s="21"/>
      <c r="AJ831" s="21"/>
      <c r="AK831" s="21"/>
      <c r="AL831" s="21"/>
    </row>
    <row r="832" spans="2:38" x14ac:dyDescent="0.3">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I832" s="21"/>
      <c r="AJ832" s="21"/>
      <c r="AK832" s="21"/>
      <c r="AL832" s="21"/>
    </row>
    <row r="833" spans="2:38" x14ac:dyDescent="0.3">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I833" s="21"/>
      <c r="AJ833" s="21"/>
      <c r="AK833" s="21"/>
      <c r="AL833" s="21"/>
    </row>
    <row r="834" spans="2:38" x14ac:dyDescent="0.3">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I834" s="21"/>
      <c r="AJ834" s="21"/>
      <c r="AK834" s="21"/>
      <c r="AL834" s="21"/>
    </row>
    <row r="835" spans="2:38" x14ac:dyDescent="0.3">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I835" s="21"/>
      <c r="AJ835" s="21"/>
      <c r="AK835" s="21"/>
      <c r="AL835" s="21"/>
    </row>
    <row r="836" spans="2:38" x14ac:dyDescent="0.3">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I836" s="21"/>
      <c r="AJ836" s="21"/>
      <c r="AK836" s="21"/>
      <c r="AL836" s="21"/>
    </row>
    <row r="837" spans="2:38" x14ac:dyDescent="0.3">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I837" s="21"/>
      <c r="AJ837" s="21"/>
      <c r="AK837" s="21"/>
      <c r="AL837" s="21"/>
    </row>
    <row r="838" spans="2:38" x14ac:dyDescent="0.3">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I838" s="21"/>
      <c r="AJ838" s="21"/>
      <c r="AK838" s="21"/>
      <c r="AL838" s="21"/>
    </row>
    <row r="839" spans="2:38" x14ac:dyDescent="0.3">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I839" s="21"/>
      <c r="AJ839" s="21"/>
      <c r="AK839" s="21"/>
      <c r="AL839" s="21"/>
    </row>
    <row r="840" spans="2:38" x14ac:dyDescent="0.3">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I840" s="21"/>
      <c r="AJ840" s="21"/>
      <c r="AK840" s="21"/>
      <c r="AL840" s="21"/>
    </row>
    <row r="841" spans="2:38" x14ac:dyDescent="0.3">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I841" s="21"/>
      <c r="AJ841" s="21"/>
      <c r="AK841" s="21"/>
      <c r="AL841" s="21"/>
    </row>
    <row r="842" spans="2:38" x14ac:dyDescent="0.3">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I842" s="21"/>
      <c r="AJ842" s="21"/>
      <c r="AK842" s="21"/>
      <c r="AL842" s="21"/>
    </row>
    <row r="843" spans="2:38" x14ac:dyDescent="0.3">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I843" s="21"/>
      <c r="AJ843" s="21"/>
      <c r="AK843" s="21"/>
      <c r="AL843" s="21"/>
    </row>
    <row r="844" spans="2:38" x14ac:dyDescent="0.3">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I844" s="21"/>
      <c r="AJ844" s="21"/>
      <c r="AK844" s="21"/>
      <c r="AL844" s="21"/>
    </row>
    <row r="845" spans="2:38" x14ac:dyDescent="0.3">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I845" s="21"/>
      <c r="AJ845" s="21"/>
      <c r="AK845" s="21"/>
      <c r="AL845" s="21"/>
    </row>
    <row r="846" spans="2:38" x14ac:dyDescent="0.3">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I846" s="21"/>
      <c r="AJ846" s="21"/>
      <c r="AK846" s="21"/>
      <c r="AL846" s="21"/>
    </row>
    <row r="847" spans="2:38" x14ac:dyDescent="0.3">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I847" s="21"/>
      <c r="AJ847" s="21"/>
      <c r="AK847" s="21"/>
      <c r="AL847" s="21"/>
    </row>
    <row r="848" spans="2:38" x14ac:dyDescent="0.3">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I848" s="21"/>
      <c r="AJ848" s="21"/>
      <c r="AK848" s="21"/>
      <c r="AL848" s="21"/>
    </row>
    <row r="849" spans="2:38" x14ac:dyDescent="0.3">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I849" s="21"/>
      <c r="AJ849" s="21"/>
      <c r="AK849" s="21"/>
      <c r="AL849" s="21"/>
    </row>
    <row r="850" spans="2:38" x14ac:dyDescent="0.3">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I850" s="21"/>
      <c r="AJ850" s="21"/>
      <c r="AK850" s="21"/>
      <c r="AL850" s="21"/>
    </row>
    <row r="851" spans="2:38" x14ac:dyDescent="0.3">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I851" s="21"/>
      <c r="AJ851" s="21"/>
      <c r="AK851" s="21"/>
      <c r="AL851" s="21"/>
    </row>
    <row r="852" spans="2:38" x14ac:dyDescent="0.3">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I852" s="21"/>
      <c r="AJ852" s="21"/>
      <c r="AK852" s="21"/>
      <c r="AL852" s="21"/>
    </row>
    <row r="853" spans="2:38" x14ac:dyDescent="0.3">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I853" s="21"/>
      <c r="AJ853" s="21"/>
      <c r="AK853" s="21"/>
      <c r="AL853" s="21"/>
    </row>
    <row r="854" spans="2:38" x14ac:dyDescent="0.3">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I854" s="21"/>
      <c r="AJ854" s="21"/>
      <c r="AK854" s="21"/>
      <c r="AL854" s="21"/>
    </row>
    <row r="855" spans="2:38" x14ac:dyDescent="0.3">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I855" s="21"/>
      <c r="AJ855" s="21"/>
      <c r="AK855" s="21"/>
      <c r="AL855" s="21"/>
    </row>
    <row r="856" spans="2:38" x14ac:dyDescent="0.3">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I856" s="21"/>
      <c r="AJ856" s="21"/>
      <c r="AK856" s="21"/>
      <c r="AL856" s="21"/>
    </row>
    <row r="857" spans="2:38" x14ac:dyDescent="0.3">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I857" s="21"/>
      <c r="AJ857" s="21"/>
      <c r="AK857" s="21"/>
      <c r="AL857" s="21"/>
    </row>
    <row r="858" spans="2:38" x14ac:dyDescent="0.3">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I858" s="21"/>
      <c r="AJ858" s="21"/>
      <c r="AK858" s="21"/>
      <c r="AL858" s="21"/>
    </row>
    <row r="859" spans="2:38" x14ac:dyDescent="0.3">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I859" s="21"/>
      <c r="AJ859" s="21"/>
      <c r="AK859" s="21"/>
      <c r="AL859" s="21"/>
    </row>
    <row r="860" spans="2:38" x14ac:dyDescent="0.3">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I860" s="21"/>
      <c r="AJ860" s="21"/>
      <c r="AK860" s="21"/>
      <c r="AL860" s="21"/>
    </row>
    <row r="861" spans="2:38" x14ac:dyDescent="0.3">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I861" s="21"/>
      <c r="AJ861" s="21"/>
      <c r="AK861" s="21"/>
      <c r="AL861" s="21"/>
    </row>
    <row r="862" spans="2:38" x14ac:dyDescent="0.3">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I862" s="21"/>
      <c r="AJ862" s="21"/>
      <c r="AK862" s="21"/>
      <c r="AL862" s="21"/>
    </row>
    <row r="863" spans="2:38" x14ac:dyDescent="0.3">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I863" s="21"/>
      <c r="AJ863" s="21"/>
      <c r="AK863" s="21"/>
      <c r="AL863" s="21"/>
    </row>
    <row r="864" spans="2:38" x14ac:dyDescent="0.3">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I864" s="21"/>
      <c r="AJ864" s="21"/>
      <c r="AK864" s="21"/>
      <c r="AL864" s="21"/>
    </row>
    <row r="865" spans="2:38" x14ac:dyDescent="0.3">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I865" s="21"/>
      <c r="AJ865" s="21"/>
      <c r="AK865" s="21"/>
      <c r="AL865" s="21"/>
    </row>
    <row r="866" spans="2:38" x14ac:dyDescent="0.3">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I866" s="21"/>
      <c r="AJ866" s="21"/>
      <c r="AK866" s="21"/>
      <c r="AL866" s="21"/>
    </row>
    <row r="867" spans="2:38" x14ac:dyDescent="0.3">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I867" s="21"/>
      <c r="AJ867" s="21"/>
      <c r="AK867" s="21"/>
      <c r="AL867" s="21"/>
    </row>
    <row r="868" spans="2:38" x14ac:dyDescent="0.3">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I868" s="21"/>
      <c r="AJ868" s="21"/>
      <c r="AK868" s="21"/>
      <c r="AL868" s="21"/>
    </row>
    <row r="869" spans="2:38" x14ac:dyDescent="0.3">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I869" s="21"/>
      <c r="AJ869" s="21"/>
      <c r="AK869" s="21"/>
      <c r="AL869" s="21"/>
    </row>
    <row r="870" spans="2:38" x14ac:dyDescent="0.3">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I870" s="21"/>
      <c r="AJ870" s="21"/>
      <c r="AK870" s="21"/>
      <c r="AL870" s="21"/>
    </row>
    <row r="871" spans="2:38" x14ac:dyDescent="0.3">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I871" s="21"/>
      <c r="AJ871" s="21"/>
      <c r="AK871" s="21"/>
      <c r="AL871" s="21"/>
    </row>
    <row r="872" spans="2:38" x14ac:dyDescent="0.3">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I872" s="21"/>
      <c r="AJ872" s="21"/>
      <c r="AK872" s="21"/>
      <c r="AL872" s="21"/>
    </row>
    <row r="873" spans="2:38" x14ac:dyDescent="0.3">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I873" s="21"/>
      <c r="AJ873" s="21"/>
      <c r="AK873" s="21"/>
      <c r="AL873" s="21"/>
    </row>
    <row r="874" spans="2:38" x14ac:dyDescent="0.3">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I874" s="21"/>
      <c r="AJ874" s="21"/>
      <c r="AK874" s="21"/>
      <c r="AL874" s="21"/>
    </row>
    <row r="875" spans="2:38" x14ac:dyDescent="0.3">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I875" s="21"/>
      <c r="AJ875" s="21"/>
      <c r="AK875" s="21"/>
      <c r="AL875" s="21"/>
    </row>
    <row r="876" spans="2:38" x14ac:dyDescent="0.3">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I876" s="21"/>
      <c r="AJ876" s="21"/>
      <c r="AK876" s="21"/>
      <c r="AL876" s="21"/>
    </row>
    <row r="877" spans="2:38" x14ac:dyDescent="0.3">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I877" s="21"/>
      <c r="AJ877" s="21"/>
      <c r="AK877" s="21"/>
      <c r="AL877" s="21"/>
    </row>
    <row r="878" spans="2:38" x14ac:dyDescent="0.3">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I878" s="21"/>
      <c r="AJ878" s="21"/>
      <c r="AK878" s="21"/>
      <c r="AL878" s="21"/>
    </row>
    <row r="879" spans="2:38" x14ac:dyDescent="0.3">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I879" s="21"/>
      <c r="AJ879" s="21"/>
      <c r="AK879" s="21"/>
      <c r="AL879" s="21"/>
    </row>
    <row r="880" spans="2:38" x14ac:dyDescent="0.3">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I880" s="21"/>
      <c r="AJ880" s="21"/>
      <c r="AK880" s="21"/>
      <c r="AL880" s="21"/>
    </row>
    <row r="881" spans="2:38" x14ac:dyDescent="0.3">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I881" s="21"/>
      <c r="AJ881" s="21"/>
      <c r="AK881" s="21"/>
      <c r="AL881" s="21"/>
    </row>
    <row r="882" spans="2:38" x14ac:dyDescent="0.3">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I882" s="21"/>
      <c r="AJ882" s="21"/>
      <c r="AK882" s="21"/>
      <c r="AL882" s="21"/>
    </row>
    <row r="883" spans="2:38" x14ac:dyDescent="0.3">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I883" s="21"/>
      <c r="AJ883" s="21"/>
      <c r="AK883" s="21"/>
      <c r="AL883" s="21"/>
    </row>
    <row r="884" spans="2:38" x14ac:dyDescent="0.3">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I884" s="21"/>
      <c r="AJ884" s="21"/>
      <c r="AK884" s="21"/>
      <c r="AL884" s="21"/>
    </row>
    <row r="885" spans="2:38" x14ac:dyDescent="0.3">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I885" s="21"/>
      <c r="AJ885" s="21"/>
      <c r="AK885" s="21"/>
      <c r="AL885" s="21"/>
    </row>
    <row r="886" spans="2:38" x14ac:dyDescent="0.3">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I886" s="21"/>
      <c r="AJ886" s="21"/>
      <c r="AK886" s="21"/>
      <c r="AL886" s="21"/>
    </row>
    <row r="887" spans="2:38" x14ac:dyDescent="0.3">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I887" s="21"/>
      <c r="AJ887" s="21"/>
      <c r="AK887" s="21"/>
      <c r="AL887" s="21"/>
    </row>
    <row r="888" spans="2:38" x14ac:dyDescent="0.3">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I888" s="21"/>
      <c r="AJ888" s="21"/>
      <c r="AK888" s="21"/>
      <c r="AL888" s="21"/>
    </row>
    <row r="889" spans="2:38" x14ac:dyDescent="0.3">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I889" s="21"/>
      <c r="AJ889" s="21"/>
      <c r="AK889" s="21"/>
      <c r="AL889" s="21"/>
    </row>
    <row r="890" spans="2:38" x14ac:dyDescent="0.3">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I890" s="21"/>
      <c r="AJ890" s="21"/>
      <c r="AK890" s="21"/>
      <c r="AL890" s="21"/>
    </row>
    <row r="891" spans="2:38" x14ac:dyDescent="0.3">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I891" s="21"/>
      <c r="AJ891" s="21"/>
      <c r="AK891" s="21"/>
      <c r="AL891" s="21"/>
    </row>
    <row r="892" spans="2:38" x14ac:dyDescent="0.3">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I892" s="21"/>
      <c r="AJ892" s="21"/>
      <c r="AK892" s="21"/>
      <c r="AL892" s="21"/>
    </row>
    <row r="893" spans="2:38" x14ac:dyDescent="0.3">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I893" s="21"/>
      <c r="AJ893" s="21"/>
      <c r="AK893" s="21"/>
      <c r="AL893" s="21"/>
    </row>
    <row r="894" spans="2:38" x14ac:dyDescent="0.3">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I894" s="21"/>
      <c r="AJ894" s="21"/>
      <c r="AK894" s="21"/>
      <c r="AL894" s="21"/>
    </row>
    <row r="895" spans="2:38" x14ac:dyDescent="0.3">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I895" s="21"/>
      <c r="AJ895" s="21"/>
      <c r="AK895" s="21"/>
      <c r="AL895" s="21"/>
    </row>
    <row r="896" spans="2:38" x14ac:dyDescent="0.3">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I896" s="21"/>
      <c r="AJ896" s="21"/>
      <c r="AK896" s="21"/>
      <c r="AL896" s="21"/>
    </row>
    <row r="897" spans="2:38" x14ac:dyDescent="0.3">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I897" s="21"/>
      <c r="AJ897" s="21"/>
      <c r="AK897" s="21"/>
      <c r="AL897" s="21"/>
    </row>
    <row r="898" spans="2:38" x14ac:dyDescent="0.3">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I898" s="21"/>
      <c r="AJ898" s="21"/>
      <c r="AK898" s="21"/>
      <c r="AL898" s="21"/>
    </row>
    <row r="899" spans="2:38" x14ac:dyDescent="0.3">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I899" s="21"/>
      <c r="AJ899" s="21"/>
      <c r="AK899" s="21"/>
      <c r="AL899" s="21"/>
    </row>
    <row r="900" spans="2:38" x14ac:dyDescent="0.3">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I900" s="21"/>
      <c r="AJ900" s="21"/>
      <c r="AK900" s="21"/>
      <c r="AL900" s="21"/>
    </row>
    <row r="901" spans="2:38" x14ac:dyDescent="0.3">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I901" s="21"/>
      <c r="AJ901" s="21"/>
      <c r="AK901" s="21"/>
      <c r="AL901" s="21"/>
    </row>
    <row r="902" spans="2:38" x14ac:dyDescent="0.3">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I902" s="21"/>
      <c r="AJ902" s="21"/>
      <c r="AK902" s="21"/>
      <c r="AL902" s="21"/>
    </row>
    <row r="903" spans="2:38" x14ac:dyDescent="0.3">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I903" s="21"/>
      <c r="AJ903" s="21"/>
      <c r="AK903" s="21"/>
      <c r="AL903" s="21"/>
    </row>
    <row r="904" spans="2:38" x14ac:dyDescent="0.3">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I904" s="21"/>
      <c r="AJ904" s="21"/>
      <c r="AK904" s="21"/>
      <c r="AL904" s="21"/>
    </row>
    <row r="905" spans="2:38" x14ac:dyDescent="0.3">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I905" s="21"/>
      <c r="AJ905" s="21"/>
      <c r="AK905" s="21"/>
      <c r="AL905" s="21"/>
    </row>
    <row r="906" spans="2:38" x14ac:dyDescent="0.3">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I906" s="21"/>
      <c r="AJ906" s="21"/>
      <c r="AK906" s="21"/>
      <c r="AL906" s="21"/>
    </row>
    <row r="907" spans="2:38" x14ac:dyDescent="0.3">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I907" s="21"/>
      <c r="AJ907" s="21"/>
      <c r="AK907" s="21"/>
      <c r="AL907" s="21"/>
    </row>
    <row r="908" spans="2:38" x14ac:dyDescent="0.3">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I908" s="21"/>
      <c r="AJ908" s="21"/>
      <c r="AK908" s="21"/>
      <c r="AL908" s="21"/>
    </row>
    <row r="909" spans="2:38" x14ac:dyDescent="0.3">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I909" s="21"/>
      <c r="AJ909" s="21"/>
      <c r="AK909" s="21"/>
      <c r="AL909" s="21"/>
    </row>
    <row r="910" spans="2:38" x14ac:dyDescent="0.3">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I910" s="21"/>
      <c r="AJ910" s="21"/>
      <c r="AK910" s="21"/>
      <c r="AL910" s="21"/>
    </row>
    <row r="911" spans="2:38" x14ac:dyDescent="0.3">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I911" s="21"/>
      <c r="AJ911" s="21"/>
      <c r="AK911" s="21"/>
      <c r="AL911" s="21"/>
    </row>
    <row r="912" spans="2:38" x14ac:dyDescent="0.3">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I912" s="21"/>
      <c r="AJ912" s="21"/>
      <c r="AK912" s="21"/>
      <c r="AL912" s="21"/>
    </row>
    <row r="913" spans="2:38" x14ac:dyDescent="0.3">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I913" s="21"/>
      <c r="AJ913" s="21"/>
      <c r="AK913" s="21"/>
      <c r="AL913" s="21"/>
    </row>
    <row r="914" spans="2:38" x14ac:dyDescent="0.3">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I914" s="21"/>
      <c r="AJ914" s="21"/>
      <c r="AK914" s="21"/>
      <c r="AL914" s="21"/>
    </row>
    <row r="915" spans="2:38" x14ac:dyDescent="0.3">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I915" s="21"/>
      <c r="AJ915" s="21"/>
      <c r="AK915" s="21"/>
      <c r="AL915" s="21"/>
    </row>
    <row r="916" spans="2:38" x14ac:dyDescent="0.3">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I916" s="21"/>
      <c r="AJ916" s="21"/>
      <c r="AK916" s="21"/>
      <c r="AL916" s="21"/>
    </row>
    <row r="917" spans="2:38" x14ac:dyDescent="0.3">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I917" s="21"/>
      <c r="AJ917" s="21"/>
      <c r="AK917" s="21"/>
      <c r="AL917" s="21"/>
    </row>
    <row r="918" spans="2:38" x14ac:dyDescent="0.3">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I918" s="21"/>
      <c r="AJ918" s="21"/>
      <c r="AK918" s="21"/>
      <c r="AL918" s="21"/>
    </row>
    <row r="919" spans="2:38" x14ac:dyDescent="0.3">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I919" s="21"/>
      <c r="AJ919" s="21"/>
      <c r="AK919" s="21"/>
      <c r="AL919" s="21"/>
    </row>
    <row r="920" spans="2:38" x14ac:dyDescent="0.3">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I920" s="21"/>
      <c r="AJ920" s="21"/>
      <c r="AK920" s="21"/>
      <c r="AL920" s="21"/>
    </row>
    <row r="921" spans="2:38" x14ac:dyDescent="0.3">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I921" s="21"/>
      <c r="AJ921" s="21"/>
      <c r="AK921" s="21"/>
      <c r="AL921" s="21"/>
    </row>
    <row r="922" spans="2:38" x14ac:dyDescent="0.3">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I922" s="21"/>
      <c r="AJ922" s="21"/>
      <c r="AK922" s="21"/>
      <c r="AL922" s="21"/>
    </row>
    <row r="923" spans="2:38" x14ac:dyDescent="0.3">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I923" s="21"/>
      <c r="AJ923" s="21"/>
      <c r="AK923" s="21"/>
      <c r="AL923" s="21"/>
    </row>
    <row r="924" spans="2:38" x14ac:dyDescent="0.3">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I924" s="21"/>
      <c r="AJ924" s="21"/>
      <c r="AK924" s="21"/>
      <c r="AL924" s="21"/>
    </row>
    <row r="925" spans="2:38" x14ac:dyDescent="0.3">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I925" s="21"/>
      <c r="AJ925" s="21"/>
      <c r="AK925" s="21"/>
      <c r="AL925" s="21"/>
    </row>
    <row r="926" spans="2:38" x14ac:dyDescent="0.3">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I926" s="21"/>
      <c r="AJ926" s="21"/>
      <c r="AK926" s="21"/>
      <c r="AL926" s="21"/>
    </row>
    <row r="927" spans="2:38" x14ac:dyDescent="0.3">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I927" s="21"/>
      <c r="AJ927" s="21"/>
      <c r="AK927" s="21"/>
      <c r="AL927" s="21"/>
    </row>
    <row r="928" spans="2:38" x14ac:dyDescent="0.3">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I928" s="21"/>
      <c r="AJ928" s="21"/>
      <c r="AK928" s="21"/>
      <c r="AL928" s="21"/>
    </row>
    <row r="929" spans="2:38" x14ac:dyDescent="0.3">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I929" s="21"/>
      <c r="AJ929" s="21"/>
      <c r="AK929" s="21"/>
      <c r="AL929" s="21"/>
    </row>
    <row r="930" spans="2:38" x14ac:dyDescent="0.3">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I930" s="21"/>
      <c r="AJ930" s="21"/>
      <c r="AK930" s="21"/>
      <c r="AL930" s="21"/>
    </row>
    <row r="931" spans="2:38" x14ac:dyDescent="0.3">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I931" s="21"/>
      <c r="AJ931" s="21"/>
      <c r="AK931" s="21"/>
      <c r="AL931" s="21"/>
    </row>
    <row r="932" spans="2:38" x14ac:dyDescent="0.3">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I932" s="21"/>
      <c r="AJ932" s="21"/>
      <c r="AK932" s="21"/>
      <c r="AL932" s="21"/>
    </row>
    <row r="933" spans="2:38" x14ac:dyDescent="0.3">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I933" s="21"/>
      <c r="AJ933" s="21"/>
      <c r="AK933" s="21"/>
      <c r="AL933" s="21"/>
    </row>
    <row r="934" spans="2:38" x14ac:dyDescent="0.3">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I934" s="21"/>
      <c r="AJ934" s="21"/>
      <c r="AK934" s="21"/>
      <c r="AL934" s="21"/>
    </row>
    <row r="935" spans="2:38" x14ac:dyDescent="0.3">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I935" s="21"/>
      <c r="AJ935" s="21"/>
      <c r="AK935" s="21"/>
      <c r="AL935" s="21"/>
    </row>
    <row r="936" spans="2:38" x14ac:dyDescent="0.3">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I936" s="21"/>
      <c r="AJ936" s="21"/>
      <c r="AK936" s="21"/>
      <c r="AL936" s="21"/>
    </row>
    <row r="937" spans="2:38" x14ac:dyDescent="0.3">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I937" s="21"/>
      <c r="AJ937" s="21"/>
      <c r="AK937" s="21"/>
      <c r="AL937" s="21"/>
    </row>
    <row r="938" spans="2:38" x14ac:dyDescent="0.3">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I938" s="21"/>
      <c r="AJ938" s="21"/>
      <c r="AK938" s="21"/>
      <c r="AL938" s="21"/>
    </row>
    <row r="939" spans="2:38" x14ac:dyDescent="0.3">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I939" s="21"/>
      <c r="AJ939" s="21"/>
      <c r="AK939" s="21"/>
      <c r="AL939" s="21"/>
    </row>
    <row r="940" spans="2:38" x14ac:dyDescent="0.3">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I940" s="21"/>
      <c r="AJ940" s="21"/>
      <c r="AK940" s="21"/>
      <c r="AL940" s="21"/>
    </row>
    <row r="941" spans="2:38" x14ac:dyDescent="0.3">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I941" s="21"/>
      <c r="AJ941" s="21"/>
      <c r="AK941" s="21"/>
      <c r="AL941" s="21"/>
    </row>
    <row r="942" spans="2:38" x14ac:dyDescent="0.3">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I942" s="21"/>
      <c r="AJ942" s="21"/>
      <c r="AK942" s="21"/>
      <c r="AL942" s="21"/>
    </row>
    <row r="943" spans="2:38" x14ac:dyDescent="0.3">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I943" s="21"/>
      <c r="AJ943" s="21"/>
      <c r="AK943" s="21"/>
      <c r="AL943" s="21"/>
    </row>
    <row r="944" spans="2:38" x14ac:dyDescent="0.3">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I944" s="21"/>
      <c r="AJ944" s="21"/>
      <c r="AK944" s="21"/>
      <c r="AL944" s="21"/>
    </row>
    <row r="945" spans="2:38" x14ac:dyDescent="0.3">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I945" s="21"/>
      <c r="AJ945" s="21"/>
      <c r="AK945" s="21"/>
      <c r="AL945" s="21"/>
    </row>
    <row r="946" spans="2:38" x14ac:dyDescent="0.3">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I946" s="21"/>
      <c r="AJ946" s="21"/>
      <c r="AK946" s="21"/>
      <c r="AL946" s="21"/>
    </row>
    <row r="947" spans="2:38" x14ac:dyDescent="0.3">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I947" s="21"/>
      <c r="AJ947" s="21"/>
      <c r="AK947" s="21"/>
      <c r="AL947" s="21"/>
    </row>
    <row r="948" spans="2:38" x14ac:dyDescent="0.3">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I948" s="21"/>
      <c r="AJ948" s="21"/>
      <c r="AK948" s="21"/>
      <c r="AL948" s="21"/>
    </row>
    <row r="949" spans="2:38" x14ac:dyDescent="0.3">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I949" s="21"/>
      <c r="AJ949" s="21"/>
      <c r="AK949" s="21"/>
      <c r="AL949" s="21"/>
    </row>
    <row r="950" spans="2:38" x14ac:dyDescent="0.3">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I950" s="21"/>
      <c r="AJ950" s="21"/>
      <c r="AK950" s="21"/>
      <c r="AL950" s="21"/>
    </row>
    <row r="951" spans="2:38" x14ac:dyDescent="0.3">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I951" s="21"/>
      <c r="AJ951" s="21"/>
      <c r="AK951" s="21"/>
      <c r="AL951" s="21"/>
    </row>
    <row r="952" spans="2:38" x14ac:dyDescent="0.3">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I952" s="21"/>
      <c r="AJ952" s="21"/>
      <c r="AK952" s="21"/>
      <c r="AL952" s="21"/>
    </row>
    <row r="953" spans="2:38" x14ac:dyDescent="0.3">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I953" s="21"/>
      <c r="AJ953" s="21"/>
      <c r="AK953" s="21"/>
      <c r="AL953" s="21"/>
    </row>
    <row r="954" spans="2:38" x14ac:dyDescent="0.3">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I954" s="21"/>
      <c r="AJ954" s="21"/>
      <c r="AK954" s="21"/>
      <c r="AL954" s="21"/>
    </row>
    <row r="955" spans="2:38" x14ac:dyDescent="0.3">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I955" s="21"/>
      <c r="AJ955" s="21"/>
      <c r="AK955" s="21"/>
      <c r="AL955" s="21"/>
    </row>
    <row r="956" spans="2:38" x14ac:dyDescent="0.3">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I956" s="21"/>
      <c r="AJ956" s="21"/>
      <c r="AK956" s="21"/>
      <c r="AL956" s="21"/>
    </row>
    <row r="957" spans="2:38" x14ac:dyDescent="0.3">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I957" s="21"/>
      <c r="AJ957" s="21"/>
      <c r="AK957" s="21"/>
      <c r="AL957" s="21"/>
    </row>
    <row r="958" spans="2:38" x14ac:dyDescent="0.3">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I958" s="21"/>
      <c r="AJ958" s="21"/>
      <c r="AK958" s="21"/>
      <c r="AL958" s="21"/>
    </row>
    <row r="959" spans="2:38" x14ac:dyDescent="0.3">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I959" s="21"/>
      <c r="AJ959" s="21"/>
      <c r="AK959" s="21"/>
      <c r="AL959" s="21"/>
    </row>
    <row r="960" spans="2:38" x14ac:dyDescent="0.3">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I960" s="21"/>
      <c r="AJ960" s="21"/>
      <c r="AK960" s="21"/>
      <c r="AL960" s="21"/>
    </row>
    <row r="961" spans="2:38" x14ac:dyDescent="0.3">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I961" s="21"/>
      <c r="AJ961" s="21"/>
      <c r="AK961" s="21"/>
      <c r="AL961" s="21"/>
    </row>
    <row r="962" spans="2:38" x14ac:dyDescent="0.3">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I962" s="21"/>
      <c r="AJ962" s="21"/>
      <c r="AK962" s="21"/>
      <c r="AL962" s="21"/>
    </row>
    <row r="963" spans="2:38" x14ac:dyDescent="0.3">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I963" s="21"/>
      <c r="AJ963" s="21"/>
      <c r="AK963" s="21"/>
      <c r="AL963" s="21"/>
    </row>
    <row r="964" spans="2:38" x14ac:dyDescent="0.3">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I964" s="21"/>
      <c r="AJ964" s="21"/>
      <c r="AK964" s="21"/>
      <c r="AL964" s="21"/>
    </row>
    <row r="965" spans="2:38" x14ac:dyDescent="0.3">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I965" s="21"/>
      <c r="AJ965" s="21"/>
      <c r="AK965" s="21"/>
      <c r="AL965" s="21"/>
    </row>
    <row r="966" spans="2:38" x14ac:dyDescent="0.3">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I966" s="21"/>
      <c r="AJ966" s="21"/>
      <c r="AK966" s="21"/>
      <c r="AL966" s="21"/>
    </row>
    <row r="967" spans="2:38" x14ac:dyDescent="0.3">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I967" s="21"/>
      <c r="AJ967" s="21"/>
      <c r="AK967" s="21"/>
      <c r="AL967" s="21"/>
    </row>
    <row r="968" spans="2:38" x14ac:dyDescent="0.3">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I968" s="21"/>
      <c r="AJ968" s="21"/>
      <c r="AK968" s="21"/>
      <c r="AL968" s="21"/>
    </row>
    <row r="969" spans="2:38" x14ac:dyDescent="0.3">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I969" s="21"/>
      <c r="AJ969" s="21"/>
      <c r="AK969" s="21"/>
      <c r="AL969" s="21"/>
    </row>
    <row r="970" spans="2:38" x14ac:dyDescent="0.3">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I970" s="21"/>
      <c r="AJ970" s="21"/>
      <c r="AK970" s="21"/>
      <c r="AL970" s="21"/>
    </row>
    <row r="971" spans="2:38" x14ac:dyDescent="0.3">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I971" s="21"/>
      <c r="AJ971" s="21"/>
      <c r="AK971" s="21"/>
      <c r="AL971" s="21"/>
    </row>
    <row r="972" spans="2:38" x14ac:dyDescent="0.3">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I972" s="21"/>
      <c r="AJ972" s="21"/>
      <c r="AK972" s="21"/>
      <c r="AL972" s="21"/>
    </row>
    <row r="973" spans="2:38" x14ac:dyDescent="0.3">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I973" s="21"/>
      <c r="AJ973" s="21"/>
      <c r="AK973" s="21"/>
      <c r="AL973" s="21"/>
    </row>
    <row r="974" spans="2:38" x14ac:dyDescent="0.3">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I974" s="21"/>
      <c r="AJ974" s="21"/>
      <c r="AK974" s="21"/>
      <c r="AL974" s="21"/>
    </row>
    <row r="975" spans="2:38" x14ac:dyDescent="0.3">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I975" s="21"/>
      <c r="AJ975" s="21"/>
      <c r="AK975" s="21"/>
      <c r="AL975" s="21"/>
    </row>
    <row r="976" spans="2:38" x14ac:dyDescent="0.3">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I976" s="21"/>
      <c r="AJ976" s="21"/>
      <c r="AK976" s="21"/>
      <c r="AL976" s="21"/>
    </row>
    <row r="977" spans="2:38" x14ac:dyDescent="0.3">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I977" s="21"/>
      <c r="AJ977" s="21"/>
      <c r="AK977" s="21"/>
      <c r="AL977" s="21"/>
    </row>
    <row r="978" spans="2:38" x14ac:dyDescent="0.3">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I978" s="21"/>
      <c r="AJ978" s="21"/>
      <c r="AK978" s="21"/>
      <c r="AL978" s="21"/>
    </row>
    <row r="979" spans="2:38" x14ac:dyDescent="0.3">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I979" s="21"/>
      <c r="AJ979" s="21"/>
      <c r="AK979" s="21"/>
      <c r="AL979" s="21"/>
    </row>
    <row r="980" spans="2:38" x14ac:dyDescent="0.3">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I980" s="21"/>
      <c r="AJ980" s="21"/>
      <c r="AK980" s="21"/>
      <c r="AL980" s="21"/>
    </row>
    <row r="981" spans="2:38" x14ac:dyDescent="0.3">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I981" s="21"/>
      <c r="AJ981" s="21"/>
      <c r="AK981" s="21"/>
      <c r="AL981" s="21"/>
    </row>
    <row r="982" spans="2:38" x14ac:dyDescent="0.3">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I982" s="21"/>
      <c r="AJ982" s="21"/>
      <c r="AK982" s="21"/>
      <c r="AL982" s="21"/>
    </row>
    <row r="983" spans="2:38" x14ac:dyDescent="0.3">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I983" s="21"/>
      <c r="AJ983" s="21"/>
      <c r="AK983" s="21"/>
      <c r="AL983" s="21"/>
    </row>
    <row r="984" spans="2:38" x14ac:dyDescent="0.3">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I984" s="21"/>
      <c r="AJ984" s="21"/>
      <c r="AK984" s="21"/>
      <c r="AL984" s="21"/>
    </row>
    <row r="985" spans="2:38" x14ac:dyDescent="0.3">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I985" s="21"/>
      <c r="AJ985" s="21"/>
      <c r="AK985" s="21"/>
      <c r="AL985" s="21"/>
    </row>
    <row r="986" spans="2:38" x14ac:dyDescent="0.3">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I986" s="21"/>
      <c r="AJ986" s="21"/>
      <c r="AK986" s="21"/>
      <c r="AL986" s="21"/>
    </row>
    <row r="987" spans="2:38" x14ac:dyDescent="0.3">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I987" s="21"/>
      <c r="AJ987" s="21"/>
      <c r="AK987" s="21"/>
      <c r="AL987" s="21"/>
    </row>
    <row r="988" spans="2:38" x14ac:dyDescent="0.3">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I988" s="21"/>
      <c r="AJ988" s="21"/>
      <c r="AK988" s="21"/>
      <c r="AL988" s="21"/>
    </row>
    <row r="989" spans="2:38" x14ac:dyDescent="0.3">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I989" s="21"/>
      <c r="AJ989" s="21"/>
      <c r="AK989" s="21"/>
      <c r="AL989" s="21"/>
    </row>
    <row r="990" spans="2:38" x14ac:dyDescent="0.3">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I990" s="21"/>
      <c r="AJ990" s="21"/>
      <c r="AK990" s="21"/>
      <c r="AL990" s="21"/>
    </row>
    <row r="991" spans="2:38" x14ac:dyDescent="0.3">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I991" s="21"/>
      <c r="AJ991" s="21"/>
      <c r="AK991" s="21"/>
      <c r="AL991" s="21"/>
    </row>
    <row r="992" spans="2:38" x14ac:dyDescent="0.3">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I992" s="21"/>
      <c r="AJ992" s="21"/>
      <c r="AK992" s="21"/>
      <c r="AL992" s="21"/>
    </row>
    <row r="993" spans="2:38" x14ac:dyDescent="0.3">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I993" s="21"/>
      <c r="AJ993" s="21"/>
      <c r="AK993" s="21"/>
      <c r="AL993" s="21"/>
    </row>
    <row r="994" spans="2:38" x14ac:dyDescent="0.3">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I994" s="21"/>
      <c r="AJ994" s="21"/>
      <c r="AK994" s="21"/>
      <c r="AL994" s="21"/>
    </row>
    <row r="995" spans="2:38" x14ac:dyDescent="0.3">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I995" s="21"/>
      <c r="AJ995" s="21"/>
      <c r="AK995" s="21"/>
      <c r="AL995" s="21"/>
    </row>
    <row r="996" spans="2:38" x14ac:dyDescent="0.3">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I996" s="21"/>
      <c r="AJ996" s="21"/>
      <c r="AK996" s="21"/>
      <c r="AL996" s="21"/>
    </row>
    <row r="997" spans="2:38" x14ac:dyDescent="0.3">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I997" s="21"/>
      <c r="AJ997" s="21"/>
      <c r="AK997" s="21"/>
      <c r="AL997" s="21"/>
    </row>
    <row r="998" spans="2:38" x14ac:dyDescent="0.3">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I998" s="21"/>
      <c r="AJ998" s="21"/>
      <c r="AK998" s="21"/>
      <c r="AL998" s="21"/>
    </row>
    <row r="999" spans="2:38" x14ac:dyDescent="0.3">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I999" s="21"/>
      <c r="AJ999" s="21"/>
      <c r="AK999" s="21"/>
      <c r="AL999" s="21"/>
    </row>
    <row r="1000" spans="2:38" x14ac:dyDescent="0.3">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I1000" s="21"/>
      <c r="AJ1000" s="21"/>
      <c r="AK1000" s="21"/>
      <c r="AL1000" s="21"/>
    </row>
    <row r="1001" spans="2:38" x14ac:dyDescent="0.3">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c r="AB1001" s="21"/>
      <c r="AC1001" s="21"/>
      <c r="AD1001" s="21"/>
      <c r="AI1001" s="21"/>
      <c r="AJ1001" s="21"/>
      <c r="AK1001" s="21"/>
      <c r="AL1001" s="21"/>
    </row>
    <row r="1002" spans="2:38" x14ac:dyDescent="0.3">
      <c r="B1002" s="21"/>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1"/>
      <c r="AB1002" s="21"/>
      <c r="AC1002" s="21"/>
      <c r="AD1002" s="21"/>
      <c r="AI1002" s="21"/>
      <c r="AJ1002" s="21"/>
      <c r="AK1002" s="21"/>
      <c r="AL1002" s="21"/>
    </row>
    <row r="1003" spans="2:38" x14ac:dyDescent="0.3">
      <c r="B1003" s="21"/>
      <c r="C1003" s="21"/>
      <c r="D1003" s="21"/>
      <c r="E1003" s="21"/>
      <c r="F1003" s="21"/>
      <c r="G1003" s="21"/>
      <c r="H1003" s="21"/>
      <c r="I1003" s="21"/>
      <c r="J1003" s="21"/>
      <c r="K1003" s="21"/>
      <c r="L1003" s="21"/>
      <c r="M1003" s="21"/>
      <c r="N1003" s="21"/>
      <c r="O1003" s="21"/>
      <c r="P1003" s="21"/>
      <c r="Q1003" s="21"/>
      <c r="R1003" s="21"/>
      <c r="S1003" s="21"/>
      <c r="T1003" s="21"/>
      <c r="U1003" s="21"/>
      <c r="V1003" s="21"/>
      <c r="W1003" s="21"/>
      <c r="X1003" s="21"/>
      <c r="Y1003" s="21"/>
      <c r="Z1003" s="21"/>
      <c r="AA1003" s="21"/>
      <c r="AB1003" s="21"/>
      <c r="AC1003" s="21"/>
      <c r="AD1003" s="21"/>
      <c r="AI1003" s="21"/>
      <c r="AJ1003" s="21"/>
      <c r="AK1003" s="21"/>
      <c r="AL1003" s="21"/>
    </row>
    <row r="1004" spans="2:38" x14ac:dyDescent="0.3">
      <c r="B1004" s="21"/>
      <c r="C1004" s="21"/>
      <c r="D1004" s="21"/>
      <c r="E1004" s="21"/>
      <c r="F1004" s="21"/>
      <c r="G1004" s="21"/>
      <c r="H1004" s="21"/>
      <c r="I1004" s="21"/>
      <c r="J1004" s="21"/>
      <c r="K1004" s="21"/>
      <c r="L1004" s="21"/>
      <c r="M1004" s="21"/>
      <c r="N1004" s="21"/>
      <c r="O1004" s="21"/>
      <c r="P1004" s="21"/>
      <c r="Q1004" s="21"/>
      <c r="R1004" s="21"/>
      <c r="S1004" s="21"/>
      <c r="T1004" s="21"/>
      <c r="U1004" s="21"/>
      <c r="V1004" s="21"/>
      <c r="W1004" s="21"/>
      <c r="X1004" s="21"/>
      <c r="Y1004" s="21"/>
      <c r="Z1004" s="21"/>
      <c r="AA1004" s="21"/>
      <c r="AB1004" s="21"/>
      <c r="AC1004" s="21"/>
      <c r="AD1004" s="21"/>
      <c r="AI1004" s="21"/>
      <c r="AJ1004" s="21"/>
      <c r="AK1004" s="21"/>
      <c r="AL1004" s="21"/>
    </row>
    <row r="1005" spans="2:38" x14ac:dyDescent="0.3">
      <c r="B1005" s="21"/>
      <c r="C1005" s="21"/>
      <c r="D1005" s="21"/>
      <c r="E1005" s="21"/>
      <c r="F1005" s="21"/>
      <c r="G1005" s="21"/>
      <c r="H1005" s="21"/>
      <c r="I1005" s="21"/>
      <c r="J1005" s="21"/>
      <c r="K1005" s="21"/>
      <c r="L1005" s="21"/>
      <c r="M1005" s="21"/>
      <c r="N1005" s="21"/>
      <c r="O1005" s="21"/>
      <c r="P1005" s="21"/>
      <c r="Q1005" s="21"/>
      <c r="R1005" s="21"/>
      <c r="S1005" s="21"/>
      <c r="T1005" s="21"/>
      <c r="U1005" s="21"/>
      <c r="V1005" s="21"/>
      <c r="W1005" s="21"/>
      <c r="X1005" s="21"/>
      <c r="Y1005" s="21"/>
      <c r="Z1005" s="21"/>
      <c r="AA1005" s="21"/>
      <c r="AB1005" s="21"/>
      <c r="AC1005" s="21"/>
      <c r="AD1005" s="21"/>
      <c r="AI1005" s="21"/>
      <c r="AJ1005" s="21"/>
      <c r="AK1005" s="21"/>
      <c r="AL1005" s="21"/>
    </row>
    <row r="1006" spans="2:38" x14ac:dyDescent="0.3">
      <c r="B1006" s="21"/>
      <c r="C1006" s="21"/>
      <c r="D1006" s="21"/>
      <c r="E1006" s="21"/>
      <c r="F1006" s="21"/>
      <c r="G1006" s="21"/>
      <c r="H1006" s="21"/>
      <c r="I1006" s="21"/>
      <c r="J1006" s="21"/>
      <c r="K1006" s="21"/>
      <c r="L1006" s="21"/>
      <c r="M1006" s="21"/>
      <c r="N1006" s="21"/>
      <c r="O1006" s="21"/>
      <c r="P1006" s="21"/>
      <c r="Q1006" s="21"/>
      <c r="R1006" s="21"/>
      <c r="S1006" s="21"/>
      <c r="T1006" s="21"/>
      <c r="U1006" s="21"/>
      <c r="V1006" s="21"/>
      <c r="W1006" s="21"/>
      <c r="X1006" s="21"/>
      <c r="Y1006" s="21"/>
      <c r="Z1006" s="21"/>
      <c r="AA1006" s="21"/>
      <c r="AB1006" s="21"/>
      <c r="AC1006" s="21"/>
      <c r="AD1006" s="21"/>
      <c r="AI1006" s="21"/>
      <c r="AJ1006" s="21"/>
      <c r="AK1006" s="21"/>
      <c r="AL1006" s="21"/>
    </row>
    <row r="1007" spans="2:38" x14ac:dyDescent="0.3">
      <c r="B1007" s="21"/>
      <c r="C1007" s="21"/>
      <c r="D1007" s="21"/>
      <c r="E1007" s="21"/>
      <c r="F1007" s="21"/>
      <c r="G1007" s="21"/>
      <c r="H1007" s="21"/>
      <c r="I1007" s="21"/>
      <c r="J1007" s="21"/>
      <c r="K1007" s="21"/>
      <c r="L1007" s="21"/>
      <c r="M1007" s="21"/>
      <c r="N1007" s="21"/>
      <c r="O1007" s="21"/>
      <c r="P1007" s="21"/>
      <c r="Q1007" s="21"/>
      <c r="R1007" s="21"/>
      <c r="S1007" s="21"/>
      <c r="T1007" s="21"/>
      <c r="U1007" s="21"/>
      <c r="V1007" s="21"/>
      <c r="W1007" s="21"/>
      <c r="X1007" s="21"/>
      <c r="Y1007" s="21"/>
      <c r="Z1007" s="21"/>
      <c r="AA1007" s="21"/>
      <c r="AB1007" s="21"/>
      <c r="AC1007" s="21"/>
      <c r="AD1007" s="21"/>
      <c r="AI1007" s="21"/>
      <c r="AJ1007" s="21"/>
      <c r="AK1007" s="21"/>
      <c r="AL1007" s="21"/>
    </row>
    <row r="1008" spans="2:38" x14ac:dyDescent="0.3">
      <c r="B1008" s="21"/>
      <c r="C1008" s="21"/>
      <c r="D1008" s="21"/>
      <c r="E1008" s="21"/>
      <c r="F1008" s="21"/>
      <c r="G1008" s="21"/>
      <c r="H1008" s="21"/>
      <c r="I1008" s="21"/>
      <c r="J1008" s="21"/>
      <c r="K1008" s="21"/>
      <c r="L1008" s="21"/>
      <c r="M1008" s="21"/>
      <c r="N1008" s="21"/>
      <c r="O1008" s="21"/>
      <c r="P1008" s="21"/>
      <c r="Q1008" s="21"/>
      <c r="R1008" s="21"/>
      <c r="S1008" s="21"/>
      <c r="T1008" s="21"/>
      <c r="U1008" s="21"/>
      <c r="V1008" s="21"/>
      <c r="W1008" s="21"/>
      <c r="X1008" s="21"/>
      <c r="Y1008" s="21"/>
      <c r="Z1008" s="21"/>
      <c r="AA1008" s="21"/>
      <c r="AB1008" s="21"/>
      <c r="AC1008" s="21"/>
      <c r="AD1008" s="21"/>
      <c r="AI1008" s="21"/>
      <c r="AJ1008" s="21"/>
      <c r="AK1008" s="21"/>
      <c r="AL1008" s="21"/>
    </row>
    <row r="1009" spans="2:38" x14ac:dyDescent="0.3">
      <c r="B1009" s="21"/>
      <c r="C1009" s="21"/>
      <c r="D1009" s="21"/>
      <c r="E1009" s="21"/>
      <c r="F1009" s="21"/>
      <c r="G1009" s="21"/>
      <c r="H1009" s="21"/>
      <c r="I1009" s="21"/>
      <c r="J1009" s="21"/>
      <c r="K1009" s="21"/>
      <c r="L1009" s="21"/>
      <c r="M1009" s="21"/>
      <c r="N1009" s="21"/>
      <c r="O1009" s="21"/>
      <c r="P1009" s="21"/>
      <c r="Q1009" s="21"/>
      <c r="R1009" s="21"/>
      <c r="S1009" s="21"/>
      <c r="T1009" s="21"/>
      <c r="U1009" s="21"/>
      <c r="V1009" s="21"/>
      <c r="W1009" s="21"/>
      <c r="X1009" s="21"/>
      <c r="Y1009" s="21"/>
      <c r="Z1009" s="21"/>
      <c r="AA1009" s="21"/>
      <c r="AB1009" s="21"/>
      <c r="AC1009" s="21"/>
      <c r="AD1009" s="21"/>
      <c r="AI1009" s="21"/>
      <c r="AJ1009" s="21"/>
      <c r="AK1009" s="21"/>
      <c r="AL1009" s="21"/>
    </row>
    <row r="1010" spans="2:38" x14ac:dyDescent="0.3">
      <c r="B1010" s="21"/>
      <c r="C1010" s="21"/>
      <c r="D1010" s="21"/>
      <c r="E1010" s="21"/>
      <c r="F1010" s="21"/>
      <c r="G1010" s="21"/>
      <c r="H1010" s="21"/>
      <c r="I1010" s="21"/>
      <c r="J1010" s="21"/>
      <c r="K1010" s="21"/>
      <c r="L1010" s="21"/>
      <c r="M1010" s="21"/>
      <c r="N1010" s="21"/>
      <c r="O1010" s="21"/>
      <c r="P1010" s="21"/>
      <c r="Q1010" s="21"/>
      <c r="R1010" s="21"/>
      <c r="S1010" s="21"/>
      <c r="T1010" s="21"/>
      <c r="U1010" s="21"/>
      <c r="V1010" s="21"/>
      <c r="W1010" s="21"/>
      <c r="X1010" s="21"/>
      <c r="Y1010" s="21"/>
      <c r="Z1010" s="21"/>
      <c r="AA1010" s="21"/>
      <c r="AB1010" s="21"/>
      <c r="AC1010" s="21"/>
      <c r="AD1010" s="21"/>
      <c r="AI1010" s="21"/>
      <c r="AJ1010" s="21"/>
      <c r="AK1010" s="21"/>
      <c r="AL1010" s="21"/>
    </row>
    <row r="1011" spans="2:38" x14ac:dyDescent="0.3">
      <c r="B1011" s="21"/>
      <c r="C1011" s="21"/>
      <c r="D1011" s="21"/>
      <c r="E1011" s="21"/>
      <c r="F1011" s="21"/>
      <c r="G1011" s="21"/>
      <c r="H1011" s="21"/>
      <c r="I1011" s="21"/>
      <c r="J1011" s="21"/>
      <c r="K1011" s="21"/>
      <c r="L1011" s="21"/>
      <c r="M1011" s="21"/>
      <c r="N1011" s="21"/>
      <c r="O1011" s="21"/>
      <c r="P1011" s="21"/>
      <c r="Q1011" s="21"/>
      <c r="R1011" s="21"/>
      <c r="S1011" s="21"/>
      <c r="T1011" s="21"/>
      <c r="U1011" s="21"/>
      <c r="V1011" s="21"/>
      <c r="W1011" s="21"/>
      <c r="X1011" s="21"/>
      <c r="Y1011" s="21"/>
      <c r="Z1011" s="21"/>
      <c r="AA1011" s="21"/>
      <c r="AB1011" s="21"/>
      <c r="AC1011" s="21"/>
      <c r="AD1011" s="21"/>
      <c r="AI1011" s="21"/>
      <c r="AJ1011" s="21"/>
      <c r="AK1011" s="21"/>
      <c r="AL1011" s="21"/>
    </row>
    <row r="1012" spans="2:38" x14ac:dyDescent="0.3">
      <c r="B1012" s="21"/>
      <c r="C1012" s="21"/>
      <c r="D1012" s="21"/>
      <c r="E1012" s="21"/>
      <c r="F1012" s="21"/>
      <c r="G1012" s="21"/>
      <c r="H1012" s="21"/>
      <c r="I1012" s="21"/>
      <c r="J1012" s="21"/>
      <c r="K1012" s="21"/>
      <c r="L1012" s="21"/>
      <c r="M1012" s="21"/>
      <c r="N1012" s="21"/>
      <c r="O1012" s="21"/>
      <c r="P1012" s="21"/>
      <c r="Q1012" s="21"/>
      <c r="R1012" s="21"/>
      <c r="S1012" s="21"/>
      <c r="T1012" s="21"/>
      <c r="U1012" s="21"/>
      <c r="V1012" s="21"/>
      <c r="W1012" s="21"/>
      <c r="X1012" s="21"/>
      <c r="Y1012" s="21"/>
      <c r="Z1012" s="21"/>
      <c r="AA1012" s="21"/>
      <c r="AB1012" s="21"/>
      <c r="AC1012" s="21"/>
      <c r="AD1012" s="21"/>
      <c r="AI1012" s="21"/>
      <c r="AJ1012" s="21"/>
      <c r="AK1012" s="21"/>
      <c r="AL1012" s="21"/>
    </row>
    <row r="1013" spans="2:38" x14ac:dyDescent="0.3">
      <c r="B1013" s="21"/>
      <c r="C1013" s="21"/>
      <c r="D1013" s="21"/>
      <c r="E1013" s="21"/>
      <c r="F1013" s="21"/>
      <c r="G1013" s="21"/>
      <c r="H1013" s="21"/>
      <c r="I1013" s="21"/>
      <c r="J1013" s="21"/>
      <c r="K1013" s="21"/>
      <c r="L1013" s="21"/>
      <c r="M1013" s="21"/>
      <c r="N1013" s="21"/>
      <c r="O1013" s="21"/>
      <c r="P1013" s="21"/>
      <c r="Q1013" s="21"/>
      <c r="R1013" s="21"/>
      <c r="S1013" s="21"/>
      <c r="T1013" s="21"/>
      <c r="U1013" s="21"/>
      <c r="V1013" s="21"/>
      <c r="W1013" s="21"/>
      <c r="X1013" s="21"/>
      <c r="Y1013" s="21"/>
      <c r="Z1013" s="21"/>
      <c r="AA1013" s="21"/>
      <c r="AB1013" s="21"/>
      <c r="AC1013" s="21"/>
      <c r="AD1013" s="21"/>
      <c r="AI1013" s="21"/>
      <c r="AJ1013" s="21"/>
      <c r="AK1013" s="21"/>
      <c r="AL1013" s="21"/>
    </row>
    <row r="1014" spans="2:38" x14ac:dyDescent="0.3">
      <c r="B1014" s="21"/>
      <c r="C1014" s="21"/>
      <c r="D1014" s="21"/>
      <c r="E1014" s="21"/>
      <c r="F1014" s="21"/>
      <c r="G1014" s="21"/>
      <c r="H1014" s="21"/>
      <c r="I1014" s="21"/>
      <c r="J1014" s="21"/>
      <c r="K1014" s="21"/>
      <c r="L1014" s="21"/>
      <c r="M1014" s="21"/>
      <c r="N1014" s="21"/>
      <c r="O1014" s="21"/>
      <c r="P1014" s="21"/>
      <c r="Q1014" s="21"/>
      <c r="R1014" s="21"/>
      <c r="S1014" s="21"/>
      <c r="T1014" s="21"/>
      <c r="U1014" s="21"/>
      <c r="V1014" s="21"/>
      <c r="W1014" s="21"/>
      <c r="X1014" s="21"/>
      <c r="Y1014" s="21"/>
      <c r="Z1014" s="21"/>
      <c r="AA1014" s="21"/>
      <c r="AB1014" s="21"/>
      <c r="AC1014" s="21"/>
      <c r="AD1014" s="21"/>
      <c r="AI1014" s="21"/>
      <c r="AJ1014" s="21"/>
      <c r="AK1014" s="21"/>
      <c r="AL1014" s="21"/>
    </row>
    <row r="1015" spans="2:38" x14ac:dyDescent="0.3">
      <c r="B1015" s="21"/>
      <c r="C1015" s="21"/>
      <c r="D1015" s="21"/>
      <c r="E1015" s="21"/>
      <c r="F1015" s="21"/>
      <c r="G1015" s="21"/>
      <c r="H1015" s="21"/>
      <c r="I1015" s="21"/>
      <c r="J1015" s="21"/>
      <c r="K1015" s="21"/>
      <c r="L1015" s="21"/>
      <c r="M1015" s="21"/>
      <c r="N1015" s="21"/>
      <c r="O1015" s="21"/>
      <c r="P1015" s="21"/>
      <c r="Q1015" s="21"/>
      <c r="R1015" s="21"/>
      <c r="S1015" s="21"/>
      <c r="T1015" s="21"/>
      <c r="U1015" s="21"/>
      <c r="V1015" s="21"/>
      <c r="W1015" s="21"/>
      <c r="X1015" s="21"/>
      <c r="Y1015" s="21"/>
      <c r="Z1015" s="21"/>
      <c r="AA1015" s="21"/>
      <c r="AB1015" s="21"/>
      <c r="AC1015" s="21"/>
      <c r="AD1015" s="21"/>
      <c r="AI1015" s="21"/>
      <c r="AJ1015" s="21"/>
      <c r="AK1015" s="21"/>
      <c r="AL1015" s="21"/>
    </row>
    <row r="1016" spans="2:38" x14ac:dyDescent="0.3">
      <c r="B1016" s="21"/>
      <c r="C1016" s="21"/>
      <c r="D1016" s="21"/>
      <c r="E1016" s="21"/>
      <c r="F1016" s="21"/>
      <c r="G1016" s="21"/>
      <c r="H1016" s="21"/>
      <c r="I1016" s="21"/>
      <c r="J1016" s="21"/>
      <c r="K1016" s="21"/>
      <c r="L1016" s="21"/>
      <c r="M1016" s="21"/>
      <c r="N1016" s="21"/>
      <c r="O1016" s="21"/>
      <c r="P1016" s="21"/>
      <c r="Q1016" s="21"/>
      <c r="R1016" s="21"/>
      <c r="S1016" s="21"/>
      <c r="T1016" s="21"/>
      <c r="U1016" s="21"/>
      <c r="V1016" s="21"/>
      <c r="W1016" s="21"/>
      <c r="X1016" s="21"/>
      <c r="Y1016" s="21"/>
      <c r="Z1016" s="21"/>
      <c r="AA1016" s="21"/>
      <c r="AB1016" s="21"/>
      <c r="AC1016" s="21"/>
      <c r="AD1016" s="21"/>
      <c r="AI1016" s="21"/>
      <c r="AJ1016" s="21"/>
      <c r="AK1016" s="21"/>
      <c r="AL1016" s="21"/>
    </row>
    <row r="1017" spans="2:38" x14ac:dyDescent="0.3">
      <c r="B1017" s="21"/>
      <c r="C1017" s="21"/>
      <c r="D1017" s="21"/>
      <c r="E1017" s="21"/>
      <c r="F1017" s="21"/>
      <c r="G1017" s="21"/>
      <c r="H1017" s="21"/>
      <c r="I1017" s="21"/>
      <c r="J1017" s="21"/>
      <c r="K1017" s="21"/>
      <c r="L1017" s="21"/>
      <c r="M1017" s="21"/>
      <c r="N1017" s="21"/>
      <c r="O1017" s="21"/>
      <c r="P1017" s="21"/>
      <c r="Q1017" s="21"/>
      <c r="R1017" s="21"/>
      <c r="S1017" s="21"/>
      <c r="T1017" s="21"/>
      <c r="U1017" s="21"/>
      <c r="V1017" s="21"/>
      <c r="W1017" s="21"/>
      <c r="X1017" s="21"/>
      <c r="Y1017" s="21"/>
      <c r="Z1017" s="21"/>
      <c r="AA1017" s="21"/>
      <c r="AB1017" s="21"/>
      <c r="AC1017" s="21"/>
      <c r="AD1017" s="21"/>
      <c r="AI1017" s="21"/>
      <c r="AJ1017" s="21"/>
      <c r="AK1017" s="21"/>
      <c r="AL1017" s="21"/>
    </row>
    <row r="1018" spans="2:38" x14ac:dyDescent="0.3">
      <c r="B1018" s="21"/>
      <c r="C1018" s="21"/>
      <c r="D1018" s="21"/>
      <c r="E1018" s="21"/>
      <c r="F1018" s="21"/>
      <c r="G1018" s="21"/>
      <c r="H1018" s="21"/>
      <c r="I1018" s="21"/>
      <c r="J1018" s="21"/>
      <c r="K1018" s="21"/>
      <c r="L1018" s="21"/>
      <c r="M1018" s="21"/>
      <c r="N1018" s="21"/>
      <c r="O1018" s="21"/>
      <c r="P1018" s="21"/>
      <c r="Q1018" s="21"/>
      <c r="R1018" s="21"/>
      <c r="S1018" s="21"/>
      <c r="T1018" s="21"/>
      <c r="U1018" s="21"/>
      <c r="V1018" s="21"/>
      <c r="W1018" s="21"/>
      <c r="X1018" s="21"/>
      <c r="Y1018" s="21"/>
      <c r="Z1018" s="21"/>
      <c r="AA1018" s="21"/>
      <c r="AB1018" s="21"/>
      <c r="AC1018" s="21"/>
      <c r="AD1018" s="21"/>
      <c r="AI1018" s="21"/>
      <c r="AJ1018" s="21"/>
      <c r="AK1018" s="21"/>
      <c r="AL1018" s="21"/>
    </row>
    <row r="1019" spans="2:38" x14ac:dyDescent="0.3">
      <c r="B1019" s="21"/>
      <c r="C1019" s="21"/>
      <c r="D1019" s="21"/>
      <c r="E1019" s="21"/>
      <c r="F1019" s="21"/>
      <c r="G1019" s="21"/>
      <c r="H1019" s="21"/>
      <c r="I1019" s="21"/>
      <c r="J1019" s="21"/>
      <c r="K1019" s="21"/>
      <c r="L1019" s="21"/>
      <c r="M1019" s="21"/>
      <c r="N1019" s="21"/>
      <c r="O1019" s="21"/>
      <c r="P1019" s="21"/>
      <c r="Q1019" s="21"/>
      <c r="R1019" s="21"/>
      <c r="S1019" s="21"/>
      <c r="T1019" s="21"/>
      <c r="U1019" s="21"/>
      <c r="V1019" s="21"/>
      <c r="W1019" s="21"/>
      <c r="X1019" s="21"/>
      <c r="Y1019" s="21"/>
      <c r="Z1019" s="21"/>
      <c r="AA1019" s="21"/>
      <c r="AB1019" s="21"/>
      <c r="AC1019" s="21"/>
      <c r="AD1019" s="21"/>
      <c r="AI1019" s="21"/>
      <c r="AJ1019" s="21"/>
      <c r="AK1019" s="21"/>
      <c r="AL1019" s="21"/>
    </row>
    <row r="1020" spans="2:38" x14ac:dyDescent="0.3">
      <c r="B1020" s="21"/>
      <c r="C1020" s="21"/>
      <c r="D1020" s="21"/>
      <c r="E1020" s="21"/>
      <c r="F1020" s="21"/>
      <c r="G1020" s="21"/>
      <c r="H1020" s="21"/>
      <c r="I1020" s="21"/>
      <c r="J1020" s="21"/>
      <c r="K1020" s="21"/>
      <c r="L1020" s="21"/>
      <c r="M1020" s="21"/>
      <c r="N1020" s="21"/>
      <c r="O1020" s="21"/>
      <c r="P1020" s="21"/>
      <c r="Q1020" s="21"/>
      <c r="R1020" s="21"/>
      <c r="S1020" s="21"/>
      <c r="T1020" s="21"/>
      <c r="U1020" s="21"/>
      <c r="V1020" s="21"/>
      <c r="W1020" s="21"/>
      <c r="X1020" s="21"/>
      <c r="Y1020" s="21"/>
      <c r="Z1020" s="21"/>
      <c r="AA1020" s="21"/>
      <c r="AB1020" s="21"/>
      <c r="AC1020" s="21"/>
      <c r="AD1020" s="21"/>
      <c r="AI1020" s="21"/>
      <c r="AJ1020" s="21"/>
      <c r="AK1020" s="21"/>
      <c r="AL1020" s="21"/>
    </row>
    <row r="1021" spans="2:38" x14ac:dyDescent="0.3">
      <c r="B1021" s="21"/>
      <c r="C1021" s="21"/>
      <c r="D1021" s="21"/>
      <c r="E1021" s="21"/>
      <c r="F1021" s="21"/>
      <c r="G1021" s="21"/>
      <c r="H1021" s="21"/>
      <c r="I1021" s="21"/>
      <c r="J1021" s="21"/>
      <c r="K1021" s="21"/>
      <c r="L1021" s="21"/>
      <c r="M1021" s="21"/>
      <c r="N1021" s="21"/>
      <c r="O1021" s="21"/>
      <c r="P1021" s="21"/>
      <c r="Q1021" s="21"/>
      <c r="R1021" s="21"/>
      <c r="S1021" s="21"/>
      <c r="T1021" s="21"/>
      <c r="U1021" s="21"/>
      <c r="V1021" s="21"/>
      <c r="W1021" s="21"/>
      <c r="X1021" s="21"/>
      <c r="Y1021" s="21"/>
      <c r="Z1021" s="21"/>
      <c r="AA1021" s="21"/>
      <c r="AB1021" s="21"/>
      <c r="AC1021" s="21"/>
      <c r="AD1021" s="21"/>
      <c r="AI1021" s="21"/>
      <c r="AJ1021" s="21"/>
      <c r="AK1021" s="21"/>
      <c r="AL1021" s="21"/>
    </row>
    <row r="1022" spans="2:38" x14ac:dyDescent="0.3">
      <c r="B1022" s="21"/>
      <c r="C1022" s="21"/>
      <c r="D1022" s="21"/>
      <c r="E1022" s="21"/>
      <c r="F1022" s="21"/>
      <c r="G1022" s="21"/>
      <c r="H1022" s="21"/>
      <c r="I1022" s="21"/>
      <c r="J1022" s="21"/>
      <c r="K1022" s="21"/>
      <c r="L1022" s="21"/>
      <c r="M1022" s="21"/>
      <c r="N1022" s="21"/>
      <c r="O1022" s="21"/>
      <c r="P1022" s="21"/>
      <c r="Q1022" s="21"/>
      <c r="R1022" s="21"/>
      <c r="S1022" s="21"/>
      <c r="T1022" s="21"/>
      <c r="U1022" s="21"/>
      <c r="V1022" s="21"/>
      <c r="W1022" s="21"/>
      <c r="X1022" s="21"/>
      <c r="Y1022" s="21"/>
      <c r="Z1022" s="21"/>
      <c r="AA1022" s="21"/>
      <c r="AB1022" s="21"/>
      <c r="AC1022" s="21"/>
      <c r="AD1022" s="21"/>
      <c r="AI1022" s="21"/>
      <c r="AJ1022" s="21"/>
      <c r="AK1022" s="21"/>
      <c r="AL1022" s="21"/>
    </row>
    <row r="1023" spans="2:38" x14ac:dyDescent="0.3">
      <c r="B1023" s="21"/>
      <c r="C1023" s="21"/>
      <c r="D1023" s="21"/>
      <c r="E1023" s="21"/>
      <c r="F1023" s="21"/>
      <c r="G1023" s="21"/>
      <c r="H1023" s="21"/>
      <c r="I1023" s="21"/>
      <c r="J1023" s="21"/>
      <c r="K1023" s="21"/>
      <c r="L1023" s="21"/>
      <c r="M1023" s="21"/>
      <c r="N1023" s="21"/>
      <c r="O1023" s="21"/>
      <c r="P1023" s="21"/>
      <c r="Q1023" s="21"/>
      <c r="R1023" s="21"/>
      <c r="S1023" s="21"/>
      <c r="T1023" s="21"/>
      <c r="U1023" s="21"/>
      <c r="V1023" s="21"/>
      <c r="W1023" s="21"/>
      <c r="X1023" s="21"/>
      <c r="Y1023" s="21"/>
      <c r="Z1023" s="21"/>
      <c r="AA1023" s="21"/>
      <c r="AB1023" s="21"/>
      <c r="AC1023" s="21"/>
      <c r="AD1023" s="21"/>
      <c r="AI1023" s="21"/>
      <c r="AJ1023" s="21"/>
      <c r="AK1023" s="21"/>
      <c r="AL1023" s="21"/>
    </row>
    <row r="1024" spans="2:38" x14ac:dyDescent="0.3">
      <c r="B1024" s="21"/>
      <c r="C1024" s="21"/>
      <c r="D1024" s="21"/>
      <c r="E1024" s="21"/>
      <c r="F1024" s="21"/>
      <c r="G1024" s="21"/>
      <c r="H1024" s="21"/>
      <c r="I1024" s="21"/>
      <c r="J1024" s="21"/>
      <c r="K1024" s="21"/>
      <c r="L1024" s="21"/>
      <c r="M1024" s="21"/>
      <c r="N1024" s="21"/>
      <c r="O1024" s="21"/>
      <c r="P1024" s="21"/>
      <c r="Q1024" s="21"/>
      <c r="R1024" s="21"/>
      <c r="S1024" s="21"/>
      <c r="T1024" s="21"/>
      <c r="U1024" s="21"/>
      <c r="V1024" s="21"/>
      <c r="W1024" s="21"/>
      <c r="X1024" s="21"/>
      <c r="Y1024" s="21"/>
      <c r="Z1024" s="21"/>
      <c r="AA1024" s="21"/>
      <c r="AB1024" s="21"/>
      <c r="AC1024" s="21"/>
      <c r="AD1024" s="21"/>
      <c r="AI1024" s="21"/>
      <c r="AJ1024" s="21"/>
      <c r="AK1024" s="21"/>
      <c r="AL1024" s="21"/>
    </row>
    <row r="1025" spans="2:38" x14ac:dyDescent="0.3">
      <c r="B1025" s="21"/>
      <c r="C1025" s="21"/>
      <c r="D1025" s="21"/>
      <c r="E1025" s="21"/>
      <c r="F1025" s="21"/>
      <c r="G1025" s="21"/>
      <c r="H1025" s="21"/>
      <c r="I1025" s="21"/>
      <c r="J1025" s="21"/>
      <c r="K1025" s="21"/>
      <c r="L1025" s="21"/>
      <c r="M1025" s="21"/>
      <c r="N1025" s="21"/>
      <c r="O1025" s="21"/>
      <c r="P1025" s="21"/>
      <c r="Q1025" s="21"/>
      <c r="R1025" s="21"/>
      <c r="S1025" s="21"/>
      <c r="T1025" s="21"/>
      <c r="U1025" s="21"/>
      <c r="V1025" s="21"/>
      <c r="W1025" s="21"/>
      <c r="X1025" s="21"/>
      <c r="Y1025" s="21"/>
      <c r="Z1025" s="21"/>
      <c r="AA1025" s="21"/>
      <c r="AB1025" s="21"/>
      <c r="AC1025" s="21"/>
      <c r="AD1025" s="21"/>
      <c r="AI1025" s="21"/>
      <c r="AJ1025" s="21"/>
      <c r="AK1025" s="21"/>
      <c r="AL1025" s="21"/>
    </row>
    <row r="1026" spans="2:38" x14ac:dyDescent="0.3">
      <c r="B1026" s="21"/>
      <c r="C1026" s="21"/>
      <c r="D1026" s="21"/>
      <c r="E1026" s="21"/>
      <c r="F1026" s="21"/>
      <c r="G1026" s="21"/>
      <c r="H1026" s="21"/>
      <c r="I1026" s="21"/>
      <c r="J1026" s="21"/>
      <c r="K1026" s="21"/>
      <c r="L1026" s="21"/>
      <c r="M1026" s="21"/>
      <c r="N1026" s="21"/>
      <c r="O1026" s="21"/>
      <c r="P1026" s="21"/>
      <c r="Q1026" s="21"/>
      <c r="R1026" s="21"/>
      <c r="S1026" s="21"/>
      <c r="T1026" s="21"/>
      <c r="U1026" s="21"/>
      <c r="V1026" s="21"/>
      <c r="W1026" s="21"/>
      <c r="X1026" s="21"/>
      <c r="Y1026" s="21"/>
      <c r="Z1026" s="21"/>
      <c r="AA1026" s="21"/>
      <c r="AB1026" s="21"/>
      <c r="AC1026" s="21"/>
      <c r="AD1026" s="21"/>
      <c r="AI1026" s="21"/>
      <c r="AJ1026" s="21"/>
      <c r="AK1026" s="21"/>
      <c r="AL1026" s="21"/>
    </row>
    <row r="1027" spans="2:38" x14ac:dyDescent="0.3">
      <c r="B1027" s="21"/>
      <c r="C1027" s="21"/>
      <c r="D1027" s="21"/>
      <c r="E1027" s="21"/>
      <c r="F1027" s="21"/>
      <c r="G1027" s="21"/>
      <c r="H1027" s="21"/>
      <c r="I1027" s="21"/>
      <c r="J1027" s="21"/>
      <c r="K1027" s="21"/>
      <c r="L1027" s="21"/>
      <c r="M1027" s="21"/>
      <c r="N1027" s="21"/>
      <c r="O1027" s="21"/>
      <c r="P1027" s="21"/>
      <c r="Q1027" s="21"/>
      <c r="R1027" s="21"/>
      <c r="S1027" s="21"/>
      <c r="T1027" s="21"/>
      <c r="U1027" s="21"/>
      <c r="V1027" s="21"/>
      <c r="W1027" s="21"/>
      <c r="X1027" s="21"/>
      <c r="Y1027" s="21"/>
      <c r="Z1027" s="21"/>
      <c r="AA1027" s="21"/>
      <c r="AB1027" s="21"/>
      <c r="AC1027" s="21"/>
      <c r="AD1027" s="21"/>
      <c r="AI1027" s="21"/>
      <c r="AJ1027" s="21"/>
      <c r="AK1027" s="21"/>
      <c r="AL1027" s="21"/>
    </row>
    <row r="1028" spans="2:38" x14ac:dyDescent="0.3">
      <c r="D1028" s="21"/>
      <c r="E1028" s="21"/>
      <c r="F1028" s="21"/>
      <c r="G1028" s="21"/>
      <c r="H1028" s="21"/>
      <c r="I1028" s="21"/>
      <c r="J1028" s="21"/>
      <c r="K1028" s="21"/>
      <c r="L1028" s="21"/>
      <c r="M1028" s="21"/>
      <c r="N1028" s="21"/>
      <c r="O1028" s="21"/>
      <c r="P1028" s="21"/>
      <c r="Q1028" s="21"/>
      <c r="R1028" s="21"/>
      <c r="S1028" s="21"/>
      <c r="T1028" s="21"/>
      <c r="U1028" s="21"/>
      <c r="V1028" s="21"/>
      <c r="W1028" s="21"/>
      <c r="X1028" s="21"/>
      <c r="Y1028" s="21"/>
      <c r="Z1028" s="21"/>
      <c r="AA1028" s="21"/>
      <c r="AB1028" s="21"/>
      <c r="AC1028" s="21"/>
      <c r="AD1028" s="21"/>
      <c r="AI1028" s="21"/>
      <c r="AJ1028" s="21"/>
      <c r="AK1028" s="21"/>
      <c r="AL1028" s="21"/>
    </row>
  </sheetData>
  <mergeCells count="17">
    <mergeCell ref="D6:E6"/>
    <mergeCell ref="D7:E7"/>
    <mergeCell ref="C7:C10"/>
    <mergeCell ref="D13:E13"/>
    <mergeCell ref="H21:M23"/>
    <mergeCell ref="B7:B23"/>
    <mergeCell ref="C13:C21"/>
    <mergeCell ref="D20:E20"/>
    <mergeCell ref="B32:B94"/>
    <mergeCell ref="E25:W26"/>
    <mergeCell ref="E27:F28"/>
    <mergeCell ref="G27:I28"/>
    <mergeCell ref="M27:N28"/>
    <mergeCell ref="O27:P28"/>
    <mergeCell ref="Q27:T28"/>
    <mergeCell ref="U27:W28"/>
    <mergeCell ref="J27:L28"/>
  </mergeCells>
  <dataValidations count="2">
    <dataValidation type="list" allowBlank="1" showInputMessage="1" showErrorMessage="1" sqref="E17" xr:uid="{8027697F-974F-4796-879C-8A8F2FD030FD}">
      <formula1>$DJ$7:$DJ$9</formula1>
    </dataValidation>
    <dataValidation type="whole" allowBlank="1" showInputMessage="1" showErrorMessage="1" sqref="T32:T94" xr:uid="{3DF0895A-034E-42FD-A576-0280F3A214D1}">
      <formula1>1</formula1>
      <formula2>100</formula2>
    </dataValidation>
  </dataValidations>
  <hyperlinks>
    <hyperlink ref="F30" r:id="rId1" display="Corresponds to decarbonization pillars devised by DOE in its industrial decarbonization roadmap HYPERLINK" xr:uid="{B353E83A-3691-4B5D-AE54-B9DCB04C4792}"/>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r:uid="{C6F0E9D3-0422-4BEF-BE00-CA465C7B6487}">
          <x14:formula1>
            <xm:f>'Summarized Recommendations'!$C$7:$C$10</xm:f>
          </x14:formula1>
          <xm:sqref>F32:F94</xm:sqref>
        </x14:dataValidation>
        <x14:dataValidation type="list" allowBlank="1" showInputMessage="1" showErrorMessage="1" xr:uid="{535217BB-9599-4C86-B3E5-654F5A0DD490}">
          <x14:formula1>
            <xm:f>'Grid Emissions'!$C$3:$K$3</xm:f>
          </x14:formula1>
          <xm:sqref>E15</xm:sqref>
        </x14:dataValidation>
        <x14:dataValidation type="list" allowBlank="1" showInputMessage="1" showErrorMessage="1" xr:uid="{4ED14CF1-8473-4DD0-890A-A6EAC5381DB4}">
          <x14:formula1>
            <xm:f>'Grid Emissions'!$B$4:$B$51</xm:f>
          </x14:formula1>
          <xm:sqref>D15</xm:sqref>
        </x14:dataValidation>
        <x14:dataValidation type="list" allowBlank="1" showInputMessage="1" showErrorMessage="1" xr:uid="{9E04082C-0D51-4BA7-8C5F-CF15D41723CC}">
          <x14:formula1>
            <xm:f>'Emission Factors'!$B$3:$B$14</xm:f>
          </x14:formula1>
          <xm:sqref>G32:I94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9DF65-F040-4837-927C-511B22AC3ECB}">
  <sheetPr codeName="Sheet7"/>
  <dimension ref="B1:D18"/>
  <sheetViews>
    <sheetView workbookViewId="0">
      <selection activeCell="C3" sqref="C3"/>
    </sheetView>
  </sheetViews>
  <sheetFormatPr defaultRowHeight="14.4" x14ac:dyDescent="0.3"/>
  <cols>
    <col min="2" max="2" width="44.5546875" customWidth="1"/>
    <col min="3" max="3" width="11.77734375" bestFit="1" customWidth="1"/>
    <col min="4" max="4" width="54.21875" bestFit="1" customWidth="1"/>
  </cols>
  <sheetData>
    <row r="1" spans="2:4" ht="15" thickBot="1" x14ac:dyDescent="0.35"/>
    <row r="2" spans="2:4" ht="15" thickBot="1" x14ac:dyDescent="0.35">
      <c r="B2" s="51" t="s">
        <v>5</v>
      </c>
      <c r="C2" s="52" t="s">
        <v>6</v>
      </c>
      <c r="D2" s="53" t="s">
        <v>158</v>
      </c>
    </row>
    <row r="3" spans="2:4" ht="15.6" x14ac:dyDescent="0.35">
      <c r="B3" s="33" t="s">
        <v>7</v>
      </c>
      <c r="C3" s="34">
        <f>IF('Assessment Recommendations'!E8&lt;&gt;"",'Assessment Recommendations'!E8,(VLOOKUP('Assessment Recommendations'!D15,'Grid Emissions'!B4:K55,MATCH('Assessment Recommendations'!E15,'Grid Emissions'!B3:K3,0),FALSE)*0.000001)*(1-('Assessment Recommendations'!E21/100)))</f>
        <v>2.0647306804424996E-4</v>
      </c>
      <c r="D3" s="35" t="s">
        <v>142</v>
      </c>
    </row>
    <row r="4" spans="2:4" ht="15.6" x14ac:dyDescent="0.35">
      <c r="B4" s="36" t="s">
        <v>8</v>
      </c>
      <c r="C4" s="37">
        <f>116.65/2205</f>
        <v>5.2902494331065759E-2</v>
      </c>
      <c r="D4" s="38" t="s">
        <v>143</v>
      </c>
    </row>
    <row r="5" spans="2:4" ht="15.6" x14ac:dyDescent="0.35">
      <c r="B5" s="36" t="s">
        <v>138</v>
      </c>
      <c r="C5" s="37">
        <v>7.0660000000000001E-2</v>
      </c>
      <c r="D5" s="38" t="s">
        <v>143</v>
      </c>
    </row>
    <row r="6" spans="2:4" ht="15.6" x14ac:dyDescent="0.35">
      <c r="B6" s="36" t="s">
        <v>139</v>
      </c>
      <c r="C6" s="37">
        <v>7.4139999999999998E-2</v>
      </c>
      <c r="D6" s="38" t="s">
        <v>143</v>
      </c>
    </row>
    <row r="7" spans="2:4" ht="15.6" x14ac:dyDescent="0.35">
      <c r="B7" s="36" t="s">
        <v>169</v>
      </c>
      <c r="C7" s="37">
        <v>0</v>
      </c>
      <c r="D7" s="38" t="s">
        <v>143</v>
      </c>
    </row>
    <row r="8" spans="2:4" ht="15.6" x14ac:dyDescent="0.35">
      <c r="B8" s="36" t="s">
        <v>9</v>
      </c>
      <c r="C8" s="37">
        <f>138.63/2205</f>
        <v>6.2870748299319726E-2</v>
      </c>
      <c r="D8" s="38" t="s">
        <v>143</v>
      </c>
    </row>
    <row r="9" spans="2:4" ht="15.6" x14ac:dyDescent="0.35">
      <c r="B9" s="36" t="s">
        <v>10</v>
      </c>
      <c r="C9" s="37">
        <f>225.13/2205</f>
        <v>0.10209977324263038</v>
      </c>
      <c r="D9" s="38" t="s">
        <v>143</v>
      </c>
    </row>
    <row r="10" spans="2:4" ht="15.6" x14ac:dyDescent="0.35">
      <c r="B10" s="36" t="s">
        <v>11</v>
      </c>
      <c r="C10" s="37">
        <f>163.45/2205</f>
        <v>7.4126984126984125E-2</v>
      </c>
      <c r="D10" s="38" t="s">
        <v>143</v>
      </c>
    </row>
    <row r="11" spans="2:4" ht="15.6" x14ac:dyDescent="0.35">
      <c r="B11" s="36" t="s">
        <v>12</v>
      </c>
      <c r="C11" s="37">
        <v>9.6100000000000005E-2</v>
      </c>
      <c r="D11" s="38" t="s">
        <v>143</v>
      </c>
    </row>
    <row r="12" spans="2:4" ht="15.6" x14ac:dyDescent="0.35">
      <c r="B12" s="36" t="s">
        <v>175</v>
      </c>
      <c r="C12" s="37">
        <v>0</v>
      </c>
      <c r="D12" s="38" t="s">
        <v>143</v>
      </c>
    </row>
    <row r="13" spans="2:4" ht="15.6" x14ac:dyDescent="0.35">
      <c r="B13" s="36" t="s">
        <v>176</v>
      </c>
      <c r="C13" s="37">
        <v>0</v>
      </c>
      <c r="D13" s="38" t="s">
        <v>143</v>
      </c>
    </row>
    <row r="14" spans="2:4" ht="16.2" thickBot="1" x14ac:dyDescent="0.4">
      <c r="B14" s="36" t="s">
        <v>177</v>
      </c>
      <c r="C14" s="37">
        <v>0</v>
      </c>
      <c r="D14" s="38" t="s">
        <v>143</v>
      </c>
    </row>
    <row r="15" spans="2:4" ht="15" thickBot="1" x14ac:dyDescent="0.35">
      <c r="B15" s="184" t="s">
        <v>141</v>
      </c>
      <c r="C15" s="185"/>
      <c r="D15" s="186"/>
    </row>
    <row r="18" spans="2:2" x14ac:dyDescent="0.3">
      <c r="B18" s="67" t="s">
        <v>170</v>
      </c>
    </row>
  </sheetData>
  <mergeCells count="1">
    <mergeCell ref="B15:D15"/>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4DBC3-7992-4AD1-B145-D6D0B33DDA99}">
  <sheetPr codeName="Sheet2"/>
  <dimension ref="B2:H10"/>
  <sheetViews>
    <sheetView topLeftCell="A4" zoomScaleNormal="100" workbookViewId="0">
      <selection activeCell="C4" sqref="C4:F4"/>
    </sheetView>
  </sheetViews>
  <sheetFormatPr defaultRowHeight="14.4" x14ac:dyDescent="0.3"/>
  <cols>
    <col min="2" max="2" width="11.21875" customWidth="1"/>
    <col min="3" max="3" width="30.77734375" customWidth="1"/>
  </cols>
  <sheetData>
    <row r="2" spans="2:8" ht="29.4" thickBot="1" x14ac:dyDescent="0.35">
      <c r="B2" s="14" t="s">
        <v>2</v>
      </c>
      <c r="C2" s="16" t="s">
        <v>71</v>
      </c>
    </row>
    <row r="3" spans="2:8" ht="15" thickBot="1" x14ac:dyDescent="0.35"/>
    <row r="4" spans="2:8" ht="79.2" customHeight="1" thickBot="1" x14ac:dyDescent="0.35">
      <c r="B4" s="1"/>
      <c r="C4" s="20" t="str">
        <f>'Assessment Recommendations'!E29</f>
        <v>Assessment Recommendation</v>
      </c>
      <c r="D4" s="72" t="s">
        <v>34</v>
      </c>
      <c r="E4" s="20" t="s">
        <v>151</v>
      </c>
      <c r="F4" s="20" t="s">
        <v>152</v>
      </c>
      <c r="H4">
        <v>0</v>
      </c>
    </row>
    <row r="5" spans="2:8" ht="30" customHeight="1" x14ac:dyDescent="0.3">
      <c r="B5" s="2"/>
      <c r="C5" s="6"/>
      <c r="D5" s="3" t="s">
        <v>48</v>
      </c>
      <c r="E5" s="3" t="s">
        <v>49</v>
      </c>
    </row>
    <row r="6" spans="2:8" ht="30" customHeight="1" x14ac:dyDescent="0.3">
      <c r="B6" s="2"/>
      <c r="C6" s="6"/>
      <c r="D6" s="3"/>
      <c r="E6" s="3"/>
    </row>
    <row r="7" spans="2:8" ht="30" customHeight="1" x14ac:dyDescent="0.3">
      <c r="B7" s="7">
        <v>1</v>
      </c>
      <c r="C7" s="4" t="s">
        <v>64</v>
      </c>
      <c r="D7" s="4">
        <f>IF(SUMIF('Assessment Recommendations'!$F$32:$F$94,$C7,'Assessment Recommendations'!AD$32:AD$94)=0,"0",SUMIF('Assessment Recommendations'!$F$32:$F$94,$C7,'Assessment Recommendations'!AD$32:AD$94))</f>
        <v>-29672.539754106612</v>
      </c>
      <c r="E7" s="4">
        <f>IF(SUMIF('Assessment Recommendations'!$F$32:$F$94,$C7,'Assessment Recommendations'!AI$32:AI$94)=0,"0",SUMIF('Assessment Recommendations'!$F$32:$F$94,$C7,'Assessment Recommendations'!AI$32:AI$94))</f>
        <v>82.195227950964082</v>
      </c>
      <c r="F7" s="4">
        <f>IFERROR(D7/E7,0)</f>
        <v>-361.00075994446559</v>
      </c>
      <c r="G7" s="4"/>
    </row>
    <row r="8" spans="2:8" ht="30" customHeight="1" x14ac:dyDescent="0.3">
      <c r="B8" s="7">
        <v>2</v>
      </c>
      <c r="C8" s="4" t="s">
        <v>67</v>
      </c>
      <c r="D8" s="4">
        <f>IF(SUMIF('Assessment Recommendations'!$F$32:$F$94,$C8,'Assessment Recommendations'!AD$32:AD$94)=0,"0",SUMIF('Assessment Recommendations'!$F$32:$F$94,$C8,'Assessment Recommendations'!AD$32:AD$94))</f>
        <v>42200.781439782084</v>
      </c>
      <c r="E8" s="4">
        <f>IF(SUMIF('Assessment Recommendations'!$F$32:$F$94,$C8,'Assessment Recommendations'!AI$32:AI$94)=0,"0",SUMIF('Assessment Recommendations'!$F$32:$F$94,$C8,'Assessment Recommendations'!AI$32:AI$94))</f>
        <v>196.11673325335212</v>
      </c>
      <c r="F8" s="4">
        <f t="shared" ref="F8:F10" si="0">IFERROR(D8/E8,0)</f>
        <v>215.18195178819994</v>
      </c>
      <c r="G8" s="4"/>
    </row>
    <row r="9" spans="2:8" ht="30" customHeight="1" x14ac:dyDescent="0.3">
      <c r="B9" s="7">
        <v>3</v>
      </c>
      <c r="C9" s="5" t="s">
        <v>70</v>
      </c>
      <c r="D9" s="4">
        <f>IF(SUMIF('Assessment Recommendations'!$F$32:$F$94,$C9,'Assessment Recommendations'!AD$32:AD$94)=0,"0",SUMIF('Assessment Recommendations'!$F$32:$F$94,$C9,'Assessment Recommendations'!AD$32:AD$94))</f>
        <v>-3269.165634390135</v>
      </c>
      <c r="E9" s="4">
        <f>IF(SUMIF('Assessment Recommendations'!$F$32:$F$94,$C9,'Assessment Recommendations'!AI$32:AI$94)=0,"0",SUMIF('Assessment Recommendations'!$F$32:$F$94,$C9,'Assessment Recommendations'!AI$32:AI$94))</f>
        <v>135.14483506030689</v>
      </c>
      <c r="F9" s="4">
        <f t="shared" si="0"/>
        <v>-24.190089343268692</v>
      </c>
      <c r="G9" s="4"/>
    </row>
    <row r="10" spans="2:8" ht="30" customHeight="1" thickBot="1" x14ac:dyDescent="0.35">
      <c r="B10" s="8">
        <v>4</v>
      </c>
      <c r="C10" s="9" t="s">
        <v>72</v>
      </c>
      <c r="D10" s="4" t="str">
        <f>IF(SUMIF('Assessment Recommendations'!$F$32:$F$94,$C10,'Assessment Recommendations'!AD$32:AD$94)=0,"0",SUMIF('Assessment Recommendations'!$F$32:$F$94,$C10,'Assessment Recommendations'!AD$32:AD$94))</f>
        <v>0</v>
      </c>
      <c r="E10" s="4" t="str">
        <f>IF(SUMIF('Assessment Recommendations'!$F$32:$F$94,$C10,'Assessment Recommendations'!AI$32:AI$94)=0,"0",SUMIF('Assessment Recommendations'!$F$32:$F$94,$C10,'Assessment Recommendations'!AI$32:AI$94))</f>
        <v>0</v>
      </c>
      <c r="F10" s="4">
        <f t="shared" si="0"/>
        <v>0</v>
      </c>
      <c r="G10" s="4"/>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15224-A93B-49EF-BDC5-8F862CD047FB}">
  <sheetPr codeName="Sheet5"/>
  <dimension ref="A1:AK6"/>
  <sheetViews>
    <sheetView workbookViewId="0">
      <selection activeCell="A2" sqref="A2:AK71"/>
    </sheetView>
  </sheetViews>
  <sheetFormatPr defaultRowHeight="14.4" x14ac:dyDescent="0.3"/>
  <cols>
    <col min="1" max="1" width="26.21875" bestFit="1" customWidth="1"/>
    <col min="2" max="2" width="26.44140625" bestFit="1" customWidth="1"/>
  </cols>
  <sheetData>
    <row r="1" spans="1:37" ht="159" thickBot="1" x14ac:dyDescent="0.35">
      <c r="A1" s="19" t="s">
        <v>13</v>
      </c>
      <c r="B1" s="19" t="s">
        <v>14</v>
      </c>
      <c r="C1" s="19" t="s">
        <v>164</v>
      </c>
      <c r="D1" s="20" t="s">
        <v>15</v>
      </c>
      <c r="E1" s="20" t="s">
        <v>16</v>
      </c>
      <c r="F1" s="20" t="s">
        <v>17</v>
      </c>
      <c r="G1" s="20" t="s">
        <v>18</v>
      </c>
      <c r="H1" s="20" t="s">
        <v>144</v>
      </c>
      <c r="I1" s="32" t="s">
        <v>145</v>
      </c>
      <c r="J1" s="20" t="s">
        <v>129</v>
      </c>
      <c r="K1" s="20" t="s">
        <v>130</v>
      </c>
      <c r="L1" s="18" t="s">
        <v>19</v>
      </c>
      <c r="M1" s="20" t="s">
        <v>147</v>
      </c>
      <c r="N1" s="20" t="s">
        <v>148</v>
      </c>
      <c r="O1" s="20" t="s">
        <v>131</v>
      </c>
      <c r="P1" s="20" t="s">
        <v>23</v>
      </c>
      <c r="Q1" s="20" t="s">
        <v>24</v>
      </c>
      <c r="R1" s="20" t="s">
        <v>25</v>
      </c>
      <c r="S1" s="20" t="s">
        <v>149</v>
      </c>
      <c r="T1" s="20" t="s">
        <v>26</v>
      </c>
      <c r="U1" s="20" t="s">
        <v>20</v>
      </c>
      <c r="V1" s="20" t="s">
        <v>21</v>
      </c>
      <c r="W1" s="20" t="s">
        <v>154</v>
      </c>
      <c r="X1" s="20" t="s">
        <v>156</v>
      </c>
      <c r="Y1" s="20" t="s">
        <v>157</v>
      </c>
      <c r="Z1" s="20" t="s">
        <v>22</v>
      </c>
      <c r="AA1" s="72" t="s">
        <v>34</v>
      </c>
      <c r="AB1" s="20" t="s">
        <v>151</v>
      </c>
      <c r="AC1" s="18" t="s">
        <v>27</v>
      </c>
      <c r="AD1" s="20" t="s">
        <v>28</v>
      </c>
      <c r="AE1" s="20" t="s">
        <v>29</v>
      </c>
      <c r="AF1" s="20" t="s">
        <v>30</v>
      </c>
      <c r="AG1" s="20" t="s">
        <v>31</v>
      </c>
      <c r="AH1" s="20" t="s">
        <v>32</v>
      </c>
      <c r="AI1" s="20" t="s">
        <v>155</v>
      </c>
      <c r="AJ1" s="20" t="s">
        <v>33</v>
      </c>
      <c r="AK1" s="20" t="s">
        <v>152</v>
      </c>
    </row>
    <row r="2" spans="1:37" x14ac:dyDescent="0.3">
      <c r="A2">
        <v>1</v>
      </c>
      <c r="B2" t="s">
        <v>64</v>
      </c>
      <c r="C2" t="s">
        <v>64</v>
      </c>
      <c r="D2" t="s">
        <v>7</v>
      </c>
      <c r="E2" t="s">
        <v>8</v>
      </c>
      <c r="G2">
        <v>112336</v>
      </c>
      <c r="H2">
        <v>0</v>
      </c>
      <c r="I2">
        <v>533</v>
      </c>
      <c r="J2">
        <v>0</v>
      </c>
      <c r="L2">
        <v>25132</v>
      </c>
      <c r="M2">
        <v>4421</v>
      </c>
      <c r="N2">
        <v>120000</v>
      </c>
      <c r="O2">
        <v>2800</v>
      </c>
      <c r="P2">
        <v>0.05</v>
      </c>
      <c r="Q2">
        <v>10</v>
      </c>
      <c r="R2">
        <v>3.5000000000000003E-2</v>
      </c>
      <c r="S2">
        <v>3.5000000000000003E-2</v>
      </c>
      <c r="T2">
        <v>7.4999999999999997E-2</v>
      </c>
      <c r="U2">
        <v>3.3593637471999999E-4</v>
      </c>
      <c r="V2">
        <v>5.2902494331065759E-2</v>
      </c>
      <c r="W2">
        <v>3.3593637471999999E-4</v>
      </c>
      <c r="X2">
        <v>2.7395637472000004E-4</v>
      </c>
      <c r="Y2">
        <v>3.3593637471999999E-4</v>
      </c>
      <c r="Z2">
        <v>0</v>
      </c>
      <c r="AA2">
        <v>-15853.296617441216</v>
      </c>
      <c r="AB2">
        <v>65.934778069003968</v>
      </c>
      <c r="AC2">
        <v>0</v>
      </c>
      <c r="AD2">
        <v>0.61391325354075932</v>
      </c>
      <c r="AE2">
        <v>7.7217349291848132</v>
      </c>
      <c r="AF2">
        <v>8.9343150284350408</v>
      </c>
      <c r="AG2">
        <v>8.9343150284350408</v>
      </c>
      <c r="AH2">
        <v>10.611783679149262</v>
      </c>
      <c r="AI2">
        <v>7.7217349291848176</v>
      </c>
      <c r="AJ2">
        <v>-122414.95423362328</v>
      </c>
      <c r="AK2">
        <v>-240.43906845109822</v>
      </c>
    </row>
    <row r="3" spans="1:37" x14ac:dyDescent="0.3">
      <c r="A3">
        <v>2</v>
      </c>
      <c r="B3" t="s">
        <v>65</v>
      </c>
      <c r="C3" t="s">
        <v>64</v>
      </c>
      <c r="D3" t="s">
        <v>8</v>
      </c>
      <c r="G3">
        <v>0</v>
      </c>
      <c r="H3">
        <v>750</v>
      </c>
      <c r="I3">
        <v>0</v>
      </c>
      <c r="J3">
        <v>0</v>
      </c>
      <c r="L3">
        <v>0</v>
      </c>
      <c r="M3">
        <v>9217</v>
      </c>
      <c r="N3">
        <v>300</v>
      </c>
      <c r="O3">
        <v>3000</v>
      </c>
      <c r="P3">
        <v>0.05</v>
      </c>
      <c r="Q3">
        <v>10</v>
      </c>
      <c r="R3">
        <v>3.5000000000000003E-2</v>
      </c>
      <c r="S3">
        <v>3.5000000000000003E-2</v>
      </c>
      <c r="T3">
        <v>7.4999999999999997E-2</v>
      </c>
      <c r="U3">
        <v>5.2902494331065759E-2</v>
      </c>
      <c r="V3">
        <v>0</v>
      </c>
      <c r="W3">
        <v>3.3593637471999999E-4</v>
      </c>
      <c r="X3">
        <v>2.7395637472000004E-4</v>
      </c>
      <c r="Y3">
        <v>3.3593637471999999E-4</v>
      </c>
      <c r="Z3">
        <v>0</v>
      </c>
      <c r="AA3">
        <v>-7625.5371842643108</v>
      </c>
      <c r="AB3">
        <v>39.676870748299322</v>
      </c>
      <c r="AC3">
        <v>0</v>
      </c>
      <c r="AD3">
        <v>0.61391325354075932</v>
      </c>
      <c r="AE3">
        <v>7.7217349291848132</v>
      </c>
      <c r="AF3">
        <v>8.9343150284350408</v>
      </c>
      <c r="AG3">
        <v>8.9343150284350408</v>
      </c>
      <c r="AH3">
        <v>10.611783679149262</v>
      </c>
      <c r="AI3">
        <v>7.7217349291848176</v>
      </c>
      <c r="AJ3">
        <v>-58882.376829531335</v>
      </c>
      <c r="AK3">
        <v>-192.19099289958913</v>
      </c>
    </row>
    <row r="4" spans="1:37" x14ac:dyDescent="0.3">
      <c r="A4">
        <v>3</v>
      </c>
      <c r="B4" t="s">
        <v>66</v>
      </c>
      <c r="C4" t="s">
        <v>67</v>
      </c>
      <c r="D4" t="s">
        <v>8</v>
      </c>
      <c r="F4" t="s">
        <v>7</v>
      </c>
      <c r="G4">
        <v>0</v>
      </c>
      <c r="H4">
        <v>2590</v>
      </c>
      <c r="I4">
        <v>0</v>
      </c>
      <c r="J4">
        <v>170460</v>
      </c>
      <c r="K4">
        <v>20455</v>
      </c>
      <c r="L4">
        <v>0</v>
      </c>
      <c r="M4">
        <v>17696</v>
      </c>
      <c r="N4">
        <v>38918</v>
      </c>
      <c r="O4">
        <v>1288</v>
      </c>
      <c r="P4">
        <v>0.05</v>
      </c>
      <c r="Q4">
        <v>20</v>
      </c>
      <c r="R4">
        <v>3.5000000000000003E-2</v>
      </c>
      <c r="S4">
        <v>3.5000000000000003E-2</v>
      </c>
      <c r="T4">
        <v>7.4999999999999997E-2</v>
      </c>
      <c r="U4">
        <v>5.2902494331065759E-2</v>
      </c>
      <c r="V4">
        <v>0</v>
      </c>
      <c r="W4">
        <v>2.7141318736000004E-4</v>
      </c>
      <c r="X4">
        <v>3.0270818736000002E-4</v>
      </c>
      <c r="Y4">
        <v>2.7141318736000004E-4</v>
      </c>
      <c r="Z4">
        <v>2.7141318736000004E-4</v>
      </c>
      <c r="AA4">
        <v>8101.7284753325866</v>
      </c>
      <c r="AB4">
        <v>90.752368400074715</v>
      </c>
      <c r="AC4">
        <v>0</v>
      </c>
      <c r="AD4">
        <v>0.37688948287300061</v>
      </c>
      <c r="AE4">
        <v>12.462210342539986</v>
      </c>
      <c r="AF4">
        <v>16.671300281460283</v>
      </c>
      <c r="AG4">
        <v>16.671300281460283</v>
      </c>
      <c r="AH4">
        <v>24.038816179624998</v>
      </c>
      <c r="AI4">
        <v>12.46221034253999</v>
      </c>
      <c r="AJ4">
        <v>100965.44439774047</v>
      </c>
      <c r="AK4">
        <v>89.272915056241288</v>
      </c>
    </row>
    <row r="5" spans="1:37" x14ac:dyDescent="0.3">
      <c r="A5">
        <v>4</v>
      </c>
      <c r="B5" t="s">
        <v>68</v>
      </c>
      <c r="C5" t="s">
        <v>67</v>
      </c>
      <c r="D5" t="s">
        <v>8</v>
      </c>
      <c r="F5" t="s">
        <v>7</v>
      </c>
      <c r="G5">
        <v>0</v>
      </c>
      <c r="H5">
        <v>2000</v>
      </c>
      <c r="I5">
        <v>0</v>
      </c>
      <c r="J5">
        <v>287163</v>
      </c>
      <c r="K5">
        <v>3400</v>
      </c>
      <c r="L5">
        <v>0</v>
      </c>
      <c r="M5">
        <v>10942</v>
      </c>
      <c r="N5">
        <v>120000</v>
      </c>
      <c r="O5">
        <v>8567</v>
      </c>
      <c r="P5">
        <v>0.05</v>
      </c>
      <c r="Q5">
        <v>20</v>
      </c>
      <c r="R5">
        <v>3.5000000000000003E-2</v>
      </c>
      <c r="S5">
        <v>3.5000000000000003E-2</v>
      </c>
      <c r="T5">
        <v>7.4999999999999997E-2</v>
      </c>
      <c r="U5">
        <v>5.2902494331065759E-2</v>
      </c>
      <c r="V5">
        <v>0</v>
      </c>
      <c r="W5">
        <v>2.7141318736000004E-4</v>
      </c>
      <c r="X5">
        <v>3.0270818736000002E-4</v>
      </c>
      <c r="Y5">
        <v>2.7141318736000004E-4</v>
      </c>
      <c r="Z5">
        <v>2.7141318736000004E-4</v>
      </c>
      <c r="AA5">
        <v>8106.8130375638821</v>
      </c>
      <c r="AB5">
        <v>27.865163540271823</v>
      </c>
      <c r="AC5">
        <v>0</v>
      </c>
      <c r="AD5">
        <v>0.37688948287300061</v>
      </c>
      <c r="AE5">
        <v>12.462210342539986</v>
      </c>
      <c r="AF5">
        <v>16.671300281460283</v>
      </c>
      <c r="AG5">
        <v>16.671300281460283</v>
      </c>
      <c r="AH5">
        <v>24.038816179624998</v>
      </c>
      <c r="AI5">
        <v>12.46221034253999</v>
      </c>
      <c r="AJ5">
        <v>101028.80928176662</v>
      </c>
      <c r="AK5">
        <v>290.9300362026442</v>
      </c>
    </row>
    <row r="6" spans="1:37" x14ac:dyDescent="0.3">
      <c r="A6">
        <v>5</v>
      </c>
      <c r="B6" t="s">
        <v>69</v>
      </c>
      <c r="C6" t="s">
        <v>70</v>
      </c>
      <c r="D6" t="s">
        <v>8</v>
      </c>
      <c r="G6">
        <v>51958</v>
      </c>
      <c r="H6">
        <v>2400</v>
      </c>
      <c r="I6">
        <v>0</v>
      </c>
      <c r="J6">
        <v>0</v>
      </c>
      <c r="L6">
        <v>8907</v>
      </c>
      <c r="M6">
        <v>0</v>
      </c>
      <c r="N6">
        <v>31934</v>
      </c>
      <c r="O6">
        <v>3000</v>
      </c>
      <c r="P6">
        <v>0.05</v>
      </c>
      <c r="Q6">
        <v>10</v>
      </c>
      <c r="R6">
        <v>3.5000000000000003E-2</v>
      </c>
      <c r="S6">
        <v>3.5000000000000003E-2</v>
      </c>
      <c r="T6">
        <v>7.4999999999999997E-2</v>
      </c>
      <c r="U6">
        <v>5.2902494331065759E-2</v>
      </c>
      <c r="V6">
        <v>0</v>
      </c>
      <c r="W6">
        <v>3.3593637471999999E-4</v>
      </c>
      <c r="X6">
        <v>2.7395637472000004E-4</v>
      </c>
      <c r="Y6">
        <v>3.3593637471999999E-4</v>
      </c>
      <c r="Z6">
        <v>0</v>
      </c>
      <c r="AA6">
        <v>-3170.1087119939111</v>
      </c>
      <c r="AB6">
        <v>144.42056855225957</v>
      </c>
      <c r="AC6">
        <v>0</v>
      </c>
      <c r="AD6">
        <v>0.61391325354075932</v>
      </c>
      <c r="AE6">
        <v>7.7217349291848132</v>
      </c>
      <c r="AF6">
        <v>8.9343150284350408</v>
      </c>
      <c r="AG6">
        <v>8.9343150284350408</v>
      </c>
      <c r="AH6">
        <v>10.611783679149262</v>
      </c>
      <c r="AI6">
        <v>7.7217349291848176</v>
      </c>
      <c r="AJ6">
        <v>-24478.739170716464</v>
      </c>
      <c r="AK6">
        <v>-21.950534773353876</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D9C53-DD48-4C03-B2BB-5CA78511AB06}">
  <sheetPr codeName="Sheet4"/>
  <dimension ref="A1:D5"/>
  <sheetViews>
    <sheetView workbookViewId="0">
      <selection activeCell="A2" sqref="A2:Z6"/>
    </sheetView>
  </sheetViews>
  <sheetFormatPr defaultRowHeight="14.4" x14ac:dyDescent="0.3"/>
  <cols>
    <col min="1" max="1" width="51" bestFit="1" customWidth="1"/>
  </cols>
  <sheetData>
    <row r="1" spans="1:4" ht="59.4" thickBot="1" x14ac:dyDescent="0.35">
      <c r="A1" s="20">
        <f>'Assessment Recommendations'!C26</f>
        <v>0</v>
      </c>
      <c r="B1" s="72" t="s">
        <v>34</v>
      </c>
      <c r="C1" s="20" t="s">
        <v>151</v>
      </c>
      <c r="D1" s="20" t="s">
        <v>152</v>
      </c>
    </row>
    <row r="2" spans="1:4" x14ac:dyDescent="0.3">
      <c r="A2" t="s">
        <v>64</v>
      </c>
      <c r="B2">
        <v>-23478.833801705528</v>
      </c>
      <c r="C2">
        <v>105.61164881730329</v>
      </c>
      <c r="D2">
        <v>-222.31291779490505</v>
      </c>
    </row>
    <row r="3" spans="1:4" x14ac:dyDescent="0.3">
      <c r="A3" t="s">
        <v>67</v>
      </c>
      <c r="B3">
        <v>16208.541512896469</v>
      </c>
      <c r="C3">
        <v>118.61753194034654</v>
      </c>
      <c r="D3">
        <v>136.64541191978131</v>
      </c>
    </row>
    <row r="4" spans="1:4" x14ac:dyDescent="0.3">
      <c r="A4" t="s">
        <v>70</v>
      </c>
      <c r="B4">
        <v>-3170.1087119939111</v>
      </c>
      <c r="C4">
        <v>144.42056855225957</v>
      </c>
      <c r="D4">
        <v>-21.950534773353876</v>
      </c>
    </row>
    <row r="5" spans="1:4" x14ac:dyDescent="0.3">
      <c r="A5" t="s">
        <v>72</v>
      </c>
      <c r="B5" t="s">
        <v>73</v>
      </c>
      <c r="C5" t="s">
        <v>73</v>
      </c>
      <c r="D5">
        <v>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3134C-B3F7-4E25-8289-715A9D29DA2D}">
  <sheetPr codeName="Sheet3"/>
  <dimension ref="B1:K55"/>
  <sheetViews>
    <sheetView workbookViewId="0">
      <selection activeCell="L22" sqref="L22"/>
    </sheetView>
  </sheetViews>
  <sheetFormatPr defaultRowHeight="14.4" x14ac:dyDescent="0.3"/>
  <cols>
    <col min="3" max="11" width="18.77734375" bestFit="1" customWidth="1"/>
  </cols>
  <sheetData>
    <row r="1" spans="2:11" x14ac:dyDescent="0.3">
      <c r="C1" s="187" t="s">
        <v>74</v>
      </c>
      <c r="D1" s="187"/>
      <c r="E1" s="187"/>
      <c r="F1" s="187"/>
      <c r="G1" s="187"/>
      <c r="H1" s="187"/>
      <c r="I1" s="187"/>
      <c r="J1" s="187"/>
      <c r="K1" s="187"/>
    </row>
    <row r="2" spans="2:11" x14ac:dyDescent="0.3">
      <c r="C2" s="70" t="s">
        <v>75</v>
      </c>
      <c r="D2" s="188" t="s">
        <v>76</v>
      </c>
      <c r="E2" s="189"/>
      <c r="F2" s="189"/>
      <c r="G2" s="189"/>
      <c r="H2" s="189"/>
      <c r="I2" s="189"/>
      <c r="J2" s="189"/>
      <c r="K2" s="190"/>
    </row>
    <row r="3" spans="2:11" x14ac:dyDescent="0.3">
      <c r="B3" s="11" t="s">
        <v>77</v>
      </c>
      <c r="C3" s="69" t="s">
        <v>211</v>
      </c>
      <c r="D3" s="68" t="s">
        <v>191</v>
      </c>
      <c r="E3" s="68" t="s">
        <v>192</v>
      </c>
      <c r="F3" s="68" t="s">
        <v>193</v>
      </c>
      <c r="G3" s="68" t="s">
        <v>194</v>
      </c>
      <c r="H3" s="68" t="s">
        <v>195</v>
      </c>
      <c r="I3" s="68" t="s">
        <v>196</v>
      </c>
      <c r="J3" s="68" t="s">
        <v>197</v>
      </c>
      <c r="K3" s="68" t="s">
        <v>198</v>
      </c>
    </row>
    <row r="4" spans="2:11" x14ac:dyDescent="0.3">
      <c r="B4" s="12" t="s">
        <v>171</v>
      </c>
      <c r="C4" s="88">
        <v>416.14750627000001</v>
      </c>
      <c r="D4" s="76"/>
      <c r="E4" s="76"/>
      <c r="F4" s="76"/>
      <c r="G4" s="76"/>
      <c r="H4" s="76"/>
      <c r="I4" s="76"/>
      <c r="J4" s="76"/>
      <c r="K4" s="76"/>
    </row>
    <row r="5" spans="2:11" x14ac:dyDescent="0.3">
      <c r="B5" s="12" t="s">
        <v>78</v>
      </c>
      <c r="C5" s="88">
        <v>358.9575183</v>
      </c>
      <c r="D5" s="76">
        <v>376.7</v>
      </c>
      <c r="E5" s="76">
        <v>298.2</v>
      </c>
      <c r="F5" s="76">
        <v>247.9</v>
      </c>
      <c r="G5" s="76">
        <v>322.3</v>
      </c>
      <c r="H5" s="76">
        <v>412.6</v>
      </c>
      <c r="I5" s="76">
        <v>454.7</v>
      </c>
      <c r="J5" s="76">
        <v>406.3</v>
      </c>
      <c r="K5" s="76">
        <v>468.6</v>
      </c>
    </row>
    <row r="6" spans="2:11" x14ac:dyDescent="0.3">
      <c r="B6" s="12" t="s">
        <v>79</v>
      </c>
      <c r="C6" s="88">
        <v>481.49984628999999</v>
      </c>
      <c r="D6" s="76">
        <v>473.7</v>
      </c>
      <c r="E6" s="76">
        <v>412.3</v>
      </c>
      <c r="F6" s="76">
        <v>340.5</v>
      </c>
      <c r="G6" s="76">
        <v>318.60000000000002</v>
      </c>
      <c r="H6" s="76">
        <v>308.3</v>
      </c>
      <c r="I6" s="76">
        <v>295.2</v>
      </c>
      <c r="J6" s="76">
        <v>252.8</v>
      </c>
      <c r="K6" s="76">
        <v>469.5</v>
      </c>
    </row>
    <row r="7" spans="2:11" x14ac:dyDescent="0.3">
      <c r="B7" s="12" t="s">
        <v>80</v>
      </c>
      <c r="C7" s="88">
        <v>322.91797844000001</v>
      </c>
      <c r="D7" s="76">
        <v>334.6</v>
      </c>
      <c r="E7" s="76">
        <v>194.4</v>
      </c>
      <c r="F7" s="76">
        <v>132.4</v>
      </c>
      <c r="G7" s="76">
        <v>113.9</v>
      </c>
      <c r="H7" s="76">
        <v>166.7</v>
      </c>
      <c r="I7" s="76">
        <v>216.8</v>
      </c>
      <c r="J7" s="76">
        <v>221.7</v>
      </c>
      <c r="K7" s="76">
        <v>421</v>
      </c>
    </row>
    <row r="8" spans="2:11" x14ac:dyDescent="0.3">
      <c r="B8" s="12" t="s">
        <v>4</v>
      </c>
      <c r="C8" s="88">
        <v>207.51062114999999</v>
      </c>
      <c r="D8" s="76">
        <v>208.2</v>
      </c>
      <c r="E8" s="76">
        <v>119.5</v>
      </c>
      <c r="F8" s="76">
        <v>63.4</v>
      </c>
      <c r="G8" s="76">
        <v>40</v>
      </c>
      <c r="H8" s="76">
        <v>42.6</v>
      </c>
      <c r="I8" s="76">
        <v>20.9</v>
      </c>
      <c r="J8" s="76">
        <v>8.5</v>
      </c>
      <c r="K8" s="76">
        <v>0</v>
      </c>
    </row>
    <row r="9" spans="2:11" x14ac:dyDescent="0.3">
      <c r="B9" s="12" t="s">
        <v>81</v>
      </c>
      <c r="C9" s="88">
        <v>532.1282013199999</v>
      </c>
      <c r="D9" s="76">
        <v>391.2</v>
      </c>
      <c r="E9" s="76">
        <v>307.2</v>
      </c>
      <c r="F9" s="76">
        <v>211.2</v>
      </c>
      <c r="G9" s="76">
        <v>147.30000000000001</v>
      </c>
      <c r="H9" s="76">
        <v>133.80000000000001</v>
      </c>
      <c r="I9" s="76">
        <v>145.19999999999999</v>
      </c>
      <c r="J9" s="76">
        <v>141.19999999999999</v>
      </c>
      <c r="K9" s="76">
        <v>347</v>
      </c>
    </row>
    <row r="10" spans="2:11" x14ac:dyDescent="0.3">
      <c r="B10" s="12" t="s">
        <v>82</v>
      </c>
      <c r="C10" s="88">
        <v>237.36228623</v>
      </c>
      <c r="D10" s="76">
        <v>381.6</v>
      </c>
      <c r="E10" s="76">
        <v>348.3</v>
      </c>
      <c r="F10" s="76">
        <v>319</v>
      </c>
      <c r="G10" s="76">
        <v>314.3</v>
      </c>
      <c r="H10" s="76">
        <v>319.60000000000002</v>
      </c>
      <c r="I10" s="76">
        <v>311.3</v>
      </c>
      <c r="J10" s="76">
        <v>293.5</v>
      </c>
      <c r="K10" s="76">
        <v>289.5</v>
      </c>
    </row>
    <row r="11" spans="2:11" x14ac:dyDescent="0.3">
      <c r="B11" s="12" t="s">
        <v>172</v>
      </c>
      <c r="C11" s="88">
        <v>251.69482305</v>
      </c>
      <c r="D11" s="76"/>
      <c r="E11" s="76"/>
      <c r="F11" s="76"/>
      <c r="G11" s="76"/>
      <c r="H11" s="76"/>
      <c r="I11" s="76"/>
      <c r="J11" s="76"/>
      <c r="K11" s="76"/>
    </row>
    <row r="12" spans="2:11" x14ac:dyDescent="0.3">
      <c r="B12" s="12" t="s">
        <v>83</v>
      </c>
      <c r="C12" s="88">
        <v>408.59205764000001</v>
      </c>
      <c r="D12" s="76">
        <v>424.9</v>
      </c>
      <c r="E12" s="76">
        <v>386.5</v>
      </c>
      <c r="F12" s="76">
        <v>337.4</v>
      </c>
      <c r="G12" s="76">
        <v>359.3</v>
      </c>
      <c r="H12" s="76">
        <v>393.8</v>
      </c>
      <c r="I12" s="76">
        <v>423.3</v>
      </c>
      <c r="J12" s="76">
        <v>420.6</v>
      </c>
      <c r="K12" s="76">
        <v>337.1</v>
      </c>
    </row>
    <row r="13" spans="2:11" x14ac:dyDescent="0.3">
      <c r="B13" s="12" t="s">
        <v>84</v>
      </c>
      <c r="C13" s="88">
        <v>371.29153758000001</v>
      </c>
      <c r="D13" s="76">
        <v>291</v>
      </c>
      <c r="E13" s="76">
        <v>231.3</v>
      </c>
      <c r="F13" s="76">
        <v>177</v>
      </c>
      <c r="G13" s="76">
        <v>202.3</v>
      </c>
      <c r="H13" s="76">
        <v>253</v>
      </c>
      <c r="I13" s="76">
        <v>303.2</v>
      </c>
      <c r="J13" s="76">
        <v>342.9</v>
      </c>
      <c r="K13" s="76">
        <v>470.9</v>
      </c>
    </row>
    <row r="14" spans="2:11" x14ac:dyDescent="0.3">
      <c r="B14" s="12" t="s">
        <v>85</v>
      </c>
      <c r="C14" s="88">
        <v>336.19818645999999</v>
      </c>
      <c r="D14" s="76">
        <v>371.9</v>
      </c>
      <c r="E14" s="76">
        <v>294.10000000000002</v>
      </c>
      <c r="F14" s="76">
        <v>245</v>
      </c>
      <c r="G14" s="76">
        <v>320.5</v>
      </c>
      <c r="H14" s="76">
        <v>411.4</v>
      </c>
      <c r="I14" s="76">
        <v>453.4</v>
      </c>
      <c r="J14" s="76">
        <v>404.2</v>
      </c>
      <c r="K14" s="76">
        <v>468.8</v>
      </c>
    </row>
    <row r="15" spans="2:11" x14ac:dyDescent="0.3">
      <c r="B15" s="12" t="s">
        <v>173</v>
      </c>
      <c r="C15" s="88">
        <v>663.85890194000001</v>
      </c>
      <c r="D15" s="76"/>
      <c r="E15" s="76"/>
      <c r="F15" s="76"/>
      <c r="G15" s="76"/>
      <c r="H15" s="76"/>
      <c r="I15" s="76"/>
      <c r="J15" s="76"/>
      <c r="K15" s="76"/>
    </row>
    <row r="16" spans="2:11" x14ac:dyDescent="0.3">
      <c r="B16" s="12" t="s">
        <v>86</v>
      </c>
      <c r="C16" s="88">
        <v>281.93657553000003</v>
      </c>
      <c r="D16" s="76">
        <v>287</v>
      </c>
      <c r="E16" s="76">
        <v>170.2</v>
      </c>
      <c r="F16" s="76">
        <v>106.3</v>
      </c>
      <c r="G16" s="76">
        <v>126.8</v>
      </c>
      <c r="H16" s="76">
        <v>163.1</v>
      </c>
      <c r="I16" s="76">
        <v>189.1</v>
      </c>
      <c r="J16" s="76">
        <v>195</v>
      </c>
      <c r="K16" s="76">
        <v>502.2</v>
      </c>
    </row>
    <row r="17" spans="2:11" x14ac:dyDescent="0.3">
      <c r="B17" s="12" t="s">
        <v>87</v>
      </c>
      <c r="C17" s="88">
        <v>112.68717805999999</v>
      </c>
      <c r="D17" s="76">
        <v>371.3</v>
      </c>
      <c r="E17" s="76">
        <v>268.89999999999998</v>
      </c>
      <c r="F17" s="76">
        <v>186.3</v>
      </c>
      <c r="G17" s="76">
        <v>156.1</v>
      </c>
      <c r="H17" s="76">
        <v>198.1</v>
      </c>
      <c r="I17" s="76">
        <v>240</v>
      </c>
      <c r="J17" s="76">
        <v>235.2</v>
      </c>
      <c r="K17" s="76">
        <v>494.6</v>
      </c>
    </row>
    <row r="18" spans="2:11" x14ac:dyDescent="0.3">
      <c r="B18" s="12" t="s">
        <v>88</v>
      </c>
      <c r="C18" s="88">
        <v>268.70399445999999</v>
      </c>
      <c r="D18" s="76">
        <v>436.7</v>
      </c>
      <c r="E18" s="76">
        <v>375.4</v>
      </c>
      <c r="F18" s="76">
        <v>300</v>
      </c>
      <c r="G18" s="76">
        <v>281.8</v>
      </c>
      <c r="H18" s="76">
        <v>301.60000000000002</v>
      </c>
      <c r="I18" s="76">
        <v>257.39999999999998</v>
      </c>
      <c r="J18" s="76">
        <v>158.69999999999999</v>
      </c>
      <c r="K18" s="76">
        <v>0</v>
      </c>
    </row>
    <row r="19" spans="2:11" x14ac:dyDescent="0.3">
      <c r="B19" s="12" t="s">
        <v>89</v>
      </c>
      <c r="C19" s="88">
        <v>715.1299939999999</v>
      </c>
      <c r="D19" s="76">
        <v>453.6</v>
      </c>
      <c r="E19" s="76">
        <v>431.5</v>
      </c>
      <c r="F19" s="76">
        <v>387.9</v>
      </c>
      <c r="G19" s="76">
        <v>385.1</v>
      </c>
      <c r="H19" s="76">
        <v>395.2</v>
      </c>
      <c r="I19" s="76">
        <v>410.5</v>
      </c>
      <c r="J19" s="76">
        <v>407.7</v>
      </c>
      <c r="K19" s="76">
        <v>461</v>
      </c>
    </row>
    <row r="20" spans="2:11" x14ac:dyDescent="0.3">
      <c r="B20" s="12" t="s">
        <v>90</v>
      </c>
      <c r="C20" s="88">
        <v>374.77556237000005</v>
      </c>
      <c r="D20" s="76">
        <v>354</v>
      </c>
      <c r="E20" s="76">
        <v>219.9</v>
      </c>
      <c r="F20" s="76">
        <v>100.6</v>
      </c>
      <c r="G20" s="76">
        <v>108.3</v>
      </c>
      <c r="H20" s="76">
        <v>146.69999999999999</v>
      </c>
      <c r="I20" s="76">
        <v>179.7</v>
      </c>
      <c r="J20" s="76">
        <v>194.2</v>
      </c>
      <c r="K20" s="76">
        <v>525.79999999999995</v>
      </c>
    </row>
    <row r="21" spans="2:11" x14ac:dyDescent="0.3">
      <c r="B21" s="12" t="s">
        <v>91</v>
      </c>
      <c r="C21" s="88">
        <v>785.73354545000007</v>
      </c>
      <c r="D21" s="76">
        <v>372.4</v>
      </c>
      <c r="E21" s="76">
        <v>363.8</v>
      </c>
      <c r="F21" s="76">
        <v>368.4</v>
      </c>
      <c r="G21" s="76">
        <v>430.9</v>
      </c>
      <c r="H21" s="76">
        <v>479.6</v>
      </c>
      <c r="I21" s="76">
        <v>475.5</v>
      </c>
      <c r="J21" s="76">
        <v>445.2</v>
      </c>
      <c r="K21" s="76">
        <v>483</v>
      </c>
    </row>
    <row r="22" spans="2:11" x14ac:dyDescent="0.3">
      <c r="B22" s="12" t="s">
        <v>92</v>
      </c>
      <c r="C22" s="88">
        <v>372.24090144999997</v>
      </c>
      <c r="D22" s="76">
        <v>502.3</v>
      </c>
      <c r="E22" s="76">
        <v>463.4</v>
      </c>
      <c r="F22" s="76">
        <v>403.8</v>
      </c>
      <c r="G22" s="76">
        <v>394.9</v>
      </c>
      <c r="H22" s="76">
        <v>368.6</v>
      </c>
      <c r="I22" s="76">
        <v>335.4</v>
      </c>
      <c r="J22" s="76">
        <v>269.8</v>
      </c>
      <c r="K22" s="76">
        <v>469.3</v>
      </c>
    </row>
    <row r="23" spans="2:11" x14ac:dyDescent="0.3">
      <c r="B23" s="12" t="s">
        <v>93</v>
      </c>
      <c r="C23" s="88">
        <v>389.73314621000003</v>
      </c>
      <c r="D23" s="76">
        <v>387.6</v>
      </c>
      <c r="E23" s="76">
        <v>332.7</v>
      </c>
      <c r="F23" s="76">
        <v>273.5</v>
      </c>
      <c r="G23" s="76">
        <v>229</v>
      </c>
      <c r="H23" s="76">
        <v>197.4</v>
      </c>
      <c r="I23" s="76">
        <v>176.8</v>
      </c>
      <c r="J23" s="76">
        <v>152.5</v>
      </c>
      <c r="K23" s="76">
        <v>116</v>
      </c>
    </row>
    <row r="24" spans="2:11" x14ac:dyDescent="0.3">
      <c r="B24" s="12" t="s">
        <v>94</v>
      </c>
      <c r="C24" s="88">
        <v>290.52439499999997</v>
      </c>
      <c r="D24" s="76">
        <v>409.6</v>
      </c>
      <c r="E24" s="76">
        <v>347</v>
      </c>
      <c r="F24" s="76">
        <v>270.10000000000002</v>
      </c>
      <c r="G24" s="76">
        <v>256.60000000000002</v>
      </c>
      <c r="H24" s="76">
        <v>262.2</v>
      </c>
      <c r="I24" s="76">
        <v>272.5</v>
      </c>
      <c r="J24" s="76">
        <v>274.7</v>
      </c>
      <c r="K24" s="76">
        <v>212.7</v>
      </c>
    </row>
    <row r="25" spans="2:11" x14ac:dyDescent="0.3">
      <c r="B25" s="12" t="s">
        <v>95</v>
      </c>
      <c r="C25" s="88">
        <v>155.44892172000002</v>
      </c>
      <c r="D25" s="76">
        <v>282.5</v>
      </c>
      <c r="E25" s="76">
        <v>235.3</v>
      </c>
      <c r="F25" s="76">
        <v>185.1</v>
      </c>
      <c r="G25" s="76">
        <v>163.5</v>
      </c>
      <c r="H25" s="76">
        <v>156</v>
      </c>
      <c r="I25" s="76">
        <v>163.19999999999999</v>
      </c>
      <c r="J25" s="76">
        <v>168.3</v>
      </c>
      <c r="K25" s="76">
        <v>157.80000000000001</v>
      </c>
    </row>
    <row r="26" spans="2:11" x14ac:dyDescent="0.3">
      <c r="B26" s="12" t="s">
        <v>96</v>
      </c>
      <c r="C26" s="88">
        <v>460.72360993000001</v>
      </c>
      <c r="D26" s="76">
        <v>434.2</v>
      </c>
      <c r="E26" s="76">
        <v>421.2</v>
      </c>
      <c r="F26" s="76">
        <v>414.9</v>
      </c>
      <c r="G26" s="76">
        <v>414.1</v>
      </c>
      <c r="H26" s="76">
        <v>429.5</v>
      </c>
      <c r="I26" s="76">
        <v>432.4</v>
      </c>
      <c r="J26" s="76">
        <v>429.7</v>
      </c>
      <c r="K26" s="76">
        <v>426.2</v>
      </c>
    </row>
    <row r="27" spans="2:11" x14ac:dyDescent="0.3">
      <c r="B27" s="12" t="s">
        <v>97</v>
      </c>
      <c r="C27" s="88">
        <v>350.99293148999999</v>
      </c>
      <c r="D27" s="76">
        <v>285.39999999999998</v>
      </c>
      <c r="E27" s="76">
        <v>163.69999999999999</v>
      </c>
      <c r="F27" s="76">
        <v>92.7</v>
      </c>
      <c r="G27" s="76">
        <v>109.5</v>
      </c>
      <c r="H27" s="76">
        <v>138.19999999999999</v>
      </c>
      <c r="I27" s="76">
        <v>156.69999999999999</v>
      </c>
      <c r="J27" s="76">
        <v>156.6</v>
      </c>
      <c r="K27" s="76">
        <v>436.2</v>
      </c>
    </row>
    <row r="28" spans="2:11" x14ac:dyDescent="0.3">
      <c r="B28" s="12" t="s">
        <v>98</v>
      </c>
      <c r="C28" s="88">
        <v>688.44393352999998</v>
      </c>
      <c r="D28" s="76">
        <v>400</v>
      </c>
      <c r="E28" s="76">
        <v>288.10000000000002</v>
      </c>
      <c r="F28" s="76">
        <v>189.3</v>
      </c>
      <c r="G28" s="76">
        <v>167.6</v>
      </c>
      <c r="H28" s="76">
        <v>208</v>
      </c>
      <c r="I28" s="76">
        <v>215.6</v>
      </c>
      <c r="J28" s="76">
        <v>219.8</v>
      </c>
      <c r="K28" s="76">
        <v>476.4</v>
      </c>
    </row>
    <row r="29" spans="2:11" x14ac:dyDescent="0.3">
      <c r="B29" s="12" t="s">
        <v>99</v>
      </c>
      <c r="C29" s="88">
        <v>403.105433</v>
      </c>
      <c r="D29" s="76">
        <v>469.3</v>
      </c>
      <c r="E29" s="76">
        <v>437.8</v>
      </c>
      <c r="F29" s="76">
        <v>394.7</v>
      </c>
      <c r="G29" s="76">
        <v>403.8</v>
      </c>
      <c r="H29" s="76">
        <v>395.9</v>
      </c>
      <c r="I29" s="76">
        <v>369.5</v>
      </c>
      <c r="J29" s="76">
        <v>312</v>
      </c>
      <c r="K29" s="76">
        <v>472.5</v>
      </c>
    </row>
    <row r="30" spans="2:11" x14ac:dyDescent="0.3">
      <c r="B30" s="12" t="s">
        <v>100</v>
      </c>
      <c r="C30" s="88">
        <v>467.81186086000002</v>
      </c>
      <c r="D30" s="76">
        <v>372.4</v>
      </c>
      <c r="E30" s="76">
        <v>270.89999999999998</v>
      </c>
      <c r="F30" s="76">
        <v>189.4</v>
      </c>
      <c r="G30" s="76">
        <v>159.69999999999999</v>
      </c>
      <c r="H30" s="76">
        <v>200.6</v>
      </c>
      <c r="I30" s="76">
        <v>241.7</v>
      </c>
      <c r="J30" s="76">
        <v>236.7</v>
      </c>
      <c r="K30" s="76">
        <v>494</v>
      </c>
    </row>
    <row r="31" spans="2:11" x14ac:dyDescent="0.3">
      <c r="B31" s="12" t="s">
        <v>101</v>
      </c>
      <c r="C31" s="88">
        <v>298.05897849000002</v>
      </c>
      <c r="D31" s="76">
        <v>375.4</v>
      </c>
      <c r="E31" s="76">
        <v>275.10000000000002</v>
      </c>
      <c r="F31" s="76">
        <v>197.6</v>
      </c>
      <c r="G31" s="76">
        <v>180.8</v>
      </c>
      <c r="H31" s="76">
        <v>152.30000000000001</v>
      </c>
      <c r="I31" s="76">
        <v>110.9</v>
      </c>
      <c r="J31" s="76">
        <v>52.2</v>
      </c>
      <c r="K31" s="76">
        <v>0</v>
      </c>
    </row>
    <row r="32" spans="2:11" x14ac:dyDescent="0.3">
      <c r="B32" s="12" t="s">
        <v>102</v>
      </c>
      <c r="C32" s="88">
        <v>599.3901552399999</v>
      </c>
      <c r="D32" s="76">
        <v>288.5</v>
      </c>
      <c r="E32" s="76">
        <v>170.7</v>
      </c>
      <c r="F32" s="76">
        <v>106.8</v>
      </c>
      <c r="G32" s="76">
        <v>127.3</v>
      </c>
      <c r="H32" s="76">
        <v>163.9</v>
      </c>
      <c r="I32" s="76">
        <v>190</v>
      </c>
      <c r="J32" s="76">
        <v>196.1</v>
      </c>
      <c r="K32" s="76">
        <v>500.5</v>
      </c>
    </row>
    <row r="33" spans="2:11" x14ac:dyDescent="0.3">
      <c r="B33" s="12" t="s">
        <v>103</v>
      </c>
      <c r="C33" s="88">
        <v>501.51631940000004</v>
      </c>
      <c r="D33" s="76">
        <v>293.60000000000002</v>
      </c>
      <c r="E33" s="76">
        <v>179.8</v>
      </c>
      <c r="F33" s="76">
        <v>114.9</v>
      </c>
      <c r="G33" s="76">
        <v>130.30000000000001</v>
      </c>
      <c r="H33" s="76">
        <v>164.1</v>
      </c>
      <c r="I33" s="76">
        <v>189.9</v>
      </c>
      <c r="J33" s="76">
        <v>196.4</v>
      </c>
      <c r="K33" s="76">
        <v>512.79999999999995</v>
      </c>
    </row>
    <row r="34" spans="2:11" x14ac:dyDescent="0.3">
      <c r="B34" s="12" t="s">
        <v>104</v>
      </c>
      <c r="C34" s="88">
        <v>139.00628422</v>
      </c>
      <c r="D34" s="76">
        <v>413.3</v>
      </c>
      <c r="E34" s="76">
        <v>388.3</v>
      </c>
      <c r="F34" s="76">
        <v>386.2</v>
      </c>
      <c r="G34" s="76">
        <v>393.3</v>
      </c>
      <c r="H34" s="76">
        <v>398.6</v>
      </c>
      <c r="I34" s="76">
        <v>370.1</v>
      </c>
      <c r="J34" s="76">
        <v>321.39999999999998</v>
      </c>
      <c r="K34" s="76">
        <v>375.6</v>
      </c>
    </row>
    <row r="35" spans="2:11" x14ac:dyDescent="0.3">
      <c r="B35" s="12" t="s">
        <v>105</v>
      </c>
      <c r="C35" s="88">
        <v>221.61137348</v>
      </c>
      <c r="D35" s="76">
        <v>410.3</v>
      </c>
      <c r="E35" s="76">
        <v>360.3</v>
      </c>
      <c r="F35" s="76">
        <v>288.2</v>
      </c>
      <c r="G35" s="76">
        <v>285.10000000000002</v>
      </c>
      <c r="H35" s="76">
        <v>289.89999999999998</v>
      </c>
      <c r="I35" s="76">
        <v>310</v>
      </c>
      <c r="J35" s="76">
        <v>315.2</v>
      </c>
      <c r="K35" s="76">
        <v>242.3</v>
      </c>
    </row>
    <row r="36" spans="2:11" x14ac:dyDescent="0.3">
      <c r="B36" s="12" t="s">
        <v>106</v>
      </c>
      <c r="C36" s="88">
        <v>449.79118375000002</v>
      </c>
      <c r="D36" s="76">
        <v>338.2</v>
      </c>
      <c r="E36" s="76">
        <v>214.1</v>
      </c>
      <c r="F36" s="76">
        <v>135.69999999999999</v>
      </c>
      <c r="G36" s="76">
        <v>80.599999999999994</v>
      </c>
      <c r="H36" s="76">
        <v>99.2</v>
      </c>
      <c r="I36" s="76">
        <v>103.5</v>
      </c>
      <c r="J36" s="76">
        <v>66.2</v>
      </c>
      <c r="K36" s="76">
        <v>0</v>
      </c>
    </row>
    <row r="37" spans="2:11" x14ac:dyDescent="0.3">
      <c r="B37" s="12" t="s">
        <v>107</v>
      </c>
      <c r="C37" s="88">
        <v>307.87194455000002</v>
      </c>
      <c r="D37" s="76">
        <v>328.7</v>
      </c>
      <c r="E37" s="76">
        <v>218.5</v>
      </c>
      <c r="F37" s="76">
        <v>145.1</v>
      </c>
      <c r="G37" s="76">
        <v>100.8</v>
      </c>
      <c r="H37" s="76">
        <v>133.30000000000001</v>
      </c>
      <c r="I37" s="76">
        <v>165.3</v>
      </c>
      <c r="J37" s="76">
        <v>168.4</v>
      </c>
      <c r="K37" s="76">
        <v>299.8</v>
      </c>
    </row>
    <row r="38" spans="2:11" x14ac:dyDescent="0.3">
      <c r="B38" s="12" t="s">
        <v>108</v>
      </c>
      <c r="C38" s="88">
        <v>222.87053932000001</v>
      </c>
      <c r="D38" s="76">
        <v>307.3</v>
      </c>
      <c r="E38" s="76">
        <v>266.39999999999998</v>
      </c>
      <c r="F38" s="76">
        <v>174.6</v>
      </c>
      <c r="G38" s="76">
        <v>102</v>
      </c>
      <c r="H38" s="76">
        <v>31.2</v>
      </c>
      <c r="I38" s="76">
        <v>9</v>
      </c>
      <c r="J38" s="76">
        <v>0</v>
      </c>
      <c r="K38" s="76">
        <v>0</v>
      </c>
    </row>
    <row r="39" spans="2:11" x14ac:dyDescent="0.3">
      <c r="B39" s="12" t="s">
        <v>109</v>
      </c>
      <c r="C39" s="88">
        <v>527.12963951999996</v>
      </c>
      <c r="D39" s="76">
        <v>451.6</v>
      </c>
      <c r="E39" s="76">
        <v>430.5</v>
      </c>
      <c r="F39" s="76">
        <v>387.6</v>
      </c>
      <c r="G39" s="76">
        <v>385.2</v>
      </c>
      <c r="H39" s="76">
        <v>395.5</v>
      </c>
      <c r="I39" s="76">
        <v>411</v>
      </c>
      <c r="J39" s="76">
        <v>408.2</v>
      </c>
      <c r="K39" s="76">
        <v>461.6</v>
      </c>
    </row>
    <row r="40" spans="2:11" x14ac:dyDescent="0.3">
      <c r="B40" s="12" t="s">
        <v>110</v>
      </c>
      <c r="C40" s="88">
        <v>312.58111592999995</v>
      </c>
      <c r="D40" s="76">
        <v>402.4</v>
      </c>
      <c r="E40" s="76">
        <v>283.2</v>
      </c>
      <c r="F40" s="76">
        <v>179.4</v>
      </c>
      <c r="G40" s="76">
        <v>123.5</v>
      </c>
      <c r="H40" s="76">
        <v>152.69999999999999</v>
      </c>
      <c r="I40" s="76">
        <v>190.8</v>
      </c>
      <c r="J40" s="76">
        <v>208</v>
      </c>
      <c r="K40" s="76">
        <v>470.6</v>
      </c>
    </row>
    <row r="41" spans="2:11" x14ac:dyDescent="0.3">
      <c r="B41" s="12" t="s">
        <v>111</v>
      </c>
      <c r="C41" s="88">
        <v>135.65289335</v>
      </c>
      <c r="D41" s="76">
        <v>368.8</v>
      </c>
      <c r="E41" s="76">
        <v>268.3</v>
      </c>
      <c r="F41" s="76">
        <v>177.6</v>
      </c>
      <c r="G41" s="76">
        <v>80.599999999999994</v>
      </c>
      <c r="H41" s="76">
        <v>50.1</v>
      </c>
      <c r="I41" s="76">
        <v>18.2</v>
      </c>
      <c r="J41" s="76">
        <v>0</v>
      </c>
      <c r="K41" s="76">
        <v>0</v>
      </c>
    </row>
    <row r="42" spans="2:11" x14ac:dyDescent="0.3">
      <c r="B42" s="12" t="s">
        <v>112</v>
      </c>
      <c r="C42" s="88">
        <v>323.96713211000002</v>
      </c>
      <c r="D42" s="76">
        <v>431.9</v>
      </c>
      <c r="E42" s="76">
        <v>397.1</v>
      </c>
      <c r="F42" s="76">
        <v>349.8</v>
      </c>
      <c r="G42" s="76">
        <v>367.1</v>
      </c>
      <c r="H42" s="76">
        <v>397.8</v>
      </c>
      <c r="I42" s="76">
        <v>426.3</v>
      </c>
      <c r="J42" s="76">
        <v>425.4</v>
      </c>
      <c r="K42" s="76">
        <v>424.7</v>
      </c>
    </row>
    <row r="43" spans="2:11" x14ac:dyDescent="0.3">
      <c r="B43" s="12" t="s">
        <v>174</v>
      </c>
      <c r="C43" s="88">
        <v>725.70861997999998</v>
      </c>
      <c r="D43" s="76"/>
      <c r="E43" s="76"/>
      <c r="F43" s="76"/>
      <c r="G43" s="76"/>
      <c r="H43" s="76"/>
      <c r="I43" s="76"/>
      <c r="J43" s="76"/>
      <c r="K43" s="76"/>
    </row>
    <row r="44" spans="2:11" x14ac:dyDescent="0.3">
      <c r="B44" s="12" t="s">
        <v>113</v>
      </c>
      <c r="C44" s="88">
        <v>368.39899414999996</v>
      </c>
      <c r="D44" s="76">
        <v>380.9</v>
      </c>
      <c r="E44" s="76">
        <v>313.39999999999998</v>
      </c>
      <c r="F44" s="76">
        <v>233.2</v>
      </c>
      <c r="G44" s="76">
        <v>132.6</v>
      </c>
      <c r="H44" s="76">
        <v>56.5</v>
      </c>
      <c r="I44" s="76">
        <v>6</v>
      </c>
      <c r="J44" s="76">
        <v>6.2</v>
      </c>
      <c r="K44" s="76">
        <v>5.8</v>
      </c>
    </row>
    <row r="45" spans="2:11" x14ac:dyDescent="0.3">
      <c r="B45" s="12" t="s">
        <v>114</v>
      </c>
      <c r="C45" s="88">
        <v>253.98046305999998</v>
      </c>
      <c r="D45" s="76">
        <v>378.6</v>
      </c>
      <c r="E45" s="76">
        <v>283.39999999999998</v>
      </c>
      <c r="F45" s="76">
        <v>227.3</v>
      </c>
      <c r="G45" s="76">
        <v>244.3</v>
      </c>
      <c r="H45" s="76">
        <v>301.10000000000002</v>
      </c>
      <c r="I45" s="76">
        <v>355.7</v>
      </c>
      <c r="J45" s="76">
        <v>376.9</v>
      </c>
      <c r="K45" s="76">
        <v>433.5</v>
      </c>
    </row>
    <row r="46" spans="2:11" x14ac:dyDescent="0.3">
      <c r="B46" s="12" t="s">
        <v>115</v>
      </c>
      <c r="C46" s="88">
        <v>148.29444665</v>
      </c>
      <c r="D46" s="76">
        <v>303.8</v>
      </c>
      <c r="E46" s="76">
        <v>192.3</v>
      </c>
      <c r="F46" s="76">
        <v>124.3</v>
      </c>
      <c r="G46" s="76">
        <v>135.69999999999999</v>
      </c>
      <c r="H46" s="76">
        <v>168.5</v>
      </c>
      <c r="I46" s="76">
        <v>196.2</v>
      </c>
      <c r="J46" s="76">
        <v>201.4</v>
      </c>
      <c r="K46" s="76">
        <v>508</v>
      </c>
    </row>
    <row r="47" spans="2:11" x14ac:dyDescent="0.3">
      <c r="B47" s="12" t="s">
        <v>116</v>
      </c>
      <c r="C47" s="88">
        <v>316.47972197999997</v>
      </c>
      <c r="D47" s="76">
        <v>367.4</v>
      </c>
      <c r="E47" s="76">
        <v>359.1</v>
      </c>
      <c r="F47" s="76">
        <v>366.9</v>
      </c>
      <c r="G47" s="76">
        <v>434.1</v>
      </c>
      <c r="H47" s="76">
        <v>485.1</v>
      </c>
      <c r="I47" s="76">
        <v>479.1</v>
      </c>
      <c r="J47" s="76">
        <v>446.8</v>
      </c>
      <c r="K47" s="76">
        <v>483.8</v>
      </c>
    </row>
    <row r="48" spans="2:11" x14ac:dyDescent="0.3">
      <c r="B48" s="12" t="s">
        <v>117</v>
      </c>
      <c r="C48" s="88">
        <v>372.82648613999999</v>
      </c>
      <c r="D48" s="76">
        <v>312.5</v>
      </c>
      <c r="E48" s="76">
        <v>209.4</v>
      </c>
      <c r="F48" s="76">
        <v>98</v>
      </c>
      <c r="G48" s="76">
        <v>64.599999999999994</v>
      </c>
      <c r="H48" s="76">
        <v>91.5</v>
      </c>
      <c r="I48" s="76">
        <v>113.9</v>
      </c>
      <c r="J48" s="76">
        <v>103.1</v>
      </c>
      <c r="K48" s="76">
        <v>423</v>
      </c>
    </row>
    <row r="49" spans="2:11" x14ac:dyDescent="0.3">
      <c r="B49" s="12" t="s">
        <v>118</v>
      </c>
      <c r="C49" s="88">
        <v>691.38546467999993</v>
      </c>
      <c r="D49" s="76">
        <v>372.9</v>
      </c>
      <c r="E49" s="76">
        <v>271.2</v>
      </c>
      <c r="F49" s="76">
        <v>189</v>
      </c>
      <c r="G49" s="76">
        <v>158.30000000000001</v>
      </c>
      <c r="H49" s="76">
        <v>200</v>
      </c>
      <c r="I49" s="76">
        <v>242</v>
      </c>
      <c r="J49" s="76">
        <v>237</v>
      </c>
      <c r="K49" s="76">
        <v>494.1</v>
      </c>
    </row>
    <row r="50" spans="2:11" x14ac:dyDescent="0.3">
      <c r="B50" s="12" t="s">
        <v>119</v>
      </c>
      <c r="C50" s="88">
        <v>267.60494589000001</v>
      </c>
      <c r="D50" s="76">
        <v>393.5</v>
      </c>
      <c r="E50" s="76">
        <v>303.8</v>
      </c>
      <c r="F50" s="76">
        <v>239.2</v>
      </c>
      <c r="G50" s="76">
        <v>241.9</v>
      </c>
      <c r="H50" s="76">
        <v>225.5</v>
      </c>
      <c r="I50" s="76">
        <v>155.5</v>
      </c>
      <c r="J50" s="76">
        <v>67.3</v>
      </c>
      <c r="K50" s="76">
        <v>0</v>
      </c>
    </row>
    <row r="51" spans="2:11" x14ac:dyDescent="0.3">
      <c r="B51" s="12" t="s">
        <v>120</v>
      </c>
      <c r="C51" s="88">
        <v>19.327016310000001</v>
      </c>
      <c r="D51" s="76">
        <v>207.4</v>
      </c>
      <c r="E51" s="76">
        <v>186.5</v>
      </c>
      <c r="F51" s="76">
        <v>166.8</v>
      </c>
      <c r="G51" s="76">
        <v>156.30000000000001</v>
      </c>
      <c r="H51" s="76">
        <v>147.9</v>
      </c>
      <c r="I51" s="76">
        <v>147.1</v>
      </c>
      <c r="J51" s="76">
        <v>151.80000000000001</v>
      </c>
      <c r="K51" s="76">
        <v>142.1</v>
      </c>
    </row>
    <row r="52" spans="2:11" x14ac:dyDescent="0.3">
      <c r="B52" s="10" t="s">
        <v>121</v>
      </c>
      <c r="C52" s="88">
        <v>84.35186435</v>
      </c>
      <c r="D52" s="76">
        <v>283</v>
      </c>
      <c r="E52" s="76">
        <v>194.6</v>
      </c>
      <c r="F52" s="76">
        <v>103.1</v>
      </c>
      <c r="G52" s="76">
        <v>31</v>
      </c>
      <c r="H52" s="76">
        <v>0</v>
      </c>
      <c r="I52" s="76">
        <v>0</v>
      </c>
      <c r="J52" s="76">
        <v>0</v>
      </c>
      <c r="K52" s="76">
        <v>0</v>
      </c>
    </row>
    <row r="53" spans="2:11" x14ac:dyDescent="0.3">
      <c r="B53" s="10" t="s">
        <v>122</v>
      </c>
      <c r="C53" s="88">
        <v>534.51408471999991</v>
      </c>
      <c r="D53" s="76">
        <v>377.7</v>
      </c>
      <c r="E53" s="76">
        <v>316.10000000000002</v>
      </c>
      <c r="F53" s="76">
        <v>268.5</v>
      </c>
      <c r="G53" s="76">
        <v>265.8</v>
      </c>
      <c r="H53" s="76">
        <v>281.7</v>
      </c>
      <c r="I53" s="76">
        <v>294.8</v>
      </c>
      <c r="J53" s="76">
        <v>304.8</v>
      </c>
      <c r="K53" s="76">
        <v>456</v>
      </c>
    </row>
    <row r="54" spans="2:11" x14ac:dyDescent="0.3">
      <c r="B54" s="10" t="s">
        <v>123</v>
      </c>
      <c r="C54" s="88">
        <v>895.53453033999995</v>
      </c>
      <c r="D54" s="76">
        <v>454.9</v>
      </c>
      <c r="E54" s="76">
        <v>432.7</v>
      </c>
      <c r="F54" s="76">
        <v>388.4</v>
      </c>
      <c r="G54" s="76">
        <v>386.1</v>
      </c>
      <c r="H54" s="76">
        <v>396.8</v>
      </c>
      <c r="I54" s="76">
        <v>412.2</v>
      </c>
      <c r="J54" s="76">
        <v>409</v>
      </c>
      <c r="K54" s="76">
        <v>461.5</v>
      </c>
    </row>
    <row r="55" spans="2:11" x14ac:dyDescent="0.3">
      <c r="B55" s="10" t="s">
        <v>124</v>
      </c>
      <c r="C55" s="88">
        <v>824.43792656000005</v>
      </c>
      <c r="D55" s="76">
        <v>391.7</v>
      </c>
      <c r="E55" s="76">
        <v>299.2</v>
      </c>
      <c r="F55" s="76">
        <v>210.5</v>
      </c>
      <c r="G55" s="76">
        <v>172.8</v>
      </c>
      <c r="H55" s="76">
        <v>197.2</v>
      </c>
      <c r="I55" s="76">
        <v>236</v>
      </c>
      <c r="J55" s="76">
        <v>233.7</v>
      </c>
      <c r="K55" s="76">
        <v>521.6</v>
      </c>
    </row>
  </sheetData>
  <mergeCells count="2">
    <mergeCell ref="C1:K1"/>
    <mergeCell ref="D2:K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1EBED-F6D1-4527-8C90-12A6F6C29698}">
  <sheetPr codeName="Sheet8"/>
  <dimension ref="B2:BN105"/>
  <sheetViews>
    <sheetView workbookViewId="0">
      <selection activeCell="C11" sqref="C11"/>
    </sheetView>
  </sheetViews>
  <sheetFormatPr defaultRowHeight="14.4" x14ac:dyDescent="0.3"/>
  <cols>
    <col min="2" max="2" width="8.77734375" style="47"/>
    <col min="34" max="34" width="9.21875" style="81"/>
    <col min="36" max="36" width="8.77734375" style="47"/>
  </cols>
  <sheetData>
    <row r="2" spans="2:66" x14ac:dyDescent="0.3">
      <c r="B2" s="191" t="s">
        <v>180</v>
      </c>
      <c r="C2" s="191"/>
      <c r="D2" s="191"/>
      <c r="E2" s="191"/>
      <c r="F2" s="191"/>
      <c r="G2" s="191"/>
      <c r="H2" s="191"/>
      <c r="I2" s="191"/>
      <c r="J2" s="191"/>
      <c r="K2" s="191"/>
      <c r="L2" s="191"/>
      <c r="M2" s="191"/>
      <c r="N2" s="191"/>
      <c r="O2" s="191"/>
      <c r="P2" s="191"/>
      <c r="Q2" s="191"/>
      <c r="R2" s="191"/>
      <c r="S2" s="191"/>
      <c r="T2" s="191"/>
      <c r="U2" s="191"/>
      <c r="V2" s="191"/>
      <c r="W2" s="191"/>
      <c r="X2" s="191"/>
      <c r="Y2" s="191"/>
      <c r="Z2" s="191"/>
      <c r="AA2" s="191"/>
      <c r="AB2" s="191"/>
      <c r="AC2" s="191"/>
      <c r="AD2" s="191"/>
      <c r="AE2" s="191"/>
      <c r="AF2" s="191"/>
      <c r="AJ2" s="191" t="s">
        <v>182</v>
      </c>
      <c r="AK2" s="191"/>
      <c r="AL2" s="191"/>
      <c r="AM2" s="191"/>
      <c r="AN2" s="191"/>
      <c r="AO2" s="191"/>
      <c r="AP2" s="191"/>
      <c r="AQ2" s="191"/>
      <c r="AR2" s="191"/>
      <c r="AS2" s="191"/>
      <c r="AT2" s="191"/>
      <c r="AU2" s="191"/>
      <c r="AV2" s="191"/>
      <c r="AW2" s="191"/>
      <c r="AX2" s="191"/>
      <c r="AY2" s="191"/>
      <c r="AZ2" s="191"/>
      <c r="BA2" s="191"/>
      <c r="BB2" s="191"/>
      <c r="BC2" s="191"/>
      <c r="BD2" s="191"/>
      <c r="BE2" s="191"/>
      <c r="BF2" s="191"/>
      <c r="BG2" s="191"/>
      <c r="BH2" s="191"/>
      <c r="BI2" s="191"/>
      <c r="BJ2" s="191"/>
      <c r="BK2" s="191"/>
      <c r="BL2" s="191"/>
      <c r="BM2" s="191"/>
      <c r="BN2" s="191"/>
    </row>
    <row r="3" spans="2:66" ht="15" thickBot="1" x14ac:dyDescent="0.35">
      <c r="B3" s="191"/>
      <c r="C3" s="191"/>
      <c r="D3" s="191"/>
      <c r="E3" s="191"/>
      <c r="F3" s="191"/>
      <c r="G3" s="191"/>
      <c r="H3" s="191"/>
      <c r="I3" s="191"/>
      <c r="J3" s="191"/>
      <c r="K3" s="191"/>
      <c r="L3" s="191"/>
      <c r="M3" s="191"/>
      <c r="N3" s="191"/>
      <c r="O3" s="191"/>
      <c r="P3" s="191"/>
      <c r="Q3" s="191"/>
      <c r="R3" s="191"/>
      <c r="S3" s="191"/>
      <c r="T3" s="191"/>
      <c r="U3" s="191"/>
      <c r="V3" s="191"/>
      <c r="W3" s="191"/>
      <c r="X3" s="191"/>
      <c r="Y3" s="191"/>
      <c r="Z3" s="191"/>
      <c r="AA3" s="191"/>
      <c r="AB3" s="191"/>
      <c r="AC3" s="191"/>
      <c r="AD3" s="191"/>
      <c r="AE3" s="191"/>
      <c r="AF3" s="191"/>
      <c r="AJ3" s="191"/>
      <c r="AK3" s="191"/>
      <c r="AL3" s="191"/>
      <c r="AM3" s="191"/>
      <c r="AN3" s="191"/>
      <c r="AO3" s="191"/>
      <c r="AP3" s="191"/>
      <c r="AQ3" s="191"/>
      <c r="AR3" s="191"/>
      <c r="AS3" s="191"/>
      <c r="AT3" s="191"/>
      <c r="AU3" s="191"/>
      <c r="AV3" s="191"/>
      <c r="AW3" s="191"/>
      <c r="AX3" s="191"/>
      <c r="AY3" s="191"/>
      <c r="AZ3" s="191"/>
      <c r="BA3" s="191"/>
      <c r="BB3" s="191"/>
      <c r="BC3" s="191"/>
      <c r="BD3" s="191"/>
      <c r="BE3" s="191"/>
      <c r="BF3" s="191"/>
      <c r="BG3" s="191"/>
      <c r="BH3" s="191"/>
      <c r="BI3" s="191"/>
      <c r="BJ3" s="191"/>
      <c r="BK3" s="191"/>
      <c r="BL3" s="191"/>
      <c r="BM3" s="191"/>
      <c r="BN3" s="191"/>
    </row>
    <row r="4" spans="2:66" ht="15" thickBot="1" x14ac:dyDescent="0.35">
      <c r="B4" s="78" t="s">
        <v>179</v>
      </c>
      <c r="C4" s="79">
        <v>1</v>
      </c>
      <c r="D4" s="79">
        <v>2</v>
      </c>
      <c r="E4" s="79">
        <v>3</v>
      </c>
      <c r="F4" s="79">
        <v>4</v>
      </c>
      <c r="G4" s="79">
        <v>5</v>
      </c>
      <c r="H4" s="79">
        <v>6</v>
      </c>
      <c r="I4" s="79">
        <v>7</v>
      </c>
      <c r="J4" s="79">
        <v>8</v>
      </c>
      <c r="K4" s="79">
        <v>9</v>
      </c>
      <c r="L4" s="79">
        <v>10</v>
      </c>
      <c r="M4" s="79">
        <v>11</v>
      </c>
      <c r="N4" s="79">
        <v>12</v>
      </c>
      <c r="O4" s="79">
        <v>13</v>
      </c>
      <c r="P4" s="79">
        <v>14</v>
      </c>
      <c r="Q4" s="79">
        <v>15</v>
      </c>
      <c r="R4" s="79">
        <v>16</v>
      </c>
      <c r="S4" s="79">
        <v>17</v>
      </c>
      <c r="T4" s="79">
        <v>18</v>
      </c>
      <c r="U4" s="79">
        <v>19</v>
      </c>
      <c r="V4" s="79">
        <v>20</v>
      </c>
      <c r="W4" s="79">
        <v>21</v>
      </c>
      <c r="X4" s="79">
        <v>22</v>
      </c>
      <c r="Y4" s="79">
        <v>23</v>
      </c>
      <c r="Z4" s="79">
        <v>24</v>
      </c>
      <c r="AA4" s="79">
        <v>25</v>
      </c>
      <c r="AB4" s="79">
        <v>26</v>
      </c>
      <c r="AC4" s="79">
        <v>27</v>
      </c>
      <c r="AD4" s="79">
        <v>28</v>
      </c>
      <c r="AE4" s="79">
        <v>29</v>
      </c>
      <c r="AF4" s="80">
        <v>30</v>
      </c>
      <c r="AK4">
        <v>1</v>
      </c>
      <c r="AL4">
        <v>2</v>
      </c>
      <c r="AM4">
        <v>3</v>
      </c>
      <c r="AN4">
        <v>4</v>
      </c>
      <c r="AO4">
        <v>5</v>
      </c>
      <c r="AP4">
        <v>6</v>
      </c>
      <c r="AQ4">
        <v>7</v>
      </c>
      <c r="AR4">
        <v>8</v>
      </c>
      <c r="AS4">
        <v>9</v>
      </c>
      <c r="AT4">
        <v>10</v>
      </c>
      <c r="AU4">
        <v>11</v>
      </c>
      <c r="AV4">
        <v>12</v>
      </c>
      <c r="AW4">
        <v>13</v>
      </c>
      <c r="AX4">
        <v>14</v>
      </c>
      <c r="AY4">
        <v>15</v>
      </c>
      <c r="AZ4">
        <v>16</v>
      </c>
      <c r="BA4">
        <v>17</v>
      </c>
      <c r="BB4">
        <v>18</v>
      </c>
      <c r="BC4">
        <v>19</v>
      </c>
      <c r="BD4">
        <v>20</v>
      </c>
      <c r="BE4">
        <v>21</v>
      </c>
      <c r="BF4">
        <v>22</v>
      </c>
      <c r="BG4">
        <v>23</v>
      </c>
      <c r="BH4">
        <v>24</v>
      </c>
      <c r="BI4">
        <v>25</v>
      </c>
      <c r="BJ4">
        <v>26</v>
      </c>
      <c r="BK4">
        <v>27</v>
      </c>
      <c r="BL4">
        <v>28</v>
      </c>
      <c r="BM4">
        <v>29</v>
      </c>
      <c r="BN4">
        <v>30</v>
      </c>
    </row>
    <row r="5" spans="2:66" x14ac:dyDescent="0.3">
      <c r="B5" s="47" t="s">
        <v>78</v>
      </c>
      <c r="C5" s="46">
        <f>AK5</f>
        <v>358.9575183</v>
      </c>
      <c r="D5" s="46">
        <f>SUM($AK5:AL5)/D$4</f>
        <v>371.95366961133334</v>
      </c>
      <c r="E5" s="46">
        <f>SUM($AK5:AM5)/E$4</f>
        <v>390.52741656133338</v>
      </c>
      <c r="F5" s="46">
        <f>SUM($AK5:AN5)/F$4</f>
        <v>410.49556242100005</v>
      </c>
      <c r="G5" s="46">
        <f>SUM($AK5:AO5)/G$4</f>
        <v>418.50644993679998</v>
      </c>
      <c r="H5" s="46">
        <f>SUM($AK5:AP5)/H$4</f>
        <v>420.53870828066664</v>
      </c>
      <c r="I5" s="46">
        <f>SUM($AK5:AQ5)/I$4</f>
        <v>415.06889281199994</v>
      </c>
      <c r="J5" s="46">
        <f>SUM($AK5:AR5)/J$4</f>
        <v>404.91028121049999</v>
      </c>
      <c r="K5" s="46">
        <f>SUM($AK5:AS5)/K$4</f>
        <v>395.62580552044443</v>
      </c>
      <c r="L5" s="46">
        <f>SUM($AK5:AT5)/L$4</f>
        <v>386.95322496839998</v>
      </c>
      <c r="M5" s="46">
        <f>SUM($AK5:AU5)/M$4</f>
        <v>378.85565906218181</v>
      </c>
      <c r="N5" s="46">
        <f>SUM($AK5:AV5)/N$4</f>
        <v>371.18935414033331</v>
      </c>
      <c r="O5" s="46">
        <f>SUM($AK5:AW5)/O$4</f>
        <v>363.85478843723075</v>
      </c>
      <c r="P5" s="46">
        <f>SUM($AK5:AX5)/P$4</f>
        <v>356.78087497742854</v>
      </c>
      <c r="Q5" s="46">
        <f>SUM($AK5:AY5)/Q$4</f>
        <v>349.91548331226664</v>
      </c>
      <c r="R5" s="46">
        <f>SUM($AK5:AZ5)/R$4</f>
        <v>343.08701560524997</v>
      </c>
      <c r="S5" s="46">
        <f>SUM($AK5:BA5)/S$4</f>
        <v>336.28895586376473</v>
      </c>
      <c r="T5" s="46">
        <f>SUM($AK5:BB5)/T$4</f>
        <v>329.51623609355556</v>
      </c>
      <c r="U5" s="46">
        <f>SUM($AK5:BC5)/U$4</f>
        <v>322.76485524652634</v>
      </c>
      <c r="V5" s="46">
        <f>SUM($AK5:BD5)/V$4</f>
        <v>316.03161248420002</v>
      </c>
      <c r="W5" s="46">
        <f>SUM($AK5:BE5)/W$4</f>
        <v>309.78153569923808</v>
      </c>
      <c r="X5" s="46">
        <f>SUM($AK5:BF5)/X$4</f>
        <v>303.94873862200001</v>
      </c>
      <c r="Y5" s="46">
        <f>SUM($AK5:BG5)/Y$4</f>
        <v>298.47879346452174</v>
      </c>
      <c r="Z5" s="46">
        <f>SUM($AK5:BH5)/Z$4</f>
        <v>293.32634373683334</v>
      </c>
      <c r="AA5" s="46">
        <f>SUM($AK5:BI5)/AA$4</f>
        <v>288.45328998735999</v>
      </c>
      <c r="AB5" s="46">
        <f>SUM($AK5:BJ5)/AB$4</f>
        <v>284.14124037246154</v>
      </c>
      <c r="AC5" s="46">
        <f>SUM($AK5:BK5)/AC$4</f>
        <v>280.32786109940741</v>
      </c>
      <c r="AD5" s="46">
        <f>SUM($AK5:BL5)/AD$4</f>
        <v>276.95972320300001</v>
      </c>
      <c r="AE5" s="46">
        <f>SUM($AK5:BM5)/AE$4</f>
        <v>273.99076723048273</v>
      </c>
      <c r="AF5" s="46">
        <f>SUM($AK5:BN5)/AF$4</f>
        <v>271.38107498946664</v>
      </c>
      <c r="AJ5" s="47" t="s">
        <v>78</v>
      </c>
      <c r="AK5" s="46">
        <v>358.9575183</v>
      </c>
      <c r="AL5" s="46">
        <v>384.94982092266662</v>
      </c>
      <c r="AM5" s="46">
        <v>427.6749104613333</v>
      </c>
      <c r="AN5" s="46">
        <v>470.4</v>
      </c>
      <c r="AO5" s="46">
        <v>450.54999999999995</v>
      </c>
      <c r="AP5" s="46">
        <v>430.7</v>
      </c>
      <c r="AQ5" s="46">
        <v>382.25</v>
      </c>
      <c r="AR5" s="46">
        <v>333.80000000000007</v>
      </c>
      <c r="AS5" s="46">
        <v>321.35000000000002</v>
      </c>
      <c r="AT5" s="46">
        <v>308.90000000000003</v>
      </c>
      <c r="AU5" s="46">
        <v>297.88000000000005</v>
      </c>
      <c r="AV5" s="46">
        <v>286.86</v>
      </c>
      <c r="AW5" s="46">
        <v>275.84000000000003</v>
      </c>
      <c r="AX5" s="46">
        <v>264.82000000000005</v>
      </c>
      <c r="AY5" s="46">
        <v>253.8000000000001</v>
      </c>
      <c r="AZ5" s="46">
        <v>240.66000000000008</v>
      </c>
      <c r="BA5" s="46">
        <v>227.52000000000007</v>
      </c>
      <c r="BB5" s="46">
        <v>214.38000000000005</v>
      </c>
      <c r="BC5" s="46">
        <v>201.24000000000004</v>
      </c>
      <c r="BD5" s="46">
        <v>188.10000000000002</v>
      </c>
      <c r="BE5" s="46">
        <v>184.78</v>
      </c>
      <c r="BF5" s="46">
        <v>181.46</v>
      </c>
      <c r="BG5" s="46">
        <v>178.14</v>
      </c>
      <c r="BH5" s="46">
        <v>174.82</v>
      </c>
      <c r="BI5" s="46">
        <v>171.5</v>
      </c>
      <c r="BJ5" s="46">
        <v>176.34</v>
      </c>
      <c r="BK5" s="46">
        <v>181.17999999999998</v>
      </c>
      <c r="BL5" s="46">
        <v>186.01999999999998</v>
      </c>
      <c r="BM5" s="46">
        <v>190.85999999999999</v>
      </c>
      <c r="BN5" s="46">
        <v>195.7</v>
      </c>
    </row>
    <row r="6" spans="2:66" x14ac:dyDescent="0.3">
      <c r="B6" s="47" t="s">
        <v>79</v>
      </c>
      <c r="C6" s="46">
        <f t="shared" ref="C6:C52" si="0">AK6</f>
        <v>481.49984628999999</v>
      </c>
      <c r="D6" s="46">
        <f>SUM($AK6:AL6)/D$4</f>
        <v>471.14689636366666</v>
      </c>
      <c r="E6" s="46">
        <f>SUM($AK6:AM6)/E$4</f>
        <v>456.01358864866665</v>
      </c>
      <c r="F6" s="46">
        <f>SUM($AK6:AN6)/F$4</f>
        <v>439.6851914865</v>
      </c>
      <c r="G6" s="46">
        <f>SUM($AK6:AO6)/G$4</f>
        <v>418.68815318919997</v>
      </c>
      <c r="H6" s="46">
        <f>SUM($AK6:AP6)/H$4</f>
        <v>395.35679432433329</v>
      </c>
      <c r="I6" s="46">
        <f>SUM($AK6:AQ6)/I$4</f>
        <v>368.14868084942856</v>
      </c>
      <c r="J6" s="46">
        <f>SUM($AK6:AR6)/J$4</f>
        <v>338.51759574324996</v>
      </c>
      <c r="K6" s="46">
        <f>SUM($AK6:AS6)/K$4</f>
        <v>312.84897399399995</v>
      </c>
      <c r="L6" s="46">
        <f>SUM($AK6:AT6)/L$4</f>
        <v>289.9540765946</v>
      </c>
      <c r="M6" s="46">
        <f>SUM($AK6:AU6)/M$4</f>
        <v>270.86734235872723</v>
      </c>
      <c r="N6" s="46">
        <f>SUM($AK6:AV6)/N$4</f>
        <v>254.63673049549996</v>
      </c>
      <c r="O6" s="46">
        <f>SUM($AK6:AW6)/O$4</f>
        <v>240.60313584199997</v>
      </c>
      <c r="P6" s="46">
        <f>SUM($AK6:AX6)/P$4</f>
        <v>228.29576899614284</v>
      </c>
      <c r="Q6" s="46">
        <f>SUM($AK6:AY6)/Q$4</f>
        <v>217.36938439639999</v>
      </c>
      <c r="R6" s="46">
        <f>SUM($AK6:AZ6)/R$4</f>
        <v>207.54504787162497</v>
      </c>
      <c r="S6" s="46">
        <f>SUM($AK6:BA6)/S$4</f>
        <v>198.62828034976468</v>
      </c>
      <c r="T6" s="46">
        <f>SUM($AK6:BB6)/T$4</f>
        <v>190.4678203303333</v>
      </c>
      <c r="U6" s="46">
        <f>SUM($AK6:BC6)/U$4</f>
        <v>182.94425083926313</v>
      </c>
      <c r="V6" s="46">
        <f>SUM($AK6:BD6)/V$4</f>
        <v>175.96203829729998</v>
      </c>
      <c r="W6" s="46">
        <f>SUM($AK6:BE6)/W$4</f>
        <v>169.60956028314283</v>
      </c>
      <c r="X6" s="46">
        <f>SUM($AK6:BF6)/X$4</f>
        <v>163.80094390663635</v>
      </c>
      <c r="Y6" s="46">
        <f>SUM($AK6:BG6)/Y$4</f>
        <v>158.46525069330434</v>
      </c>
      <c r="Z6" s="46">
        <f>SUM($AK6:BH6)/Z$4</f>
        <v>153.54336524774999</v>
      </c>
      <c r="AA6" s="46">
        <f>SUM($AK6:BI6)/AA$4</f>
        <v>148.98563063783999</v>
      </c>
      <c r="AB6" s="46">
        <f>SUM($AK6:BJ6)/AB$4</f>
        <v>145.18618330561537</v>
      </c>
      <c r="AC6" s="46">
        <f>SUM($AK6:BK6)/AC$4</f>
        <v>142.06076910911111</v>
      </c>
      <c r="AD6" s="46">
        <f>SUM($AK6:BL6)/AD$4</f>
        <v>139.53717021235713</v>
      </c>
      <c r="AE6" s="46">
        <f>SUM($AK6:BM6)/AE$4</f>
        <v>137.55312986020689</v>
      </c>
      <c r="AF6" s="46">
        <f>SUM($AK6:BN6)/AF$4</f>
        <v>136.0546921982</v>
      </c>
      <c r="AJ6" s="47" t="s">
        <v>79</v>
      </c>
      <c r="AK6" s="46">
        <v>481.49984628999999</v>
      </c>
      <c r="AL6" s="46">
        <v>460.79394643733326</v>
      </c>
      <c r="AM6" s="46">
        <v>425.7469732186666</v>
      </c>
      <c r="AN6" s="46">
        <v>390.69999999999993</v>
      </c>
      <c r="AO6" s="46">
        <v>334.7</v>
      </c>
      <c r="AP6" s="46">
        <v>278.69999999999993</v>
      </c>
      <c r="AQ6" s="46">
        <v>204.89999999999995</v>
      </c>
      <c r="AR6" s="46">
        <v>131.09999999999997</v>
      </c>
      <c r="AS6" s="46">
        <v>107.49999999999997</v>
      </c>
      <c r="AT6" s="46">
        <v>83.9</v>
      </c>
      <c r="AU6" s="46">
        <v>80</v>
      </c>
      <c r="AV6" s="46">
        <v>76.100000000000009</v>
      </c>
      <c r="AW6" s="46">
        <v>72.2</v>
      </c>
      <c r="AX6" s="46">
        <v>68.300000000000011</v>
      </c>
      <c r="AY6" s="46">
        <v>64.400000000000006</v>
      </c>
      <c r="AZ6" s="46">
        <v>60.18</v>
      </c>
      <c r="BA6" s="46">
        <v>55.96</v>
      </c>
      <c r="BB6" s="46">
        <v>51.739999999999995</v>
      </c>
      <c r="BC6" s="46">
        <v>47.519999999999996</v>
      </c>
      <c r="BD6" s="46">
        <v>43.3</v>
      </c>
      <c r="BE6" s="46">
        <v>42.56</v>
      </c>
      <c r="BF6" s="46">
        <v>41.82</v>
      </c>
      <c r="BG6" s="46">
        <v>41.080000000000005</v>
      </c>
      <c r="BH6" s="46">
        <v>40.340000000000003</v>
      </c>
      <c r="BI6" s="46">
        <v>39.6</v>
      </c>
      <c r="BJ6" s="46">
        <v>50.2</v>
      </c>
      <c r="BK6" s="46">
        <v>60.8</v>
      </c>
      <c r="BL6" s="46">
        <v>71.399999999999991</v>
      </c>
      <c r="BM6" s="46">
        <v>81.999999999999986</v>
      </c>
      <c r="BN6" s="46">
        <v>92.6</v>
      </c>
    </row>
    <row r="7" spans="2:66" x14ac:dyDescent="0.3">
      <c r="B7" s="47" t="s">
        <v>80</v>
      </c>
      <c r="C7" s="46">
        <f t="shared" si="0"/>
        <v>322.91797844000001</v>
      </c>
      <c r="D7" s="46">
        <f>SUM($AK7:AL7)/D$4</f>
        <v>317.27334409733339</v>
      </c>
      <c r="E7" s="46">
        <f>SUM($AK7:AM7)/E$4</f>
        <v>309.25368102400006</v>
      </c>
      <c r="F7" s="46">
        <f>SUM($AK7:AN7)/F$4</f>
        <v>300.64026076800008</v>
      </c>
      <c r="G7" s="46">
        <f>SUM($AK7:AO7)/G$4</f>
        <v>292.03220861440002</v>
      </c>
      <c r="H7" s="46">
        <f>SUM($AK7:AP7)/H$4</f>
        <v>283.42684051200007</v>
      </c>
      <c r="I7" s="46">
        <f>SUM($AK7:AQ7)/I$4</f>
        <v>271.99443472457148</v>
      </c>
      <c r="J7" s="46">
        <f>SUM($AK7:AR7)/J$4</f>
        <v>258.79513038400006</v>
      </c>
      <c r="K7" s="46">
        <f>SUM($AK7:AS7)/K$4</f>
        <v>247.06233811911113</v>
      </c>
      <c r="L7" s="46">
        <f>SUM($AK7:AT7)/L$4</f>
        <v>236.35610430720004</v>
      </c>
      <c r="M7" s="46">
        <f>SUM($AK7:AU7)/M$4</f>
        <v>226.84191300654547</v>
      </c>
      <c r="N7" s="46">
        <f>SUM($AK7:AV7)/N$4</f>
        <v>218.22175358933336</v>
      </c>
      <c r="O7" s="46">
        <f>SUM($AK7:AW7)/O$4</f>
        <v>210.28931100553848</v>
      </c>
      <c r="P7" s="46">
        <f>SUM($AK7:AX7)/P$4</f>
        <v>202.89721736228574</v>
      </c>
      <c r="Q7" s="46">
        <f>SUM($AK7:AY7)/Q$4</f>
        <v>195.93740287146667</v>
      </c>
      <c r="R7" s="46">
        <f>SUM($AK7:AZ7)/R$4</f>
        <v>189.41506519200001</v>
      </c>
      <c r="S7" s="46">
        <f>SUM($AK7:BA7)/S$4</f>
        <v>183.25300253364708</v>
      </c>
      <c r="T7" s="46">
        <f>SUM($AK7:BB7)/T$4</f>
        <v>177.39116905955558</v>
      </c>
      <c r="U7" s="46">
        <f>SUM($AK7:BC7)/U$4</f>
        <v>171.78216016168423</v>
      </c>
      <c r="V7" s="46">
        <f>SUM($AK7:BD7)/V$4</f>
        <v>166.38805215360003</v>
      </c>
      <c r="W7" s="46">
        <f>SUM($AK7:BE7)/W$4</f>
        <v>161.36862109866669</v>
      </c>
      <c r="X7" s="46">
        <f>SUM($AK7:BF7)/X$4</f>
        <v>156.67277468509093</v>
      </c>
      <c r="Y7" s="46">
        <f>SUM($AK7:BG7)/Y$4</f>
        <v>152.25830622052175</v>
      </c>
      <c r="Z7" s="46">
        <f>SUM($AK7:BH7)/Z$4</f>
        <v>148.09004346133335</v>
      </c>
      <c r="AA7" s="46">
        <f>SUM($AK7:BI7)/AA$4</f>
        <v>144.13844172288</v>
      </c>
      <c r="AB7" s="46">
        <f>SUM($AK7:BJ7)/AB$4</f>
        <v>140.68773242584618</v>
      </c>
      <c r="AC7" s="46">
        <f>SUM($AK7:BK7)/AC$4</f>
        <v>137.68226085451855</v>
      </c>
      <c r="AD7" s="46">
        <f>SUM($AK7:BL7)/AD$4</f>
        <v>135.07432296685715</v>
      </c>
      <c r="AE7" s="46">
        <f>SUM($AK7:BM7)/AE$4</f>
        <v>132.82279458868967</v>
      </c>
      <c r="AF7" s="46">
        <f>SUM($AK7:BN7)/AF$4</f>
        <v>130.8920347690667</v>
      </c>
      <c r="AJ7" s="47" t="s">
        <v>80</v>
      </c>
      <c r="AK7" s="46">
        <v>322.91797844000001</v>
      </c>
      <c r="AL7" s="46">
        <v>311.62870975466672</v>
      </c>
      <c r="AM7" s="46">
        <v>293.21435487733339</v>
      </c>
      <c r="AN7" s="46">
        <v>274.80000000000007</v>
      </c>
      <c r="AO7" s="46">
        <v>257.60000000000002</v>
      </c>
      <c r="AP7" s="46">
        <v>240.39999999999998</v>
      </c>
      <c r="AQ7" s="46">
        <v>203.39999999999998</v>
      </c>
      <c r="AR7" s="46">
        <v>166.39999999999998</v>
      </c>
      <c r="AS7" s="46">
        <v>153.19999999999999</v>
      </c>
      <c r="AT7" s="46">
        <v>139.99999999999997</v>
      </c>
      <c r="AU7" s="46">
        <v>131.69999999999996</v>
      </c>
      <c r="AV7" s="46">
        <v>123.39999999999998</v>
      </c>
      <c r="AW7" s="46">
        <v>115.09999999999998</v>
      </c>
      <c r="AX7" s="46">
        <v>106.79999999999998</v>
      </c>
      <c r="AY7" s="46">
        <v>98.5</v>
      </c>
      <c r="AZ7" s="46">
        <v>91.58</v>
      </c>
      <c r="BA7" s="46">
        <v>84.66</v>
      </c>
      <c r="BB7" s="46">
        <v>77.740000000000009</v>
      </c>
      <c r="BC7" s="46">
        <v>70.819999999999993</v>
      </c>
      <c r="BD7" s="46">
        <v>63.900000000000006</v>
      </c>
      <c r="BE7" s="46">
        <v>60.980000000000004</v>
      </c>
      <c r="BF7" s="46">
        <v>58.06</v>
      </c>
      <c r="BG7" s="46">
        <v>55.14</v>
      </c>
      <c r="BH7" s="46">
        <v>52.22</v>
      </c>
      <c r="BI7" s="46">
        <v>49.300000000000018</v>
      </c>
      <c r="BJ7" s="46">
        <v>54.420000000000016</v>
      </c>
      <c r="BK7" s="46">
        <v>59.540000000000013</v>
      </c>
      <c r="BL7" s="46">
        <v>64.660000000000011</v>
      </c>
      <c r="BM7" s="46">
        <v>69.78</v>
      </c>
      <c r="BN7" s="46">
        <v>74.900000000000006</v>
      </c>
    </row>
    <row r="8" spans="2:66" x14ac:dyDescent="0.3">
      <c r="B8" s="47" t="s">
        <v>4</v>
      </c>
      <c r="C8" s="46">
        <f t="shared" si="0"/>
        <v>207.51062114999999</v>
      </c>
      <c r="D8" s="46">
        <f>SUM($AK8:AL8)/D$4</f>
        <v>206.78820658833337</v>
      </c>
      <c r="E8" s="46">
        <f>SUM($AK8:AM8)/E$4</f>
        <v>202.5864363966667</v>
      </c>
      <c r="F8" s="46">
        <f>SUM($AK8:AN8)/F$4</f>
        <v>197.51482729750001</v>
      </c>
      <c r="G8" s="46">
        <f>SUM($AK8:AO8)/G$4</f>
        <v>192.711861838</v>
      </c>
      <c r="H8" s="46">
        <f>SUM($AK8:AP8)/H$4</f>
        <v>188.04321819833334</v>
      </c>
      <c r="I8" s="46">
        <f>SUM($AK8:AQ8)/I$4</f>
        <v>181.35847274142859</v>
      </c>
      <c r="J8" s="46">
        <f>SUM($AK8:AR8)/J$4</f>
        <v>173.41366364875</v>
      </c>
      <c r="K8" s="46">
        <f>SUM($AK8:AS8)/K$4</f>
        <v>165.67325657666666</v>
      </c>
      <c r="L8" s="46">
        <f>SUM($AK8:AT8)/L$4</f>
        <v>158.075930919</v>
      </c>
      <c r="M8" s="46">
        <f>SUM($AK8:AU8)/M$4</f>
        <v>151.12902810818184</v>
      </c>
      <c r="N8" s="46">
        <f>SUM($AK8:AV8)/N$4</f>
        <v>144.66994243249999</v>
      </c>
      <c r="O8" s="46">
        <f>SUM($AK8:AW8)/O$4</f>
        <v>138.58610070692308</v>
      </c>
      <c r="P8" s="46">
        <f>SUM($AK8:AX8)/P$4</f>
        <v>132.79709351357141</v>
      </c>
      <c r="Q8" s="46">
        <f>SUM($AK8:AY8)/Q$4</f>
        <v>127.24395394599999</v>
      </c>
      <c r="R8" s="46">
        <f>SUM($AK8:AZ8)/R$4</f>
        <v>122.129956824375</v>
      </c>
      <c r="S8" s="46">
        <f>SUM($AK8:BA8)/S$4</f>
        <v>117.37760642294117</v>
      </c>
      <c r="T8" s="46">
        <f>SUM($AK8:BB8)/T$4</f>
        <v>112.92662828833333</v>
      </c>
      <c r="U8" s="46">
        <f>SUM($AK8:BC8)/U$4</f>
        <v>108.72943732578946</v>
      </c>
      <c r="V8" s="46">
        <f>SUM($AK8:BD8)/V$4</f>
        <v>104.74796545949998</v>
      </c>
      <c r="W8" s="46">
        <f>SUM($AK8:BE8)/W$4</f>
        <v>100.86853853285713</v>
      </c>
      <c r="X8" s="46">
        <f>SUM($AK8:BF8)/X$4</f>
        <v>97.077241326818182</v>
      </c>
      <c r="Y8" s="46">
        <f>SUM($AK8:BG8)/Y$4</f>
        <v>93.362578660434778</v>
      </c>
      <c r="Z8" s="46">
        <f>SUM($AK8:BH8)/Z$4</f>
        <v>89.714971216249992</v>
      </c>
      <c r="AA8" s="46">
        <f>SUM($AK8:BI8)/AA$4</f>
        <v>86.126372367599998</v>
      </c>
      <c r="AB8" s="46">
        <f>SUM($AK8:BJ8)/AB$4</f>
        <v>82.813819584230771</v>
      </c>
      <c r="AC8" s="46">
        <f>SUM($AK8:BK8)/AC$4</f>
        <v>79.746641081111107</v>
      </c>
      <c r="AD8" s="46">
        <f>SUM($AK8:BL8)/AD$4</f>
        <v>76.898546756785706</v>
      </c>
      <c r="AE8" s="46">
        <f>SUM($AK8:BM8)/AE$4</f>
        <v>74.24687273068966</v>
      </c>
      <c r="AF8" s="46">
        <f>SUM($AK8:BN8)/AF$4</f>
        <v>71.771976972999994</v>
      </c>
      <c r="AJ8" s="47" t="s">
        <v>4</v>
      </c>
      <c r="AK8" s="46">
        <v>207.51062114999999</v>
      </c>
      <c r="AL8" s="46">
        <v>206.06579202666671</v>
      </c>
      <c r="AM8" s="46">
        <v>194.18289601333336</v>
      </c>
      <c r="AN8" s="46">
        <v>182.3</v>
      </c>
      <c r="AO8" s="46">
        <v>173.5</v>
      </c>
      <c r="AP8" s="46">
        <v>164.70000000000002</v>
      </c>
      <c r="AQ8" s="46">
        <v>141.25</v>
      </c>
      <c r="AR8" s="46">
        <v>117.80000000000001</v>
      </c>
      <c r="AS8" s="46">
        <v>103.75</v>
      </c>
      <c r="AT8" s="46">
        <v>89.699999999999989</v>
      </c>
      <c r="AU8" s="46">
        <v>81.659999999999982</v>
      </c>
      <c r="AV8" s="46">
        <v>73.61999999999999</v>
      </c>
      <c r="AW8" s="46">
        <v>65.579999999999984</v>
      </c>
      <c r="AX8" s="46">
        <v>57.539999999999992</v>
      </c>
      <c r="AY8" s="46">
        <v>49.5</v>
      </c>
      <c r="AZ8" s="46">
        <v>45.42</v>
      </c>
      <c r="BA8" s="46">
        <v>41.34</v>
      </c>
      <c r="BB8" s="46">
        <v>37.260000000000005</v>
      </c>
      <c r="BC8" s="46">
        <v>33.180000000000007</v>
      </c>
      <c r="BD8" s="46">
        <v>29.1</v>
      </c>
      <c r="BE8" s="46">
        <v>23.28</v>
      </c>
      <c r="BF8" s="46">
        <v>17.46</v>
      </c>
      <c r="BG8" s="46">
        <v>11.64</v>
      </c>
      <c r="BH8" s="46">
        <v>5.82</v>
      </c>
      <c r="BI8" s="46">
        <v>0</v>
      </c>
      <c r="BJ8" s="46">
        <v>0</v>
      </c>
      <c r="BK8" s="46">
        <v>0</v>
      </c>
      <c r="BL8" s="46">
        <v>0</v>
      </c>
      <c r="BM8" s="46">
        <v>0</v>
      </c>
      <c r="BN8" s="46">
        <v>0</v>
      </c>
    </row>
    <row r="9" spans="2:66" x14ac:dyDescent="0.3">
      <c r="B9" s="47" t="s">
        <v>81</v>
      </c>
      <c r="C9" s="46">
        <f t="shared" si="0"/>
        <v>532.1282013199999</v>
      </c>
      <c r="D9" s="46">
        <f>SUM($AK9:AL9)/D$4</f>
        <v>540.71339998266672</v>
      </c>
      <c r="E9" s="46">
        <f>SUM($AK9:AM9)/E$4</f>
        <v>541.5253664293333</v>
      </c>
      <c r="F9" s="46">
        <f>SUM($AK9:AN9)/F$4</f>
        <v>540.39402482200001</v>
      </c>
      <c r="G9" s="46">
        <f>SUM($AK9:AO9)/G$4</f>
        <v>526.16521985760005</v>
      </c>
      <c r="H9" s="46">
        <f>SUM($AK9:AP9)/H$4</f>
        <v>505.38768321466665</v>
      </c>
      <c r="I9" s="46">
        <f>SUM($AK9:AQ9)/I$4</f>
        <v>472.48229989828576</v>
      </c>
      <c r="J9" s="46">
        <f>SUM($AK9:AR9)/J$4</f>
        <v>431.99701241100001</v>
      </c>
      <c r="K9" s="46">
        <f>SUM($AK9:AS9)/K$4</f>
        <v>395.34734436533336</v>
      </c>
      <c r="L9" s="46">
        <f>SUM($AK9:AT9)/L$4</f>
        <v>361.38260992879998</v>
      </c>
      <c r="M9" s="46">
        <f>SUM($AK9:AU9)/M$4</f>
        <v>333.37691811709095</v>
      </c>
      <c r="N9" s="46">
        <f>SUM($AK9:AV9)/N$4</f>
        <v>309.840508274</v>
      </c>
      <c r="O9" s="46">
        <f>SUM($AK9:AW9)/O$4</f>
        <v>289.74200763753845</v>
      </c>
      <c r="P9" s="46">
        <f>SUM($AK9:AX9)/P$4</f>
        <v>272.34472137771428</v>
      </c>
      <c r="Q9" s="46">
        <f>SUM($AK9:AY9)/Q$4</f>
        <v>257.10840661920003</v>
      </c>
      <c r="R9" s="46">
        <f>SUM($AK9:AZ9)/R$4</f>
        <v>243.60038120550001</v>
      </c>
      <c r="S9" s="46">
        <f>SUM($AK9:BA9)/S$4</f>
        <v>231.51565289929411</v>
      </c>
      <c r="T9" s="46">
        <f>SUM($AK9:BB9)/T$4</f>
        <v>220.61700551600001</v>
      </c>
      <c r="U9" s="46">
        <f>SUM($AK9:BC9)/U$4</f>
        <v>210.71716312042108</v>
      </c>
      <c r="V9" s="46">
        <f>SUM($AK9:BD9)/V$4</f>
        <v>201.66630496440001</v>
      </c>
      <c r="W9" s="46">
        <f>SUM($AK9:BE9)/W$4</f>
        <v>193.31457615657143</v>
      </c>
      <c r="X9" s="46">
        <f>SUM($AK9:BF9)/X$4</f>
        <v>185.56664087672729</v>
      </c>
      <c r="Y9" s="46">
        <f>SUM($AK9:BG9)/Y$4</f>
        <v>178.34374344730438</v>
      </c>
      <c r="Z9" s="46">
        <f>SUM($AK9:BH9)/Z$4</f>
        <v>171.58025413700003</v>
      </c>
      <c r="AA9" s="46">
        <f>SUM($AK9:BI9)/AA$4</f>
        <v>165.22104397152006</v>
      </c>
      <c r="AB9" s="46">
        <f>SUM($AK9:BJ9)/AB$4</f>
        <v>159.48100381876927</v>
      </c>
      <c r="AC9" s="46">
        <f>SUM($AK9:BK9)/AC$4</f>
        <v>154.29133701066669</v>
      </c>
      <c r="AD9" s="46">
        <f>SUM($AK9:BL9)/AD$4</f>
        <v>149.59307497457144</v>
      </c>
      <c r="AE9" s="46">
        <f>SUM($AK9:BM9)/AE$4</f>
        <v>145.33538273406896</v>
      </c>
      <c r="AF9" s="46">
        <f>SUM($AK9:BN9)/AF$4</f>
        <v>141.4742033096</v>
      </c>
      <c r="AJ9" s="47" t="s">
        <v>81</v>
      </c>
      <c r="AK9" s="46">
        <v>532.1282013199999</v>
      </c>
      <c r="AL9" s="46">
        <v>549.29859864533341</v>
      </c>
      <c r="AM9" s="46">
        <v>543.14929932266671</v>
      </c>
      <c r="AN9" s="46">
        <v>537</v>
      </c>
      <c r="AO9" s="46">
        <v>469.25</v>
      </c>
      <c r="AP9" s="46">
        <v>401.5</v>
      </c>
      <c r="AQ9" s="46">
        <v>275.05</v>
      </c>
      <c r="AR9" s="46">
        <v>148.60000000000002</v>
      </c>
      <c r="AS9" s="46">
        <v>102.15</v>
      </c>
      <c r="AT9" s="46">
        <v>55.699999999999989</v>
      </c>
      <c r="AU9" s="46">
        <v>53.319999999999986</v>
      </c>
      <c r="AV9" s="46">
        <v>50.939999999999991</v>
      </c>
      <c r="AW9" s="46">
        <v>48.559999999999988</v>
      </c>
      <c r="AX9" s="46">
        <v>46.179999999999993</v>
      </c>
      <c r="AY9" s="46">
        <v>43.79999999999999</v>
      </c>
      <c r="AZ9" s="46">
        <v>40.97999999999999</v>
      </c>
      <c r="BA9" s="46">
        <v>38.159999999999997</v>
      </c>
      <c r="BB9" s="46">
        <v>35.339999999999996</v>
      </c>
      <c r="BC9" s="46">
        <v>32.519999999999996</v>
      </c>
      <c r="BD9" s="46">
        <v>29.7</v>
      </c>
      <c r="BE9" s="46">
        <v>26.279999999999998</v>
      </c>
      <c r="BF9" s="46">
        <v>22.86</v>
      </c>
      <c r="BG9" s="46">
        <v>19.439999999999998</v>
      </c>
      <c r="BH9" s="46">
        <v>16.02</v>
      </c>
      <c r="BI9" s="46">
        <v>12.600000000000001</v>
      </c>
      <c r="BJ9" s="46">
        <v>15.98</v>
      </c>
      <c r="BK9" s="46">
        <v>19.36</v>
      </c>
      <c r="BL9" s="46">
        <v>22.740000000000002</v>
      </c>
      <c r="BM9" s="46">
        <v>26.12</v>
      </c>
      <c r="BN9" s="46">
        <v>29.5</v>
      </c>
    </row>
    <row r="10" spans="2:66" x14ac:dyDescent="0.3">
      <c r="B10" s="47" t="s">
        <v>82</v>
      </c>
      <c r="C10" s="46">
        <f t="shared" si="0"/>
        <v>237.36228623</v>
      </c>
      <c r="D10" s="46">
        <f>SUM($AK10:AL10)/D$4</f>
        <v>238.27131982966665</v>
      </c>
      <c r="E10" s="46">
        <f>SUM($AK10:AM10)/E$4</f>
        <v>239.96093879133332</v>
      </c>
      <c r="F10" s="46">
        <f>SUM($AK10:AN10)/F$4</f>
        <v>241.84570409349999</v>
      </c>
      <c r="G10" s="46">
        <f>SUM($AK10:AO10)/G$4</f>
        <v>242.59656327479996</v>
      </c>
      <c r="H10" s="46">
        <f>SUM($AK10:AP10)/H$4</f>
        <v>242.78046939566664</v>
      </c>
      <c r="I10" s="46">
        <f>SUM($AK10:AQ10)/I$4</f>
        <v>242.16183091057141</v>
      </c>
      <c r="J10" s="46">
        <f>SUM($AK10:AR10)/J$4</f>
        <v>241.04160204675</v>
      </c>
      <c r="K10" s="46">
        <f>SUM($AK10:AS10)/K$4</f>
        <v>239.18697959711113</v>
      </c>
      <c r="L10" s="46">
        <f>SUM($AK10:AT10)/L$4</f>
        <v>236.81828163740002</v>
      </c>
      <c r="M10" s="46">
        <f>SUM($AK10:AU10)/M$4</f>
        <v>234.32934694309094</v>
      </c>
      <c r="N10" s="46">
        <f>SUM($AK10:AV10)/N$4</f>
        <v>231.75023469783335</v>
      </c>
      <c r="O10" s="46">
        <f>SUM($AK10:AW10)/O$4</f>
        <v>229.10175510569235</v>
      </c>
      <c r="P10" s="46">
        <f>SUM($AK10:AX10)/P$4</f>
        <v>226.3987725981429</v>
      </c>
      <c r="Q10" s="46">
        <f>SUM($AK10:AY10)/Q$4</f>
        <v>223.65218775826671</v>
      </c>
      <c r="R10" s="46">
        <f>SUM($AK10:AZ10)/R$4</f>
        <v>221.22142602337505</v>
      </c>
      <c r="S10" s="46">
        <f>SUM($AK10:BA10)/S$4</f>
        <v>219.050753904353</v>
      </c>
      <c r="T10" s="46">
        <f>SUM($AK10:BB10)/T$4</f>
        <v>217.09682313188895</v>
      </c>
      <c r="U10" s="46">
        <f>SUM($AK10:BC10)/U$4</f>
        <v>215.32541138810532</v>
      </c>
      <c r="V10" s="46">
        <f>SUM($AK10:BD10)/V$4</f>
        <v>213.70914081870006</v>
      </c>
      <c r="W10" s="46">
        <f>SUM($AK10:BE10)/W$4</f>
        <v>212.38108649400004</v>
      </c>
      <c r="X10" s="46">
        <f>SUM($AK10:BF10)/X$4</f>
        <v>211.30194619881823</v>
      </c>
      <c r="Y10" s="46">
        <f>SUM($AK10:BG10)/Y$4</f>
        <v>210.43925288582614</v>
      </c>
      <c r="Z10" s="46">
        <f>SUM($AK10:BH10)/Z$4</f>
        <v>209.76595068225004</v>
      </c>
      <c r="AA10" s="46">
        <f>SUM($AK10:BI10)/AA$4</f>
        <v>209.25931265496004</v>
      </c>
      <c r="AB10" s="46">
        <f>SUM($AK10:BJ10)/AB$4</f>
        <v>208.95241601438465</v>
      </c>
      <c r="AC10" s="46">
        <f>SUM($AK10:BK10)/AC$4</f>
        <v>208.82306727311115</v>
      </c>
      <c r="AD10" s="46">
        <f>SUM($AK10:BL10)/AD$4</f>
        <v>208.85224344192861</v>
      </c>
      <c r="AE10" s="46">
        <f>SUM($AK10:BM10)/AE$4</f>
        <v>209.02354539220693</v>
      </c>
      <c r="AF10" s="46">
        <f>SUM($AK10:BN10)/AF$4</f>
        <v>209.32276054580004</v>
      </c>
      <c r="AJ10" s="47" t="s">
        <v>82</v>
      </c>
      <c r="AK10" s="46">
        <v>237.36228623</v>
      </c>
      <c r="AL10" s="46">
        <v>239.18035342933331</v>
      </c>
      <c r="AM10" s="46">
        <v>243.34017671466665</v>
      </c>
      <c r="AN10" s="46">
        <v>247.5</v>
      </c>
      <c r="AO10" s="46">
        <v>245.6</v>
      </c>
      <c r="AP10" s="46">
        <v>243.7</v>
      </c>
      <c r="AQ10" s="46">
        <v>238.45</v>
      </c>
      <c r="AR10" s="46">
        <v>233.2</v>
      </c>
      <c r="AS10" s="46">
        <v>224.35</v>
      </c>
      <c r="AT10" s="46">
        <v>215.5</v>
      </c>
      <c r="AU10" s="46">
        <v>209.44</v>
      </c>
      <c r="AV10" s="46">
        <v>203.38</v>
      </c>
      <c r="AW10" s="46">
        <v>197.32</v>
      </c>
      <c r="AX10" s="46">
        <v>191.26</v>
      </c>
      <c r="AY10" s="46">
        <v>185.2</v>
      </c>
      <c r="AZ10" s="46">
        <v>184.76</v>
      </c>
      <c r="BA10" s="46">
        <v>184.32</v>
      </c>
      <c r="BB10" s="46">
        <v>183.88</v>
      </c>
      <c r="BC10" s="46">
        <v>183.44</v>
      </c>
      <c r="BD10" s="46">
        <v>183</v>
      </c>
      <c r="BE10" s="46">
        <v>185.82</v>
      </c>
      <c r="BF10" s="46">
        <v>188.64</v>
      </c>
      <c r="BG10" s="46">
        <v>191.46</v>
      </c>
      <c r="BH10" s="46">
        <v>194.28</v>
      </c>
      <c r="BI10" s="46">
        <v>197.10000000000002</v>
      </c>
      <c r="BJ10" s="46">
        <v>201.28000000000003</v>
      </c>
      <c r="BK10" s="46">
        <v>205.46000000000004</v>
      </c>
      <c r="BL10" s="46">
        <v>209.64000000000001</v>
      </c>
      <c r="BM10" s="46">
        <v>213.82000000000002</v>
      </c>
      <c r="BN10" s="46">
        <v>218.00000000000003</v>
      </c>
    </row>
    <row r="11" spans="2:66" x14ac:dyDescent="0.3">
      <c r="B11" s="47" t="s">
        <v>83</v>
      </c>
      <c r="C11" s="46">
        <f t="shared" si="0"/>
        <v>408.59205764000001</v>
      </c>
      <c r="D11" s="46">
        <f>SUM($AK11:AL11)/D$4</f>
        <v>391.49738544933336</v>
      </c>
      <c r="E11" s="46">
        <f>SUM($AK11:AM11)/E$4</f>
        <v>379.04870917600005</v>
      </c>
      <c r="F11" s="46">
        <f>SUM($AK11:AN11)/F$4</f>
        <v>367.76153188199999</v>
      </c>
      <c r="G11" s="46">
        <f>SUM($AK11:AO11)/G$4</f>
        <v>358.62922550559995</v>
      </c>
      <c r="H11" s="46">
        <f>SUM($AK11:AP11)/H$4</f>
        <v>350.57435458800001</v>
      </c>
      <c r="I11" s="46">
        <f>SUM($AK11:AQ11)/I$4</f>
        <v>341.92801821828573</v>
      </c>
      <c r="J11" s="46">
        <f>SUM($AK11:AR11)/J$4</f>
        <v>332.91201594100005</v>
      </c>
      <c r="K11" s="46">
        <f>SUM($AK11:AS11)/K$4</f>
        <v>324.58845861422225</v>
      </c>
      <c r="L11" s="46">
        <f>SUM($AK11:AT11)/L$4</f>
        <v>316.74961275280003</v>
      </c>
      <c r="M11" s="46">
        <f>SUM($AK11:AU11)/M$4</f>
        <v>309.47601159345453</v>
      </c>
      <c r="N11" s="46">
        <f>SUM($AK11:AV11)/N$4</f>
        <v>302.62634396066665</v>
      </c>
      <c r="O11" s="46">
        <f>SUM($AK11:AW11)/O$4</f>
        <v>296.10277904061536</v>
      </c>
      <c r="P11" s="46">
        <f>SUM($AK11:AX11)/P$4</f>
        <v>289.83543768057143</v>
      </c>
      <c r="Q11" s="46">
        <f>SUM($AK11:AY11)/Q$4</f>
        <v>283.7730751685333</v>
      </c>
      <c r="R11" s="46">
        <f>SUM($AK11:AZ11)/R$4</f>
        <v>278.31350797049998</v>
      </c>
      <c r="S11" s="46">
        <f>SUM($AK11:BA11)/S$4</f>
        <v>273.3503604428235</v>
      </c>
      <c r="T11" s="46">
        <f>SUM($AK11:BB11)/T$4</f>
        <v>268.80089597377776</v>
      </c>
      <c r="U11" s="46">
        <f>SUM($AK11:BC11)/U$4</f>
        <v>264.59979618568417</v>
      </c>
      <c r="V11" s="46">
        <f>SUM($AK11:BD11)/V$4</f>
        <v>260.69480637639992</v>
      </c>
      <c r="W11" s="46">
        <f>SUM($AK11:BE11)/W$4</f>
        <v>257.27314892990472</v>
      </c>
      <c r="X11" s="46">
        <f>SUM($AK11:BF11)/X$4</f>
        <v>254.26891488763633</v>
      </c>
      <c r="Y11" s="46">
        <f>SUM($AK11:BG11)/Y$4</f>
        <v>251.62765771860865</v>
      </c>
      <c r="Z11" s="46">
        <f>SUM($AK11:BH11)/Z$4</f>
        <v>249.30400531366661</v>
      </c>
      <c r="AA11" s="46">
        <f>SUM($AK11:BI11)/AA$4</f>
        <v>247.25984510111994</v>
      </c>
      <c r="AB11" s="46">
        <f>SUM($AK11:BJ11)/AB$4</f>
        <v>245.74754336646146</v>
      </c>
      <c r="AC11" s="46">
        <f>SUM($AK11:BK11)/AC$4</f>
        <v>244.70800472325919</v>
      </c>
      <c r="AD11" s="46">
        <f>SUM($AK11:BL11)/AD$4</f>
        <v>244.0905759831428</v>
      </c>
      <c r="AE11" s="46">
        <f>SUM($AK11:BM11)/AE$4</f>
        <v>243.85159060441373</v>
      </c>
      <c r="AF11" s="46">
        <f>SUM($AK11:BN11)/AF$4</f>
        <v>243.95320425093325</v>
      </c>
      <c r="AJ11" s="47" t="s">
        <v>83</v>
      </c>
      <c r="AK11" s="46">
        <v>408.59205764000001</v>
      </c>
      <c r="AL11" s="46">
        <v>374.40271325866667</v>
      </c>
      <c r="AM11" s="46">
        <v>354.15135662933335</v>
      </c>
      <c r="AN11" s="46">
        <v>333.9</v>
      </c>
      <c r="AO11" s="46">
        <v>322.10000000000002</v>
      </c>
      <c r="AP11" s="46">
        <v>310.30000000000007</v>
      </c>
      <c r="AQ11" s="46">
        <v>290.05000000000007</v>
      </c>
      <c r="AR11" s="46">
        <v>269.80000000000007</v>
      </c>
      <c r="AS11" s="46">
        <v>258</v>
      </c>
      <c r="AT11" s="46">
        <v>246.19999999999996</v>
      </c>
      <c r="AU11" s="46">
        <v>236.73999999999995</v>
      </c>
      <c r="AV11" s="46">
        <v>227.27999999999997</v>
      </c>
      <c r="AW11" s="46">
        <v>217.82</v>
      </c>
      <c r="AX11" s="46">
        <v>208.35999999999999</v>
      </c>
      <c r="AY11" s="46">
        <v>198.9</v>
      </c>
      <c r="AZ11" s="46">
        <v>196.42</v>
      </c>
      <c r="BA11" s="46">
        <v>193.94</v>
      </c>
      <c r="BB11" s="46">
        <v>191.45999999999998</v>
      </c>
      <c r="BC11" s="46">
        <v>188.98</v>
      </c>
      <c r="BD11" s="46">
        <v>186.5</v>
      </c>
      <c r="BE11" s="46">
        <v>188.84</v>
      </c>
      <c r="BF11" s="46">
        <v>191.17999999999998</v>
      </c>
      <c r="BG11" s="46">
        <v>193.51999999999998</v>
      </c>
      <c r="BH11" s="46">
        <v>195.85999999999999</v>
      </c>
      <c r="BI11" s="46">
        <v>198.20000000000002</v>
      </c>
      <c r="BJ11" s="46">
        <v>207.94000000000003</v>
      </c>
      <c r="BK11" s="46">
        <v>217.68</v>
      </c>
      <c r="BL11" s="46">
        <v>227.42000000000002</v>
      </c>
      <c r="BM11" s="46">
        <v>237.16000000000003</v>
      </c>
      <c r="BN11" s="46">
        <v>246.90000000000003</v>
      </c>
    </row>
    <row r="12" spans="2:66" x14ac:dyDescent="0.3">
      <c r="B12" s="47" t="s">
        <v>84</v>
      </c>
      <c r="C12" s="46">
        <f t="shared" si="0"/>
        <v>371.29153758000001</v>
      </c>
      <c r="D12" s="46">
        <f>SUM($AK12:AL12)/D$4</f>
        <v>374.40444963266668</v>
      </c>
      <c r="E12" s="46">
        <f>SUM($AK12:AM12)/E$4</f>
        <v>374.65586003599998</v>
      </c>
      <c r="F12" s="46">
        <f>SUM($AK12:AN12)/F$4</f>
        <v>374.19189502699999</v>
      </c>
      <c r="G12" s="46">
        <f>SUM($AK12:AO12)/G$4</f>
        <v>367.80351602159999</v>
      </c>
      <c r="H12" s="46">
        <f>SUM($AK12:AP12)/H$4</f>
        <v>358.45293001799996</v>
      </c>
      <c r="I12" s="46">
        <f>SUM($AK12:AQ12)/I$4</f>
        <v>348.21679715828566</v>
      </c>
      <c r="J12" s="46">
        <f>SUM($AK12:AR12)/J$4</f>
        <v>337.42719751349995</v>
      </c>
      <c r="K12" s="46">
        <f>SUM($AK12:AS12)/K$4</f>
        <v>327.20195334533332</v>
      </c>
      <c r="L12" s="46">
        <f>SUM($AK12:AT12)/L$4</f>
        <v>317.37175801079997</v>
      </c>
      <c r="M12" s="46">
        <f>SUM($AK12:AU12)/M$4</f>
        <v>308.21796182799994</v>
      </c>
      <c r="N12" s="46">
        <f>SUM($AK12:AV12)/N$4</f>
        <v>299.57146500899995</v>
      </c>
      <c r="O12" s="46">
        <f>SUM($AK12:AW12)/O$4</f>
        <v>291.31519846984611</v>
      </c>
      <c r="P12" s="46">
        <f>SUM($AK12:AX12)/P$4</f>
        <v>283.3655414362857</v>
      </c>
      <c r="Q12" s="46">
        <f>SUM($AK12:AY12)/Q$4</f>
        <v>275.66117200719992</v>
      </c>
      <c r="R12" s="46">
        <f>SUM($AK12:AZ12)/R$4</f>
        <v>268.68984875674994</v>
      </c>
      <c r="S12" s="46">
        <f>SUM($AK12:BA12)/S$4</f>
        <v>262.32221059458817</v>
      </c>
      <c r="T12" s="46">
        <f>SUM($AK12:BB12)/T$4</f>
        <v>256.45764333933329</v>
      </c>
      <c r="U12" s="46">
        <f>SUM($AK12:BC12)/U$4</f>
        <v>251.01671474252626</v>
      </c>
      <c r="V12" s="46">
        <f>SUM($AK12:BD12)/V$4</f>
        <v>245.93587900539993</v>
      </c>
      <c r="W12" s="46">
        <f>SUM($AK12:BE12)/W$4</f>
        <v>241.18845619561895</v>
      </c>
      <c r="X12" s="46">
        <f>SUM($AK12:BF12)/X$4</f>
        <v>236.72898091399992</v>
      </c>
      <c r="Y12" s="46">
        <f>SUM($AK12:BG12)/Y$4</f>
        <v>232.51989478730428</v>
      </c>
      <c r="Z12" s="46">
        <f>SUM($AK12:BH12)/Z$4</f>
        <v>228.52989917116659</v>
      </c>
      <c r="AA12" s="46">
        <f>SUM($AK12:BI12)/AA$4</f>
        <v>224.73270320431996</v>
      </c>
      <c r="AB12" s="46">
        <f>SUM($AK12:BJ12)/AB$4</f>
        <v>221.46759923492303</v>
      </c>
      <c r="AC12" s="46">
        <f>SUM($AK12:BK12)/AC$4</f>
        <v>218.67546592992588</v>
      </c>
      <c r="AD12" s="46">
        <f>SUM($AK12:BL12)/AD$4</f>
        <v>216.30562786099995</v>
      </c>
      <c r="AE12" s="46">
        <f>SUM($AK12:BM12)/AE$4</f>
        <v>214.31439931406894</v>
      </c>
      <c r="AF12" s="46">
        <f>SUM($AK12:BN12)/AF$4</f>
        <v>212.6639193369333</v>
      </c>
      <c r="AJ12" s="47" t="s">
        <v>84</v>
      </c>
      <c r="AK12" s="46">
        <v>371.29153758000001</v>
      </c>
      <c r="AL12" s="46">
        <v>377.51736168533336</v>
      </c>
      <c r="AM12" s="46">
        <v>375.15868084266668</v>
      </c>
      <c r="AN12" s="46">
        <v>372.8</v>
      </c>
      <c r="AO12" s="46">
        <v>342.25</v>
      </c>
      <c r="AP12" s="46">
        <v>311.7</v>
      </c>
      <c r="AQ12" s="46">
        <v>286.79999999999995</v>
      </c>
      <c r="AR12" s="46">
        <v>261.89999999999998</v>
      </c>
      <c r="AS12" s="46">
        <v>245.4</v>
      </c>
      <c r="AT12" s="46">
        <v>228.90000000000003</v>
      </c>
      <c r="AU12" s="46">
        <v>216.68000000000004</v>
      </c>
      <c r="AV12" s="46">
        <v>204.46000000000004</v>
      </c>
      <c r="AW12" s="46">
        <v>192.24</v>
      </c>
      <c r="AX12" s="46">
        <v>180.02000000000004</v>
      </c>
      <c r="AY12" s="46">
        <v>167.8</v>
      </c>
      <c r="AZ12" s="46">
        <v>164.12</v>
      </c>
      <c r="BA12" s="46">
        <v>160.44000000000003</v>
      </c>
      <c r="BB12" s="46">
        <v>156.76000000000002</v>
      </c>
      <c r="BC12" s="46">
        <v>153.08000000000001</v>
      </c>
      <c r="BD12" s="46">
        <v>149.4</v>
      </c>
      <c r="BE12" s="46">
        <v>146.24</v>
      </c>
      <c r="BF12" s="46">
        <v>143.07999999999998</v>
      </c>
      <c r="BG12" s="46">
        <v>139.91999999999999</v>
      </c>
      <c r="BH12" s="46">
        <v>136.76</v>
      </c>
      <c r="BI12" s="46">
        <v>133.59999999999997</v>
      </c>
      <c r="BJ12" s="46">
        <v>139.83999999999997</v>
      </c>
      <c r="BK12" s="46">
        <v>146.07999999999998</v>
      </c>
      <c r="BL12" s="46">
        <v>152.32</v>
      </c>
      <c r="BM12" s="46">
        <v>158.56</v>
      </c>
      <c r="BN12" s="46">
        <v>164.8</v>
      </c>
    </row>
    <row r="13" spans="2:66" x14ac:dyDescent="0.3">
      <c r="B13" s="47" t="s">
        <v>85</v>
      </c>
      <c r="C13" s="46">
        <f t="shared" si="0"/>
        <v>336.19818645999999</v>
      </c>
      <c r="D13" s="46">
        <f>SUM($AK13:AL13)/D$4</f>
        <v>341.62587129399998</v>
      </c>
      <c r="E13" s="46">
        <f>SUM($AK13:AM13)/E$4</f>
        <v>343.84284021733333</v>
      </c>
      <c r="F13" s="46">
        <f>SUM($AK13:AN13)/F$4</f>
        <v>345.257130163</v>
      </c>
      <c r="G13" s="46">
        <f>SUM($AK13:AO13)/G$4</f>
        <v>340.74570413039999</v>
      </c>
      <c r="H13" s="46">
        <f>SUM($AK13:AP13)/H$4</f>
        <v>333.27142010866669</v>
      </c>
      <c r="I13" s="46">
        <f>SUM($AK13:AQ13)/I$4</f>
        <v>323.34693152171428</v>
      </c>
      <c r="J13" s="46">
        <f>SUM($AK13:AR13)/J$4</f>
        <v>311.89106508149996</v>
      </c>
      <c r="K13" s="46">
        <f>SUM($AK13:AS13)/K$4</f>
        <v>301.20316896133329</v>
      </c>
      <c r="L13" s="46">
        <f>SUM($AK13:AT13)/L$4</f>
        <v>291.05285206519994</v>
      </c>
      <c r="M13" s="46">
        <f>SUM($AK13:AU13)/M$4</f>
        <v>281.72804733199996</v>
      </c>
      <c r="N13" s="46">
        <f>SUM($AK13:AV13)/N$4</f>
        <v>273.02237672099994</v>
      </c>
      <c r="O13" s="46">
        <f>SUM($AK13:AW13)/O$4</f>
        <v>264.79296312707686</v>
      </c>
      <c r="P13" s="46">
        <f>SUM($AK13:AX13)/P$4</f>
        <v>256.93775147514282</v>
      </c>
      <c r="Q13" s="46">
        <f>SUM($AK13:AY13)/Q$4</f>
        <v>249.38190137679993</v>
      </c>
      <c r="R13" s="46">
        <f>SUM($AK13:AZ13)/R$4</f>
        <v>242.38928254074995</v>
      </c>
      <c r="S13" s="46">
        <f>SUM($AK13:BA13)/S$4</f>
        <v>235.86050121482347</v>
      </c>
      <c r="T13" s="46">
        <f>SUM($AK13:BB13)/T$4</f>
        <v>229.71825114733326</v>
      </c>
      <c r="U13" s="46">
        <f>SUM($AK13:BC13)/U$4</f>
        <v>223.90150108694729</v>
      </c>
      <c r="V13" s="46">
        <f>SUM($AK13:BD13)/V$4</f>
        <v>218.36142603259995</v>
      </c>
      <c r="W13" s="46">
        <f>SUM($AK13:BE13)/W$4</f>
        <v>213.18135812628566</v>
      </c>
      <c r="X13" s="46">
        <f>SUM($AK13:BF13)/X$4</f>
        <v>208.31220548418179</v>
      </c>
      <c r="Y13" s="46">
        <f>SUM($AK13:BG13)/Y$4</f>
        <v>203.71341394139128</v>
      </c>
      <c r="Z13" s="46">
        <f>SUM($AK13:BH13)/Z$4</f>
        <v>199.3511883605</v>
      </c>
      <c r="AA13" s="46">
        <f>SUM($AK13:BI13)/AA$4</f>
        <v>195.19714082607999</v>
      </c>
      <c r="AB13" s="46">
        <f>SUM($AK13:BJ13)/AB$4</f>
        <v>191.61340464046154</v>
      </c>
      <c r="AC13" s="46">
        <f>SUM($AK13:BK13)/AC$4</f>
        <v>188.53661187600002</v>
      </c>
      <c r="AD13" s="46">
        <f>SUM($AK13:BL13)/AD$4</f>
        <v>185.91244716614287</v>
      </c>
      <c r="AE13" s="46">
        <f>SUM($AK13:BM13)/AE$4</f>
        <v>183.6940869190345</v>
      </c>
      <c r="AF13" s="46">
        <f>SUM($AK13:BN13)/AF$4</f>
        <v>181.84095068840003</v>
      </c>
      <c r="AJ13" s="47" t="s">
        <v>85</v>
      </c>
      <c r="AK13" s="46">
        <v>336.19818645999999</v>
      </c>
      <c r="AL13" s="46">
        <v>347.05355612799997</v>
      </c>
      <c r="AM13" s="46">
        <v>348.27677806399998</v>
      </c>
      <c r="AN13" s="46">
        <v>349.5</v>
      </c>
      <c r="AO13" s="46">
        <v>322.7</v>
      </c>
      <c r="AP13" s="46">
        <v>295.89999999999998</v>
      </c>
      <c r="AQ13" s="46">
        <v>263.79999999999995</v>
      </c>
      <c r="AR13" s="46">
        <v>231.7</v>
      </c>
      <c r="AS13" s="46">
        <v>215.7</v>
      </c>
      <c r="AT13" s="46">
        <v>199.69999999999996</v>
      </c>
      <c r="AU13" s="46">
        <v>188.47999999999996</v>
      </c>
      <c r="AV13" s="46">
        <v>177.25999999999996</v>
      </c>
      <c r="AW13" s="46">
        <v>166.03999999999996</v>
      </c>
      <c r="AX13" s="46">
        <v>154.81999999999996</v>
      </c>
      <c r="AY13" s="46">
        <v>143.59999999999994</v>
      </c>
      <c r="AZ13" s="46">
        <v>137.49999999999994</v>
      </c>
      <c r="BA13" s="46">
        <v>131.39999999999995</v>
      </c>
      <c r="BB13" s="46">
        <v>125.29999999999995</v>
      </c>
      <c r="BC13" s="46">
        <v>119.19999999999996</v>
      </c>
      <c r="BD13" s="46">
        <v>113.09999999999995</v>
      </c>
      <c r="BE13" s="46">
        <v>109.57999999999997</v>
      </c>
      <c r="BF13" s="46">
        <v>106.05999999999997</v>
      </c>
      <c r="BG13" s="46">
        <v>102.53999999999998</v>
      </c>
      <c r="BH13" s="46">
        <v>99.019999999999982</v>
      </c>
      <c r="BI13" s="46">
        <v>95.5</v>
      </c>
      <c r="BJ13" s="46">
        <v>102.02</v>
      </c>
      <c r="BK13" s="46">
        <v>108.53999999999999</v>
      </c>
      <c r="BL13" s="46">
        <v>115.06</v>
      </c>
      <c r="BM13" s="46">
        <v>121.58</v>
      </c>
      <c r="BN13" s="46">
        <v>128.1</v>
      </c>
    </row>
    <row r="14" spans="2:66" x14ac:dyDescent="0.3">
      <c r="B14" s="47" t="s">
        <v>86</v>
      </c>
      <c r="C14" s="46">
        <f t="shared" si="0"/>
        <v>281.93657553000003</v>
      </c>
      <c r="D14" s="46">
        <f>SUM($AK14:AL14)/D$4</f>
        <v>330.52655408766663</v>
      </c>
      <c r="E14" s="46">
        <f>SUM($AK14:AM14)/E$4</f>
        <v>356.00379149933332</v>
      </c>
      <c r="F14" s="46">
        <f>SUM($AK14:AN14)/F$4</f>
        <v>375.70284362449996</v>
      </c>
      <c r="G14" s="46">
        <f>SUM($AK14:AO14)/G$4</f>
        <v>375.47227489959994</v>
      </c>
      <c r="H14" s="46">
        <f>SUM($AK14:AP14)/H$4</f>
        <v>365.27689574966661</v>
      </c>
      <c r="I14" s="46">
        <f>SUM($AK14:AQ14)/I$4</f>
        <v>348.53733921399993</v>
      </c>
      <c r="J14" s="46">
        <f>SUM($AK14:AR14)/J$4</f>
        <v>327.70767181224994</v>
      </c>
      <c r="K14" s="46">
        <f>SUM($AK14:AS14)/K$4</f>
        <v>308.17348605533329</v>
      </c>
      <c r="L14" s="46">
        <f>SUM($AK14:AT14)/L$4</f>
        <v>289.54613744979997</v>
      </c>
      <c r="M14" s="46">
        <f>SUM($AK14:AU14)/M$4</f>
        <v>274.01285222709089</v>
      </c>
      <c r="N14" s="46">
        <f>SUM($AK14:AV14)/N$4</f>
        <v>260.80011454149997</v>
      </c>
      <c r="O14" s="46">
        <f>SUM($AK14:AW14)/O$4</f>
        <v>249.37241342292302</v>
      </c>
      <c r="P14" s="46">
        <f>SUM($AK14:AX14)/P$4</f>
        <v>239.34724103557139</v>
      </c>
      <c r="Q14" s="46">
        <f>SUM($AK14:AY14)/Q$4</f>
        <v>230.44409163319997</v>
      </c>
      <c r="R14" s="46">
        <f>SUM($AK14:AZ14)/R$4</f>
        <v>222.23883590612496</v>
      </c>
      <c r="S14" s="46">
        <f>SUM($AK14:BA14)/S$4</f>
        <v>214.60831614694115</v>
      </c>
      <c r="T14" s="46">
        <f>SUM($AK14:BB14)/T$4</f>
        <v>207.45674302766665</v>
      </c>
      <c r="U14" s="46">
        <f>SUM($AK14:BC14)/U$4</f>
        <v>200.70849339463155</v>
      </c>
      <c r="V14" s="46">
        <f>SUM($AK14:BD14)/V$4</f>
        <v>194.30306872489996</v>
      </c>
      <c r="W14" s="46">
        <f>SUM($AK14:BE14)/W$4</f>
        <v>188.38958926180948</v>
      </c>
      <c r="X14" s="46">
        <f>SUM($AK14:BF14)/X$4</f>
        <v>182.90097156809085</v>
      </c>
      <c r="Y14" s="46">
        <f>SUM($AK14:BG14)/Y$4</f>
        <v>177.78179889121733</v>
      </c>
      <c r="Z14" s="46">
        <f>SUM($AK14:BH14)/Z$4</f>
        <v>172.98589060408327</v>
      </c>
      <c r="AA14" s="46">
        <f>SUM($AK14:BI14)/AA$4</f>
        <v>168.47445497991993</v>
      </c>
      <c r="AB14" s="46">
        <f>SUM($AK14:BJ14)/AB$4</f>
        <v>164.53774517299993</v>
      </c>
      <c r="AC14" s="46">
        <f>SUM($AK14:BK14)/AC$4</f>
        <v>161.11190275918511</v>
      </c>
      <c r="AD14" s="46">
        <f>SUM($AK14:BL14)/AD$4</f>
        <v>158.14219194635709</v>
      </c>
      <c r="AE14" s="46">
        <f>SUM($AK14:BM14)/AE$4</f>
        <v>155.58142670682753</v>
      </c>
      <c r="AF14" s="46">
        <f>SUM($AK14:BN14)/AF$4</f>
        <v>153.38871248326663</v>
      </c>
      <c r="AJ14" s="47" t="s">
        <v>86</v>
      </c>
      <c r="AK14" s="46">
        <v>281.93657553000003</v>
      </c>
      <c r="AL14" s="46">
        <v>379.11653264533322</v>
      </c>
      <c r="AM14" s="46">
        <v>406.95826632266659</v>
      </c>
      <c r="AN14" s="46">
        <v>434.79999999999995</v>
      </c>
      <c r="AO14" s="46">
        <v>374.55</v>
      </c>
      <c r="AP14" s="46">
        <v>314.2999999999999</v>
      </c>
      <c r="AQ14" s="46">
        <v>248.09999999999994</v>
      </c>
      <c r="AR14" s="46">
        <v>181.89999999999995</v>
      </c>
      <c r="AS14" s="46">
        <v>151.89999999999998</v>
      </c>
      <c r="AT14" s="46">
        <v>121.89999999999998</v>
      </c>
      <c r="AU14" s="46">
        <v>118.67999999999998</v>
      </c>
      <c r="AV14" s="46">
        <v>115.46</v>
      </c>
      <c r="AW14" s="46">
        <v>112.24</v>
      </c>
      <c r="AX14" s="46">
        <v>109.02</v>
      </c>
      <c r="AY14" s="46">
        <v>105.8</v>
      </c>
      <c r="AZ14" s="46">
        <v>99.16</v>
      </c>
      <c r="BA14" s="46">
        <v>92.52</v>
      </c>
      <c r="BB14" s="46">
        <v>85.88</v>
      </c>
      <c r="BC14" s="46">
        <v>79.239999999999995</v>
      </c>
      <c r="BD14" s="46">
        <v>72.599999999999994</v>
      </c>
      <c r="BE14" s="46">
        <v>70.12</v>
      </c>
      <c r="BF14" s="46">
        <v>67.640000000000015</v>
      </c>
      <c r="BG14" s="46">
        <v>65.160000000000011</v>
      </c>
      <c r="BH14" s="46">
        <v>62.680000000000014</v>
      </c>
      <c r="BI14" s="46">
        <v>60.200000000000017</v>
      </c>
      <c r="BJ14" s="46">
        <v>66.12</v>
      </c>
      <c r="BK14" s="46">
        <v>72.040000000000006</v>
      </c>
      <c r="BL14" s="46">
        <v>77.959999999999994</v>
      </c>
      <c r="BM14" s="46">
        <v>83.88</v>
      </c>
      <c r="BN14" s="46">
        <v>89.799999999999983</v>
      </c>
    </row>
    <row r="15" spans="2:66" x14ac:dyDescent="0.3">
      <c r="B15" s="47" t="s">
        <v>87</v>
      </c>
      <c r="C15" s="46">
        <f t="shared" si="0"/>
        <v>112.68717805999999</v>
      </c>
      <c r="D15" s="46">
        <f>SUM($AK15:AL15)/D$4</f>
        <v>137.96306460599996</v>
      </c>
      <c r="E15" s="46">
        <f>SUM($AK15:AM15)/E$4</f>
        <v>159.68186826266663</v>
      </c>
      <c r="F15" s="46">
        <f>SUM($AK15:AN15)/F$4</f>
        <v>180.51140119699997</v>
      </c>
      <c r="G15" s="46">
        <f>SUM($AK15:AO15)/G$4</f>
        <v>190.77912095759999</v>
      </c>
      <c r="H15" s="46">
        <f>SUM($AK15:AP15)/H$4</f>
        <v>195.76593413133332</v>
      </c>
      <c r="I15" s="46">
        <f>SUM($AK15:AQ15)/I$4</f>
        <v>196.56365782685711</v>
      </c>
      <c r="J15" s="46">
        <f>SUM($AK15:AR15)/J$4</f>
        <v>194.74320059849998</v>
      </c>
      <c r="K15" s="46">
        <f>SUM($AK15:AS15)/K$4</f>
        <v>191.01617830977776</v>
      </c>
      <c r="L15" s="46">
        <f>SUM($AK15:AT15)/L$4</f>
        <v>185.9545604788</v>
      </c>
      <c r="M15" s="46">
        <f>SUM($AK15:AU15)/M$4</f>
        <v>181.20778225345455</v>
      </c>
      <c r="N15" s="46">
        <f>SUM($AK15:AV15)/N$4</f>
        <v>176.69713373233333</v>
      </c>
      <c r="O15" s="46">
        <f>SUM($AK15:AW15)/O$4</f>
        <v>172.36812344523076</v>
      </c>
      <c r="P15" s="46">
        <f>SUM($AK15:AX15)/P$4</f>
        <v>168.18182891342857</v>
      </c>
      <c r="Q15" s="46">
        <f>SUM($AK15:AY15)/Q$4</f>
        <v>164.10970698586667</v>
      </c>
      <c r="R15" s="46">
        <f>SUM($AK15:AZ15)/R$4</f>
        <v>160.22785029925001</v>
      </c>
      <c r="S15" s="46">
        <f>SUM($AK15:BA15)/S$4</f>
        <v>156.50268263458824</v>
      </c>
      <c r="T15" s="46">
        <f>SUM($AK15:BB15)/T$4</f>
        <v>152.9080891548889</v>
      </c>
      <c r="U15" s="46">
        <f>SUM($AK15:BC15)/U$4</f>
        <v>149.42345288357896</v>
      </c>
      <c r="V15" s="46">
        <f>SUM($AK15:BD15)/V$4</f>
        <v>146.0322802394</v>
      </c>
      <c r="W15" s="46">
        <f>SUM($AK15:BE15)/W$4</f>
        <v>142.71645737085714</v>
      </c>
      <c r="X15" s="46">
        <f>SUM($AK15:BF15)/X$4</f>
        <v>139.46570930854546</v>
      </c>
      <c r="Y15" s="46">
        <f>SUM($AK15:BG15)/Y$4</f>
        <v>136.27154803426086</v>
      </c>
      <c r="Z15" s="46">
        <f>SUM($AK15:BH15)/Z$4</f>
        <v>133.1269001995</v>
      </c>
      <c r="AA15" s="46">
        <f>SUM($AK15:BI15)/AA$4</f>
        <v>130.02582419152</v>
      </c>
      <c r="AB15" s="46">
        <f>SUM($AK15:BJ15)/AB$4</f>
        <v>127.33790787646154</v>
      </c>
      <c r="AC15" s="46">
        <f>SUM($AK15:BK15)/AC$4</f>
        <v>125.01724462177778</v>
      </c>
      <c r="AD15" s="46">
        <f>SUM($AK15:BL15)/AD$4</f>
        <v>123.0244858852857</v>
      </c>
      <c r="AE15" s="46">
        <f>SUM($AK15:BM15)/AE$4</f>
        <v>121.32571050993101</v>
      </c>
      <c r="AF15" s="46">
        <f>SUM($AK15:BN15)/AF$4</f>
        <v>119.89152015959999</v>
      </c>
      <c r="AJ15" s="47" t="s">
        <v>87</v>
      </c>
      <c r="AK15" s="46">
        <v>112.68717805999999</v>
      </c>
      <c r="AL15" s="46">
        <v>163.23895115199994</v>
      </c>
      <c r="AM15" s="46">
        <v>203.11947557599996</v>
      </c>
      <c r="AN15" s="46">
        <v>243</v>
      </c>
      <c r="AO15" s="46">
        <v>231.85</v>
      </c>
      <c r="AP15" s="46">
        <v>220.70000000000002</v>
      </c>
      <c r="AQ15" s="46">
        <v>201.35000000000002</v>
      </c>
      <c r="AR15" s="46">
        <v>182</v>
      </c>
      <c r="AS15" s="46">
        <v>161.19999999999999</v>
      </c>
      <c r="AT15" s="46">
        <v>140.4</v>
      </c>
      <c r="AU15" s="46">
        <v>133.74</v>
      </c>
      <c r="AV15" s="46">
        <v>127.08000000000001</v>
      </c>
      <c r="AW15" s="46">
        <v>120.42</v>
      </c>
      <c r="AX15" s="46">
        <v>113.76</v>
      </c>
      <c r="AY15" s="46">
        <v>107.1</v>
      </c>
      <c r="AZ15" s="46">
        <v>101.99999999999999</v>
      </c>
      <c r="BA15" s="46">
        <v>96.899999999999991</v>
      </c>
      <c r="BB15" s="46">
        <v>91.799999999999983</v>
      </c>
      <c r="BC15" s="46">
        <v>86.699999999999989</v>
      </c>
      <c r="BD15" s="46">
        <v>81.59999999999998</v>
      </c>
      <c r="BE15" s="46">
        <v>76.399999999999991</v>
      </c>
      <c r="BF15" s="46">
        <v>71.199999999999989</v>
      </c>
      <c r="BG15" s="46">
        <v>65.999999999999986</v>
      </c>
      <c r="BH15" s="46">
        <v>60.79999999999999</v>
      </c>
      <c r="BI15" s="46">
        <v>55.599999999999994</v>
      </c>
      <c r="BJ15" s="46">
        <v>60.139999999999993</v>
      </c>
      <c r="BK15" s="46">
        <v>64.679999999999993</v>
      </c>
      <c r="BL15" s="46">
        <v>69.219999999999985</v>
      </c>
      <c r="BM15" s="46">
        <v>73.759999999999991</v>
      </c>
      <c r="BN15" s="46">
        <v>78.299999999999983</v>
      </c>
    </row>
    <row r="16" spans="2:66" x14ac:dyDescent="0.3">
      <c r="B16" s="47" t="s">
        <v>88</v>
      </c>
      <c r="C16" s="46">
        <f t="shared" si="0"/>
        <v>268.70399445999999</v>
      </c>
      <c r="D16" s="46">
        <f>SUM($AK16:AL16)/D$4</f>
        <v>282.47066410466664</v>
      </c>
      <c r="E16" s="46">
        <f>SUM($AK16:AM16)/E$4</f>
        <v>286.41999836133328</v>
      </c>
      <c r="F16" s="46">
        <f>SUM($AK16:AN16)/F$4</f>
        <v>287.914998771</v>
      </c>
      <c r="G16" s="46">
        <f>SUM($AK16:AO16)/G$4</f>
        <v>283.56199901680003</v>
      </c>
      <c r="H16" s="46">
        <f>SUM($AK16:AP16)/H$4</f>
        <v>276.28499918066672</v>
      </c>
      <c r="I16" s="46">
        <f>SUM($AK16:AQ16)/I$4</f>
        <v>263.87285644057147</v>
      </c>
      <c r="J16" s="46">
        <f>SUM($AK16:AR16)/J$4</f>
        <v>248.25124938550005</v>
      </c>
      <c r="K16" s="46">
        <f>SUM($AK16:AS16)/K$4</f>
        <v>233.63444389822223</v>
      </c>
      <c r="L16" s="46">
        <f>SUM($AK16:AT16)/L$4</f>
        <v>219.72099950840001</v>
      </c>
      <c r="M16" s="46">
        <f>SUM($AK16:AU16)/M$4</f>
        <v>207.92636318945458</v>
      </c>
      <c r="N16" s="46">
        <f>SUM($AK16:AV16)/N$4</f>
        <v>197.72083292366668</v>
      </c>
      <c r="O16" s="46">
        <f>SUM($AK16:AW16)/O$4</f>
        <v>188.73769192953847</v>
      </c>
      <c r="P16" s="46">
        <f>SUM($AK16:AX16)/P$4</f>
        <v>180.71499964885717</v>
      </c>
      <c r="Q16" s="46">
        <f>SUM($AK16:AY16)/Q$4</f>
        <v>173.46066633893335</v>
      </c>
      <c r="R16" s="46">
        <f>SUM($AK16:AZ16)/R$4</f>
        <v>166.89562469275003</v>
      </c>
      <c r="S16" s="46">
        <f>SUM($AK16:BA16)/S$4</f>
        <v>160.8982350049412</v>
      </c>
      <c r="T16" s="46">
        <f>SUM($AK16:BB16)/T$4</f>
        <v>155.37388861577782</v>
      </c>
      <c r="U16" s="46">
        <f>SUM($AK16:BC16)/U$4</f>
        <v>150.24789447810531</v>
      </c>
      <c r="V16" s="46">
        <f>SUM($AK16:BD16)/V$4</f>
        <v>145.46049975420004</v>
      </c>
      <c r="W16" s="46">
        <f>SUM($AK16:BE16)/W$4</f>
        <v>140.85761881352386</v>
      </c>
      <c r="X16" s="46">
        <f>SUM($AK16:BF16)/X$4</f>
        <v>136.41409068563641</v>
      </c>
      <c r="Y16" s="46">
        <f>SUM($AK16:BG16)/Y$4</f>
        <v>132.1091302210435</v>
      </c>
      <c r="Z16" s="46">
        <f>SUM($AK16:BH16)/Z$4</f>
        <v>127.92541646183336</v>
      </c>
      <c r="AA16" s="46">
        <f>SUM($AK16:BI16)/AA$4</f>
        <v>123.84839980336002</v>
      </c>
      <c r="AB16" s="46">
        <f>SUM($AK16:BJ16)/AB$4</f>
        <v>119.88499981092311</v>
      </c>
      <c r="AC16" s="46">
        <f>SUM($AK16:BK16)/AC$4</f>
        <v>116.02259241051854</v>
      </c>
      <c r="AD16" s="46">
        <f>SUM($AK16:BL16)/AD$4</f>
        <v>112.25035696728574</v>
      </c>
      <c r="AE16" s="46">
        <f>SUM($AK16:BM16)/AE$4</f>
        <v>108.55896534772415</v>
      </c>
      <c r="AF16" s="46">
        <f>SUM($AK16:BN16)/AF$4</f>
        <v>104.94033316946668</v>
      </c>
      <c r="AJ16" s="47" t="s">
        <v>88</v>
      </c>
      <c r="AK16" s="46">
        <v>268.70399445999999</v>
      </c>
      <c r="AL16" s="46">
        <v>296.23733374933335</v>
      </c>
      <c r="AM16" s="46">
        <v>294.31866687466669</v>
      </c>
      <c r="AN16" s="46">
        <v>292.40000000000003</v>
      </c>
      <c r="AO16" s="46">
        <v>266.14999999999998</v>
      </c>
      <c r="AP16" s="46">
        <v>239.9</v>
      </c>
      <c r="AQ16" s="46">
        <v>189.39999999999998</v>
      </c>
      <c r="AR16" s="46">
        <v>138.89999999999998</v>
      </c>
      <c r="AS16" s="46">
        <v>116.69999999999999</v>
      </c>
      <c r="AT16" s="46">
        <v>94.5</v>
      </c>
      <c r="AU16" s="46">
        <v>89.98</v>
      </c>
      <c r="AV16" s="46">
        <v>85.460000000000008</v>
      </c>
      <c r="AW16" s="46">
        <v>80.94</v>
      </c>
      <c r="AX16" s="46">
        <v>76.420000000000016</v>
      </c>
      <c r="AY16" s="46">
        <v>71.899999999999991</v>
      </c>
      <c r="AZ16" s="46">
        <v>68.42</v>
      </c>
      <c r="BA16" s="46">
        <v>64.94</v>
      </c>
      <c r="BB16" s="46">
        <v>61.459999999999994</v>
      </c>
      <c r="BC16" s="46">
        <v>57.98</v>
      </c>
      <c r="BD16" s="46">
        <v>54.5</v>
      </c>
      <c r="BE16" s="46">
        <v>48.8</v>
      </c>
      <c r="BF16" s="46">
        <v>43.099999999999994</v>
      </c>
      <c r="BG16" s="46">
        <v>37.4</v>
      </c>
      <c r="BH16" s="46">
        <v>31.7</v>
      </c>
      <c r="BI16" s="46">
        <v>25.999999999999996</v>
      </c>
      <c r="BJ16" s="46">
        <v>20.799999999999997</v>
      </c>
      <c r="BK16" s="46">
        <v>15.599999999999998</v>
      </c>
      <c r="BL16" s="46">
        <v>10.399999999999999</v>
      </c>
      <c r="BM16" s="46">
        <v>5.1999999999999993</v>
      </c>
      <c r="BN16" s="46">
        <v>0</v>
      </c>
    </row>
    <row r="17" spans="2:66" x14ac:dyDescent="0.3">
      <c r="B17" s="47" t="s">
        <v>89</v>
      </c>
      <c r="C17" s="46">
        <f t="shared" si="0"/>
        <v>715.1299939999999</v>
      </c>
      <c r="D17" s="46">
        <f>SUM($AK17:AL17)/D$4</f>
        <v>685.02163185333325</v>
      </c>
      <c r="E17" s="46">
        <f>SUM($AK17:AM17)/E$4</f>
        <v>644.88329951999992</v>
      </c>
      <c r="F17" s="46">
        <f>SUM($AK17:AN17)/F$4</f>
        <v>602.23747463999996</v>
      </c>
      <c r="G17" s="46">
        <f>SUM($AK17:AO17)/G$4</f>
        <v>571.31997971199996</v>
      </c>
      <c r="H17" s="46">
        <f>SUM($AK17:AP17)/H$4</f>
        <v>546.26664975999995</v>
      </c>
      <c r="I17" s="46">
        <f>SUM($AK17:AQ17)/I$4</f>
        <v>516.24284265142853</v>
      </c>
      <c r="J17" s="46">
        <f>SUM($AK17:AR17)/J$4</f>
        <v>483.11248731999996</v>
      </c>
      <c r="K17" s="46">
        <f>SUM($AK17:AS17)/K$4</f>
        <v>453.6833220622222</v>
      </c>
      <c r="L17" s="46">
        <f>SUM($AK17:AT17)/L$4</f>
        <v>426.84498985599993</v>
      </c>
      <c r="M17" s="46">
        <f>SUM($AK17:AU17)/M$4</f>
        <v>404.62635441454535</v>
      </c>
      <c r="N17" s="46">
        <f>SUM($AK17:AV17)/N$4</f>
        <v>385.87249154666659</v>
      </c>
      <c r="O17" s="46">
        <f>SUM($AK17:AW17)/O$4</f>
        <v>369.78383835076914</v>
      </c>
      <c r="P17" s="46">
        <f>SUM($AK17:AX17)/P$4</f>
        <v>355.78927846857135</v>
      </c>
      <c r="Q17" s="46">
        <f>SUM($AK17:AY17)/Q$4</f>
        <v>343.46999323733326</v>
      </c>
      <c r="R17" s="46">
        <f>SUM($AK17:AZ17)/R$4</f>
        <v>332.41811865999995</v>
      </c>
      <c r="S17" s="46">
        <f>SUM($AK17:BA17)/S$4</f>
        <v>322.40999403294109</v>
      </c>
      <c r="T17" s="46">
        <f>SUM($AK17:BB17)/T$4</f>
        <v>313.27166103111108</v>
      </c>
      <c r="U17" s="46">
        <f>SUM($AK17:BC17)/U$4</f>
        <v>304.86578413473683</v>
      </c>
      <c r="V17" s="46">
        <f>SUM($AK17:BD17)/V$4</f>
        <v>297.08249492799996</v>
      </c>
      <c r="W17" s="46">
        <f>SUM($AK17:BE17)/W$4</f>
        <v>290.0718999314285</v>
      </c>
      <c r="X17" s="46">
        <f>SUM($AK17:BF17)/X$4</f>
        <v>283.72863175272727</v>
      </c>
      <c r="Y17" s="46">
        <f>SUM($AK17:BG17)/Y$4</f>
        <v>277.96564776347822</v>
      </c>
      <c r="Z17" s="46">
        <f>SUM($AK17:BH17)/Z$4</f>
        <v>272.71041243999997</v>
      </c>
      <c r="AA17" s="46">
        <f>SUM($AK17:BI17)/AA$4</f>
        <v>267.90199594239999</v>
      </c>
      <c r="AB17" s="46">
        <f>SUM($AK17:BJ17)/AB$4</f>
        <v>263.99653455999999</v>
      </c>
      <c r="AC17" s="46">
        <f>SUM($AK17:BK17)/AC$4</f>
        <v>260.89369994666663</v>
      </c>
      <c r="AD17" s="46">
        <f>SUM($AK17:BL17)/AD$4</f>
        <v>258.50749637714284</v>
      </c>
      <c r="AE17" s="46">
        <f>SUM($AK17:BM17)/AE$4</f>
        <v>256.76378960551722</v>
      </c>
      <c r="AF17" s="46">
        <f>SUM($AK17:BN17)/AF$4</f>
        <v>255.59832995199997</v>
      </c>
      <c r="AJ17" s="47" t="s">
        <v>89</v>
      </c>
      <c r="AK17" s="46">
        <v>715.1299939999999</v>
      </c>
      <c r="AL17" s="46">
        <v>654.91326970666671</v>
      </c>
      <c r="AM17" s="46">
        <v>564.60663485333339</v>
      </c>
      <c r="AN17" s="46">
        <v>474.3</v>
      </c>
      <c r="AO17" s="46">
        <v>447.65</v>
      </c>
      <c r="AP17" s="46">
        <v>421</v>
      </c>
      <c r="AQ17" s="46">
        <v>336.09999999999997</v>
      </c>
      <c r="AR17" s="46">
        <v>251.2</v>
      </c>
      <c r="AS17" s="46">
        <v>218.25000000000003</v>
      </c>
      <c r="AT17" s="46">
        <v>185.30000000000007</v>
      </c>
      <c r="AU17" s="46">
        <v>182.44000000000005</v>
      </c>
      <c r="AV17" s="46">
        <v>179.58000000000004</v>
      </c>
      <c r="AW17" s="46">
        <v>176.72000000000003</v>
      </c>
      <c r="AX17" s="46">
        <v>173.86</v>
      </c>
      <c r="AY17" s="46">
        <v>171</v>
      </c>
      <c r="AZ17" s="46">
        <v>166.64000000000001</v>
      </c>
      <c r="BA17" s="46">
        <v>162.28</v>
      </c>
      <c r="BB17" s="46">
        <v>157.92000000000002</v>
      </c>
      <c r="BC17" s="46">
        <v>153.56</v>
      </c>
      <c r="BD17" s="46">
        <v>149.19999999999999</v>
      </c>
      <c r="BE17" s="46">
        <v>149.85999999999999</v>
      </c>
      <c r="BF17" s="46">
        <v>150.52000000000001</v>
      </c>
      <c r="BG17" s="46">
        <v>151.18</v>
      </c>
      <c r="BH17" s="46">
        <v>151.84</v>
      </c>
      <c r="BI17" s="46">
        <v>152.5</v>
      </c>
      <c r="BJ17" s="46">
        <v>166.36</v>
      </c>
      <c r="BK17" s="46">
        <v>180.22</v>
      </c>
      <c r="BL17" s="46">
        <v>194.08</v>
      </c>
      <c r="BM17" s="46">
        <v>207.94</v>
      </c>
      <c r="BN17" s="46">
        <v>221.8</v>
      </c>
    </row>
    <row r="18" spans="2:66" x14ac:dyDescent="0.3">
      <c r="B18" s="47" t="s">
        <v>90</v>
      </c>
      <c r="C18" s="46">
        <f t="shared" si="0"/>
        <v>374.77556237000005</v>
      </c>
      <c r="D18" s="46">
        <f>SUM($AK18:AL18)/D$4</f>
        <v>361.49509681166671</v>
      </c>
      <c r="E18" s="46">
        <f>SUM($AK18:AM18)/E$4</f>
        <v>345.43250308333336</v>
      </c>
      <c r="F18" s="46">
        <f>SUM($AK18:AN18)/F$4</f>
        <v>328.67437731250004</v>
      </c>
      <c r="G18" s="46">
        <f>SUM($AK18:AO18)/G$4</f>
        <v>305.68950185000006</v>
      </c>
      <c r="H18" s="46">
        <f>SUM($AK18:AP18)/H$4</f>
        <v>279.59125154166668</v>
      </c>
      <c r="I18" s="46">
        <f>SUM($AK18:AQ18)/I$4</f>
        <v>255.9067870357143</v>
      </c>
      <c r="J18" s="46">
        <f>SUM($AK18:AR18)/J$4</f>
        <v>233.73093865625</v>
      </c>
      <c r="K18" s="46">
        <f>SUM($AK18:AS18)/K$4</f>
        <v>215.52194547222223</v>
      </c>
      <c r="L18" s="46">
        <f>SUM($AK18:AT18)/L$4</f>
        <v>200.089750925</v>
      </c>
      <c r="M18" s="46">
        <f>SUM($AK18:AU18)/M$4</f>
        <v>187.19795538636365</v>
      </c>
      <c r="N18" s="46">
        <f>SUM($AK18:AV18)/N$4</f>
        <v>176.21145910416669</v>
      </c>
      <c r="O18" s="46">
        <f>SUM($AK18:AW18)/O$4</f>
        <v>166.69057763461541</v>
      </c>
      <c r="P18" s="46">
        <f>SUM($AK18:AX18)/P$4</f>
        <v>158.3212506607143</v>
      </c>
      <c r="Q18" s="46">
        <f>SUM($AK18:AY18)/Q$4</f>
        <v>150.87316728333334</v>
      </c>
      <c r="R18" s="46">
        <f>SUM($AK18:AZ18)/R$4</f>
        <v>144.16609432812501</v>
      </c>
      <c r="S18" s="46">
        <f>SUM($AK18:BA18)/S$4</f>
        <v>138.06926525</v>
      </c>
      <c r="T18" s="46">
        <f>SUM($AK18:BB18)/T$4</f>
        <v>132.48097273611111</v>
      </c>
      <c r="U18" s="46">
        <f>SUM($AK18:BC18)/U$4</f>
        <v>127.3209215394737</v>
      </c>
      <c r="V18" s="46">
        <f>SUM($AK18:BD18)/V$4</f>
        <v>122.52487546250002</v>
      </c>
      <c r="W18" s="46">
        <f>SUM($AK18:BE18)/W$4</f>
        <v>118.04559567857144</v>
      </c>
      <c r="X18" s="46">
        <f>SUM($AK18:BF18)/X$4</f>
        <v>113.83988678409092</v>
      </c>
      <c r="Y18" s="46">
        <f>SUM($AK18:BG18)/Y$4</f>
        <v>109.87206561956523</v>
      </c>
      <c r="Z18" s="46">
        <f>SUM($AK18:BH18)/Z$4</f>
        <v>106.11239621875001</v>
      </c>
      <c r="AA18" s="46">
        <f>SUM($AK18:BI18)/AA$4</f>
        <v>102.53590036999999</v>
      </c>
      <c r="AB18" s="46">
        <f>SUM($AK18:BJ18)/AB$4</f>
        <v>99.402981124999997</v>
      </c>
      <c r="AC18" s="46">
        <f>SUM($AK18:BK18)/AC$4</f>
        <v>96.664352194444447</v>
      </c>
      <c r="AD18" s="46">
        <f>SUM($AK18:BL18)/AD$4</f>
        <v>94.277768187500001</v>
      </c>
      <c r="AE18" s="46">
        <f>SUM($AK18:BM18)/AE$4</f>
        <v>92.206810663793107</v>
      </c>
      <c r="AF18" s="46">
        <f>SUM($AK18:BN18)/AF$4</f>
        <v>90.419916974999992</v>
      </c>
      <c r="AJ18" s="47" t="s">
        <v>90</v>
      </c>
      <c r="AK18" s="46">
        <v>374.77556237000005</v>
      </c>
      <c r="AL18" s="46">
        <v>348.21463125333332</v>
      </c>
      <c r="AM18" s="46">
        <v>313.30731562666665</v>
      </c>
      <c r="AN18" s="46">
        <v>278.39999999999998</v>
      </c>
      <c r="AO18" s="46">
        <v>213.75</v>
      </c>
      <c r="AP18" s="46">
        <v>149.09999999999997</v>
      </c>
      <c r="AQ18" s="46">
        <v>113.79999999999998</v>
      </c>
      <c r="AR18" s="46">
        <v>78.499999999999986</v>
      </c>
      <c r="AS18" s="46">
        <v>69.849999999999994</v>
      </c>
      <c r="AT18" s="46">
        <v>61.199999999999982</v>
      </c>
      <c r="AU18" s="46">
        <v>58.279999999999987</v>
      </c>
      <c r="AV18" s="46">
        <v>55.359999999999985</v>
      </c>
      <c r="AW18" s="46">
        <v>52.439999999999991</v>
      </c>
      <c r="AX18" s="46">
        <v>49.519999999999996</v>
      </c>
      <c r="AY18" s="46">
        <v>46.6</v>
      </c>
      <c r="AZ18" s="46">
        <v>43.56</v>
      </c>
      <c r="BA18" s="46">
        <v>40.520000000000003</v>
      </c>
      <c r="BB18" s="46">
        <v>37.480000000000004</v>
      </c>
      <c r="BC18" s="46">
        <v>34.440000000000005</v>
      </c>
      <c r="BD18" s="46">
        <v>31.400000000000002</v>
      </c>
      <c r="BE18" s="46">
        <v>28.460000000000004</v>
      </c>
      <c r="BF18" s="46">
        <v>25.520000000000003</v>
      </c>
      <c r="BG18" s="46">
        <v>22.580000000000005</v>
      </c>
      <c r="BH18" s="46">
        <v>19.640000000000004</v>
      </c>
      <c r="BI18" s="46">
        <v>16.700000000000003</v>
      </c>
      <c r="BJ18" s="46">
        <v>21.080000000000005</v>
      </c>
      <c r="BK18" s="46">
        <v>25.46</v>
      </c>
      <c r="BL18" s="46">
        <v>29.840000000000003</v>
      </c>
      <c r="BM18" s="46">
        <v>34.22</v>
      </c>
      <c r="BN18" s="46">
        <v>38.6</v>
      </c>
    </row>
    <row r="19" spans="2:66" x14ac:dyDescent="0.3">
      <c r="B19" s="47" t="s">
        <v>91</v>
      </c>
      <c r="C19" s="46">
        <f t="shared" si="0"/>
        <v>785.73354545000007</v>
      </c>
      <c r="D19" s="46">
        <f>SUM($AK19:AL19)/D$4</f>
        <v>800.68051203166669</v>
      </c>
      <c r="E19" s="46">
        <f>SUM($AK19:AM19)/E$4</f>
        <v>814.49158778999993</v>
      </c>
      <c r="F19" s="46">
        <f>SUM($AK19:AN19)/F$4</f>
        <v>828.01869084250006</v>
      </c>
      <c r="G19" s="46">
        <f>SUM($AK19:AO19)/G$4</f>
        <v>827.74495267400016</v>
      </c>
      <c r="H19" s="46">
        <f>SUM($AK19:AP19)/H$4</f>
        <v>820.57079389500007</v>
      </c>
      <c r="I19" s="46">
        <f>SUM($AK19:AQ19)/I$4</f>
        <v>798.28210905285721</v>
      </c>
      <c r="J19" s="46">
        <f>SUM($AK19:AR19)/J$4</f>
        <v>766.54684542125005</v>
      </c>
      <c r="K19" s="46">
        <f>SUM($AK19:AS19)/K$4</f>
        <v>735.62497370777783</v>
      </c>
      <c r="L19" s="46">
        <f>SUM($AK19:AT19)/L$4</f>
        <v>705.27247633700006</v>
      </c>
      <c r="M19" s="46">
        <f>SUM($AK19:AU19)/M$4</f>
        <v>678.37316030636373</v>
      </c>
      <c r="N19" s="46">
        <f>SUM($AK19:AV19)/N$4</f>
        <v>654.0637302808334</v>
      </c>
      <c r="O19" s="46">
        <f>SUM($AK19:AW19)/O$4</f>
        <v>631.74652025923081</v>
      </c>
      <c r="P19" s="46">
        <f>SUM($AK19:AX19)/P$4</f>
        <v>610.99462595499995</v>
      </c>
      <c r="Q19" s="46">
        <f>SUM($AK19:AY19)/Q$4</f>
        <v>591.49498422466661</v>
      </c>
      <c r="R19" s="46">
        <f>SUM($AK19:AZ19)/R$4</f>
        <v>573.34904771062497</v>
      </c>
      <c r="S19" s="46">
        <f>SUM($AK19:BA19)/S$4</f>
        <v>556.31792725705873</v>
      </c>
      <c r="T19" s="46">
        <f>SUM($AK19:BB19)/T$4</f>
        <v>540.21582018722211</v>
      </c>
      <c r="U19" s="46">
        <f>SUM($AK19:BC19)/U$4</f>
        <v>524.89604017736838</v>
      </c>
      <c r="V19" s="46">
        <f>SUM($AK19:BD19)/V$4</f>
        <v>510.24123816849988</v>
      </c>
      <c r="W19" s="46">
        <f>SUM($AK19:BE19)/W$4</f>
        <v>496.96594111285697</v>
      </c>
      <c r="X19" s="46">
        <f>SUM($AK19:BF19)/X$4</f>
        <v>484.88203469863623</v>
      </c>
      <c r="Y19" s="46">
        <f>SUM($AK19:BG19)/Y$4</f>
        <v>473.83412014652168</v>
      </c>
      <c r="Z19" s="46">
        <f>SUM($AK19:BH19)/Z$4</f>
        <v>463.69269847374994</v>
      </c>
      <c r="AA19" s="46">
        <f>SUM($AK19:BI19)/AA$4</f>
        <v>454.34899053479995</v>
      </c>
      <c r="AB19" s="46">
        <f>SUM($AK19:BJ19)/AB$4</f>
        <v>445.9540293603846</v>
      </c>
      <c r="AC19" s="46">
        <f>SUM($AK19:BK19)/AC$4</f>
        <v>438.4023986433333</v>
      </c>
      <c r="AD19" s="46">
        <f>SUM($AK19:BL19)/AD$4</f>
        <v>431.60374154892855</v>
      </c>
      <c r="AE19" s="46">
        <f>SUM($AK19:BM19)/AE$4</f>
        <v>425.48016425413795</v>
      </c>
      <c r="AF19" s="46">
        <f>SUM($AK19:BN19)/AF$4</f>
        <v>419.964158779</v>
      </c>
      <c r="AJ19" s="47" t="s">
        <v>91</v>
      </c>
      <c r="AK19" s="46">
        <v>785.73354545000007</v>
      </c>
      <c r="AL19" s="46">
        <v>815.62747861333332</v>
      </c>
      <c r="AM19" s="46">
        <v>842.11373930666673</v>
      </c>
      <c r="AN19" s="46">
        <v>868.60000000000014</v>
      </c>
      <c r="AO19" s="46">
        <v>826.65000000000009</v>
      </c>
      <c r="AP19" s="46">
        <v>784.7</v>
      </c>
      <c r="AQ19" s="46">
        <v>664.55</v>
      </c>
      <c r="AR19" s="46">
        <v>544.39999999999986</v>
      </c>
      <c r="AS19" s="46">
        <v>488.24999999999994</v>
      </c>
      <c r="AT19" s="46">
        <v>432.1</v>
      </c>
      <c r="AU19" s="46">
        <v>409.38000000000005</v>
      </c>
      <c r="AV19" s="46">
        <v>386.66</v>
      </c>
      <c r="AW19" s="46">
        <v>363.94000000000005</v>
      </c>
      <c r="AX19" s="46">
        <v>341.22</v>
      </c>
      <c r="AY19" s="46">
        <v>318.5</v>
      </c>
      <c r="AZ19" s="46">
        <v>301.15999999999997</v>
      </c>
      <c r="BA19" s="46">
        <v>283.82</v>
      </c>
      <c r="BB19" s="46">
        <v>266.48</v>
      </c>
      <c r="BC19" s="46">
        <v>249.14</v>
      </c>
      <c r="BD19" s="46">
        <v>231.79999999999998</v>
      </c>
      <c r="BE19" s="46">
        <v>231.45999999999998</v>
      </c>
      <c r="BF19" s="46">
        <v>231.11999999999998</v>
      </c>
      <c r="BG19" s="46">
        <v>230.77999999999997</v>
      </c>
      <c r="BH19" s="46">
        <v>230.43999999999997</v>
      </c>
      <c r="BI19" s="46">
        <v>230.09999999999997</v>
      </c>
      <c r="BJ19" s="46">
        <v>236.07999999999996</v>
      </c>
      <c r="BK19" s="46">
        <v>242.05999999999997</v>
      </c>
      <c r="BL19" s="46">
        <v>248.03999999999996</v>
      </c>
      <c r="BM19" s="46">
        <v>254.01999999999998</v>
      </c>
      <c r="BN19" s="46">
        <v>260</v>
      </c>
    </row>
    <row r="20" spans="2:66" x14ac:dyDescent="0.3">
      <c r="B20" s="47" t="s">
        <v>92</v>
      </c>
      <c r="C20" s="46">
        <f t="shared" si="0"/>
        <v>372.24090144999997</v>
      </c>
      <c r="D20" s="46">
        <f>SUM($AK20:AL20)/D$4</f>
        <v>386.79009302366666</v>
      </c>
      <c r="E20" s="46">
        <f>SUM($AK20:AM20)/E$4</f>
        <v>400.11660944866662</v>
      </c>
      <c r="F20" s="46">
        <f>SUM($AK20:AN20)/F$4</f>
        <v>413.13745708649998</v>
      </c>
      <c r="G20" s="46">
        <f>SUM($AK20:AO20)/G$4</f>
        <v>415.50996566920003</v>
      </c>
      <c r="H20" s="46">
        <f>SUM($AK20:AP20)/H$4</f>
        <v>412.55830472433337</v>
      </c>
      <c r="I20" s="46">
        <f>SUM($AK20:AQ20)/I$4</f>
        <v>402.45711833514287</v>
      </c>
      <c r="J20" s="46">
        <f>SUM($AK20:AR20)/J$4</f>
        <v>387.88747854325004</v>
      </c>
      <c r="K20" s="46">
        <f>SUM($AK20:AS20)/K$4</f>
        <v>372.04998092733337</v>
      </c>
      <c r="L20" s="46">
        <f>SUM($AK20:AT20)/L$4</f>
        <v>355.32498283460006</v>
      </c>
      <c r="M20" s="46">
        <f>SUM($AK20:AU20)/M$4</f>
        <v>340.58998439509099</v>
      </c>
      <c r="N20" s="46">
        <f>SUM($AK20:AV20)/N$4</f>
        <v>327.34748569550004</v>
      </c>
      <c r="O20" s="46">
        <f>SUM($AK20:AW20)/O$4</f>
        <v>315.25306371892316</v>
      </c>
      <c r="P20" s="46">
        <f>SUM($AK20:AX20)/P$4</f>
        <v>304.06070202471437</v>
      </c>
      <c r="Q20" s="46">
        <f>SUM($AK20:AY20)/Q$4</f>
        <v>293.5899885564001</v>
      </c>
      <c r="R20" s="46">
        <f>SUM($AK20:AZ20)/R$4</f>
        <v>283.99061427162508</v>
      </c>
      <c r="S20" s="46">
        <f>SUM($AK20:BA20)/S$4</f>
        <v>275.1088134321177</v>
      </c>
      <c r="T20" s="46">
        <f>SUM($AK20:BB20)/T$4</f>
        <v>266.82499046366672</v>
      </c>
      <c r="U20" s="46">
        <f>SUM($AK20:BC20)/U$4</f>
        <v>259.0447278076843</v>
      </c>
      <c r="V20" s="46">
        <f>SUM($AK20:BD20)/V$4</f>
        <v>251.69249141730006</v>
      </c>
      <c r="W20" s="46">
        <f>SUM($AK20:BE20)/W$4</f>
        <v>245.01094420695244</v>
      </c>
      <c r="X20" s="46">
        <f>SUM($AK20:BF20)/X$4</f>
        <v>238.9086285611819</v>
      </c>
      <c r="Y20" s="46">
        <f>SUM($AK20:BG20)/Y$4</f>
        <v>233.30999253678269</v>
      </c>
      <c r="Z20" s="46">
        <f>SUM($AK20:BH20)/Z$4</f>
        <v>228.15207618108343</v>
      </c>
      <c r="AA20" s="46">
        <f>SUM($AK20:BI20)/AA$4</f>
        <v>223.38199313384007</v>
      </c>
      <c r="AB20" s="46">
        <f>SUM($AK20:BJ20)/AB$4</f>
        <v>219.56345493638472</v>
      </c>
      <c r="AC20" s="46">
        <f>SUM($AK20:BK20)/AC$4</f>
        <v>216.59073438318526</v>
      </c>
      <c r="AD20" s="46">
        <f>SUM($AK20:BL20)/AD$4</f>
        <v>214.37320815521437</v>
      </c>
      <c r="AE20" s="46">
        <f>SUM($AK20:BM20)/AE$4</f>
        <v>212.83275270158629</v>
      </c>
      <c r="AF20" s="46">
        <f>SUM($AK20:BN20)/AF$4</f>
        <v>211.90166094486673</v>
      </c>
      <c r="AJ20" s="47" t="s">
        <v>92</v>
      </c>
      <c r="AK20" s="46">
        <v>372.24090144999997</v>
      </c>
      <c r="AL20" s="46">
        <v>401.33928459733335</v>
      </c>
      <c r="AM20" s="46">
        <v>426.76964229866667</v>
      </c>
      <c r="AN20" s="46">
        <v>452.2</v>
      </c>
      <c r="AO20" s="46">
        <v>425</v>
      </c>
      <c r="AP20" s="46">
        <v>397.79999999999995</v>
      </c>
      <c r="AQ20" s="46">
        <v>341.84999999999997</v>
      </c>
      <c r="AR20" s="46">
        <v>285.89999999999998</v>
      </c>
      <c r="AS20" s="46">
        <v>245.34999999999997</v>
      </c>
      <c r="AT20" s="46">
        <v>204.8</v>
      </c>
      <c r="AU20" s="46">
        <v>193.24</v>
      </c>
      <c r="AV20" s="46">
        <v>181.68</v>
      </c>
      <c r="AW20" s="46">
        <v>170.12</v>
      </c>
      <c r="AX20" s="46">
        <v>158.56</v>
      </c>
      <c r="AY20" s="46">
        <v>147</v>
      </c>
      <c r="AZ20" s="46">
        <v>140</v>
      </c>
      <c r="BA20" s="46">
        <v>133</v>
      </c>
      <c r="BB20" s="46">
        <v>126</v>
      </c>
      <c r="BC20" s="46">
        <v>119</v>
      </c>
      <c r="BD20" s="46">
        <v>112.00000000000001</v>
      </c>
      <c r="BE20" s="46">
        <v>111.38000000000001</v>
      </c>
      <c r="BF20" s="46">
        <v>110.76000000000002</v>
      </c>
      <c r="BG20" s="46">
        <v>110.14000000000001</v>
      </c>
      <c r="BH20" s="46">
        <v>109.52000000000001</v>
      </c>
      <c r="BI20" s="46">
        <v>108.9</v>
      </c>
      <c r="BJ20" s="46">
        <v>124.10000000000001</v>
      </c>
      <c r="BK20" s="46">
        <v>139.30000000000001</v>
      </c>
      <c r="BL20" s="46">
        <v>154.5</v>
      </c>
      <c r="BM20" s="46">
        <v>169.7</v>
      </c>
      <c r="BN20" s="46">
        <v>184.89999999999998</v>
      </c>
    </row>
    <row r="21" spans="2:66" x14ac:dyDescent="0.3">
      <c r="B21" s="47" t="s">
        <v>93</v>
      </c>
      <c r="C21" s="46">
        <f t="shared" si="0"/>
        <v>389.73314621000003</v>
      </c>
      <c r="D21" s="46">
        <f>SUM($AK21:AL21)/D$4</f>
        <v>355.64974595299998</v>
      </c>
      <c r="E21" s="46">
        <f>SUM($AK21:AM21)/E$4</f>
        <v>321.51088825133337</v>
      </c>
      <c r="F21" s="46">
        <f>SUM($AK21:AN21)/F$4</f>
        <v>287.35816618850004</v>
      </c>
      <c r="G21" s="46">
        <f>SUM($AK21:AO21)/G$4</f>
        <v>265.99653295080003</v>
      </c>
      <c r="H21" s="46">
        <f>SUM($AK21:AP21)/H$4</f>
        <v>251.03044412566669</v>
      </c>
      <c r="I21" s="46">
        <f>SUM($AK21:AQ21)/I$4</f>
        <v>238.84752353628573</v>
      </c>
      <c r="J21" s="46">
        <f>SUM($AK21:AR21)/J$4</f>
        <v>228.40408309425001</v>
      </c>
      <c r="K21" s="46">
        <f>SUM($AK21:AS21)/K$4</f>
        <v>219.47585163933334</v>
      </c>
      <c r="L21" s="46">
        <f>SUM($AK21:AT21)/L$4</f>
        <v>211.60826647540003</v>
      </c>
      <c r="M21" s="46">
        <f>SUM($AK21:AU21)/M$4</f>
        <v>204.62387861400003</v>
      </c>
      <c r="N21" s="46">
        <f>SUM($AK21:AV21)/N$4</f>
        <v>198.30188872950006</v>
      </c>
      <c r="O21" s="46">
        <f>SUM($AK21:AW21)/O$4</f>
        <v>192.48943575030773</v>
      </c>
      <c r="P21" s="46">
        <f>SUM($AK21:AX21)/P$4</f>
        <v>187.07733319671431</v>
      </c>
      <c r="Q21" s="46">
        <f>SUM($AK21:AY21)/Q$4</f>
        <v>181.98551098359999</v>
      </c>
      <c r="R21" s="46">
        <f>SUM($AK21:AZ21)/R$4</f>
        <v>177.521416547125</v>
      </c>
      <c r="S21" s="46">
        <f>SUM($AK21:BA21)/S$4</f>
        <v>173.57427439729412</v>
      </c>
      <c r="T21" s="46">
        <f>SUM($AK21:BB21)/T$4</f>
        <v>170.05792581966668</v>
      </c>
      <c r="U21" s="46">
        <f>SUM($AK21:BC21)/U$4</f>
        <v>166.90435077652631</v>
      </c>
      <c r="V21" s="46">
        <f>SUM($AK21:BD21)/V$4</f>
        <v>164.0591332377</v>
      </c>
      <c r="W21" s="46">
        <f>SUM($AK21:BE21)/W$4</f>
        <v>161.63346022638095</v>
      </c>
      <c r="X21" s="46">
        <f>SUM($AK21:BF21)/X$4</f>
        <v>159.5701211251818</v>
      </c>
      <c r="Y21" s="46">
        <f>SUM($AK21:BG21)/Y$4</f>
        <v>157.82185498930434</v>
      </c>
      <c r="Z21" s="46">
        <f>SUM($AK21:BH21)/Z$4</f>
        <v>156.34927769808334</v>
      </c>
      <c r="AA21" s="46">
        <f>SUM($AK21:BI21)/AA$4</f>
        <v>155.11930659015999</v>
      </c>
      <c r="AB21" s="46">
        <f>SUM($AK21:BJ21)/AB$4</f>
        <v>153.91241018284614</v>
      </c>
      <c r="AC21" s="46">
        <f>SUM($AK21:BK21)/AC$4</f>
        <v>152.7260246205185</v>
      </c>
      <c r="AD21" s="46">
        <f>SUM($AK21:BL21)/AD$4</f>
        <v>151.55795231264281</v>
      </c>
      <c r="AE21" s="46">
        <f>SUM($AK21:BM21)/AE$4</f>
        <v>150.40629878462065</v>
      </c>
      <c r="AF21" s="46">
        <f>SUM($AK21:BN21)/AF$4</f>
        <v>149.26942215846663</v>
      </c>
      <c r="AJ21" s="47" t="s">
        <v>93</v>
      </c>
      <c r="AK21" s="46">
        <v>389.73314621000003</v>
      </c>
      <c r="AL21" s="46">
        <v>321.56634569599998</v>
      </c>
      <c r="AM21" s="46">
        <v>253.23317284800004</v>
      </c>
      <c r="AN21" s="46">
        <v>184.90000000000003</v>
      </c>
      <c r="AO21" s="46">
        <v>180.55</v>
      </c>
      <c r="AP21" s="46">
        <v>176.2</v>
      </c>
      <c r="AQ21" s="46">
        <v>165.75</v>
      </c>
      <c r="AR21" s="46">
        <v>155.30000000000001</v>
      </c>
      <c r="AS21" s="46">
        <v>148.05000000000001</v>
      </c>
      <c r="AT21" s="46">
        <v>140.79999999999998</v>
      </c>
      <c r="AU21" s="46">
        <v>134.78</v>
      </c>
      <c r="AV21" s="46">
        <v>128.76</v>
      </c>
      <c r="AW21" s="46">
        <v>122.74</v>
      </c>
      <c r="AX21" s="46">
        <v>116.72</v>
      </c>
      <c r="AY21" s="46">
        <v>110.69999999999999</v>
      </c>
      <c r="AZ21" s="46">
        <v>110.55999999999999</v>
      </c>
      <c r="BA21" s="46">
        <v>110.41999999999999</v>
      </c>
      <c r="BB21" s="46">
        <v>110.27999999999999</v>
      </c>
      <c r="BC21" s="46">
        <v>110.13999999999999</v>
      </c>
      <c r="BD21" s="46">
        <v>109.99999999999999</v>
      </c>
      <c r="BE21" s="46">
        <v>113.11999999999999</v>
      </c>
      <c r="BF21" s="46">
        <v>116.23999999999998</v>
      </c>
      <c r="BG21" s="46">
        <v>119.35999999999999</v>
      </c>
      <c r="BH21" s="46">
        <v>122.47999999999999</v>
      </c>
      <c r="BI21" s="46">
        <v>125.59999999999998</v>
      </c>
      <c r="BJ21" s="46">
        <v>123.73999999999998</v>
      </c>
      <c r="BK21" s="46">
        <v>121.87999999999998</v>
      </c>
      <c r="BL21" s="46">
        <v>120.01999999999998</v>
      </c>
      <c r="BM21" s="46">
        <v>118.15999999999998</v>
      </c>
      <c r="BN21" s="46">
        <v>116.29999999999998</v>
      </c>
    </row>
    <row r="22" spans="2:66" x14ac:dyDescent="0.3">
      <c r="B22" s="47" t="s">
        <v>94</v>
      </c>
      <c r="C22" s="46">
        <f t="shared" si="0"/>
        <v>290.52439499999997</v>
      </c>
      <c r="D22" s="46">
        <f>SUM($AK22:AL22)/D$4</f>
        <v>297.5533302893333</v>
      </c>
      <c r="E22" s="46">
        <f>SUM($AK22:AM22)/E$4</f>
        <v>295.28259778933329</v>
      </c>
      <c r="F22" s="46">
        <f>SUM($AK22:AN22)/F$4</f>
        <v>290.68694834199994</v>
      </c>
      <c r="G22" s="46">
        <f>SUM($AK22:AO22)/G$4</f>
        <v>283.80955867359995</v>
      </c>
      <c r="H22" s="46">
        <f>SUM($AK22:AP22)/H$4</f>
        <v>275.79129889466662</v>
      </c>
      <c r="I22" s="46">
        <f>SUM($AK22:AQ22)/I$4</f>
        <v>268.29968476685707</v>
      </c>
      <c r="J22" s="46">
        <f>SUM($AK22:AR22)/J$4</f>
        <v>261.13722417099996</v>
      </c>
      <c r="K22" s="46">
        <f>SUM($AK22:AS22)/K$4</f>
        <v>254.95531037422219</v>
      </c>
      <c r="L22" s="46">
        <f>SUM($AK22:AT22)/L$4</f>
        <v>249.45977933679995</v>
      </c>
      <c r="M22" s="46">
        <f>SUM($AK22:AU22)/M$4</f>
        <v>244.25616303345453</v>
      </c>
      <c r="N22" s="46">
        <f>SUM($AK22:AV22)/N$4</f>
        <v>239.27148278066667</v>
      </c>
      <c r="O22" s="46">
        <f>SUM($AK22:AW22)/O$4</f>
        <v>234.45521487446152</v>
      </c>
      <c r="P22" s="46">
        <f>SUM($AK22:AX22)/P$4</f>
        <v>229.77127095485713</v>
      </c>
      <c r="Q22" s="46">
        <f>SUM($AK22:AY22)/Q$4</f>
        <v>225.19318622453332</v>
      </c>
      <c r="R22" s="46">
        <f>SUM($AK22:AZ22)/R$4</f>
        <v>220.93736208549998</v>
      </c>
      <c r="S22" s="46">
        <f>SUM($AK22:BA22)/S$4</f>
        <v>216.94692902164704</v>
      </c>
      <c r="T22" s="46">
        <f>SUM($AK22:BB22)/T$4</f>
        <v>213.1776551871111</v>
      </c>
      <c r="U22" s="46">
        <f>SUM($AK22:BC22)/U$4</f>
        <v>209.59462070357893</v>
      </c>
      <c r="V22" s="46">
        <f>SUM($AK22:BD22)/V$4</f>
        <v>206.1698896684</v>
      </c>
      <c r="W22" s="46">
        <f>SUM($AK22:BE22)/W$4</f>
        <v>203.04846635085713</v>
      </c>
      <c r="X22" s="46">
        <f>SUM($AK22:BF22)/X$4</f>
        <v>200.18899060763636</v>
      </c>
      <c r="Y22" s="46">
        <f>SUM($AK22:BG22)/Y$4</f>
        <v>197.55729536382609</v>
      </c>
      <c r="Z22" s="46">
        <f>SUM($AK22:BH22)/Z$4</f>
        <v>195.124908057</v>
      </c>
      <c r="AA22" s="46">
        <f>SUM($AK22:BI22)/AA$4</f>
        <v>192.86791173472</v>
      </c>
      <c r="AB22" s="46">
        <f>SUM($AK22:BJ22)/AB$4</f>
        <v>190.97760743723077</v>
      </c>
      <c r="AC22" s="46">
        <f>SUM($AK22:BK22)/AC$4</f>
        <v>189.41325160622222</v>
      </c>
      <c r="AD22" s="46">
        <f>SUM($AK22:BL22)/AD$4</f>
        <v>188.13992119171431</v>
      </c>
      <c r="AE22" s="46">
        <f>SUM($AK22:BM22)/AE$4</f>
        <v>187.12751011613793</v>
      </c>
      <c r="AF22" s="46">
        <f>SUM($AK22:BN22)/AF$4</f>
        <v>186.3499264456</v>
      </c>
      <c r="AJ22" s="47" t="s">
        <v>94</v>
      </c>
      <c r="AK22" s="46">
        <v>290.52439499999997</v>
      </c>
      <c r="AL22" s="46">
        <v>304.58226557866664</v>
      </c>
      <c r="AM22" s="46">
        <v>290.74113278933328</v>
      </c>
      <c r="AN22" s="46">
        <v>276.89999999999992</v>
      </c>
      <c r="AO22" s="46">
        <v>256.29999999999995</v>
      </c>
      <c r="AP22" s="46">
        <v>235.69999999999993</v>
      </c>
      <c r="AQ22" s="46">
        <v>223.34999999999997</v>
      </c>
      <c r="AR22" s="46">
        <v>211</v>
      </c>
      <c r="AS22" s="46">
        <v>205.5</v>
      </c>
      <c r="AT22" s="46">
        <v>200.00000000000003</v>
      </c>
      <c r="AU22" s="46">
        <v>192.22000000000003</v>
      </c>
      <c r="AV22" s="46">
        <v>184.44000000000003</v>
      </c>
      <c r="AW22" s="46">
        <v>176.66000000000003</v>
      </c>
      <c r="AX22" s="46">
        <v>168.88000000000002</v>
      </c>
      <c r="AY22" s="46">
        <v>161.10000000000005</v>
      </c>
      <c r="AZ22" s="46">
        <v>157.10000000000005</v>
      </c>
      <c r="BA22" s="46">
        <v>153.10000000000002</v>
      </c>
      <c r="BB22" s="46">
        <v>149.10000000000002</v>
      </c>
      <c r="BC22" s="46">
        <v>145.10000000000002</v>
      </c>
      <c r="BD22" s="46">
        <v>141.10000000000002</v>
      </c>
      <c r="BE22" s="46">
        <v>140.62000000000003</v>
      </c>
      <c r="BF22" s="46">
        <v>140.14000000000001</v>
      </c>
      <c r="BG22" s="46">
        <v>139.66000000000003</v>
      </c>
      <c r="BH22" s="46">
        <v>139.18</v>
      </c>
      <c r="BI22" s="46">
        <v>138.69999999999999</v>
      </c>
      <c r="BJ22" s="46">
        <v>143.72</v>
      </c>
      <c r="BK22" s="46">
        <v>148.73999999999998</v>
      </c>
      <c r="BL22" s="46">
        <v>153.76</v>
      </c>
      <c r="BM22" s="46">
        <v>158.78</v>
      </c>
      <c r="BN22" s="46">
        <v>163.80000000000001</v>
      </c>
    </row>
    <row r="23" spans="2:66" x14ac:dyDescent="0.3">
      <c r="B23" s="47" t="s">
        <v>95</v>
      </c>
      <c r="C23" s="46">
        <f t="shared" si="0"/>
        <v>155.44892172000002</v>
      </c>
      <c r="D23" s="46">
        <f>SUM($AK23:AL23)/D$4</f>
        <v>132.46795372399998</v>
      </c>
      <c r="E23" s="46">
        <f>SUM($AK23:AM23)/E$4</f>
        <v>114.52646677066666</v>
      </c>
      <c r="F23" s="46">
        <f>SUM($AK23:AN23)/F$4</f>
        <v>97.844850077999979</v>
      </c>
      <c r="G23" s="46">
        <f>SUM($AK23:AO23)/G$4</f>
        <v>88.665880062399978</v>
      </c>
      <c r="H23" s="46">
        <f>SUM($AK23:AP23)/H$4</f>
        <v>83.238233385333317</v>
      </c>
      <c r="I23" s="46">
        <f>SUM($AK23:AQ23)/I$4</f>
        <v>79.525628615999977</v>
      </c>
      <c r="J23" s="46">
        <f>SUM($AK23:AR23)/J$4</f>
        <v>76.884925038999981</v>
      </c>
      <c r="K23" s="46">
        <f>SUM($AK23:AS23)/K$4</f>
        <v>73.81993336799998</v>
      </c>
      <c r="L23" s="46">
        <f>SUM($AK23:AT23)/L$4</f>
        <v>70.457940031199982</v>
      </c>
      <c r="M23" s="46">
        <f>SUM($AK23:AU23)/M$4</f>
        <v>67.494490937454529</v>
      </c>
      <c r="N23" s="46">
        <f>SUM($AK23:AV23)/N$4</f>
        <v>64.829950025999992</v>
      </c>
      <c r="O23" s="46">
        <f>SUM($AK23:AW23)/O$4</f>
        <v>62.395338485538453</v>
      </c>
      <c r="P23" s="46">
        <f>SUM($AK23:AX23)/P$4</f>
        <v>60.141385736571422</v>
      </c>
      <c r="Q23" s="46">
        <f>SUM($AK23:AY23)/Q$4</f>
        <v>58.031960020799993</v>
      </c>
      <c r="R23" s="46">
        <f>SUM($AK23:AZ23)/R$4</f>
        <v>56.241212519499996</v>
      </c>
      <c r="S23" s="46">
        <f>SUM($AK23:BA23)/S$4</f>
        <v>54.712905900705877</v>
      </c>
      <c r="T23" s="46">
        <f>SUM($AK23:BB23)/T$4</f>
        <v>53.403300017333329</v>
      </c>
      <c r="U23" s="46">
        <f>SUM($AK23:BC23)/U$4</f>
        <v>52.277863174315783</v>
      </c>
      <c r="V23" s="46">
        <f>SUM($AK23:BD23)/V$4</f>
        <v>51.308970015599996</v>
      </c>
      <c r="W23" s="46">
        <f>SUM($AK23:BE23)/W$4</f>
        <v>50.589495252952375</v>
      </c>
      <c r="X23" s="46">
        <f>SUM($AK23:BF23)/X$4</f>
        <v>50.085427286909088</v>
      </c>
      <c r="Y23" s="46">
        <f>SUM($AK23:BG23)/Y$4</f>
        <v>49.7686695787826</v>
      </c>
      <c r="Z23" s="46">
        <f>SUM($AK23:BH23)/Z$4</f>
        <v>49.615808346333324</v>
      </c>
      <c r="AA23" s="46">
        <f>SUM($AK23:BI23)/AA$4</f>
        <v>49.607176012479997</v>
      </c>
      <c r="AB23" s="46">
        <f>SUM($AK23:BJ23)/AB$4</f>
        <v>49.866130781230758</v>
      </c>
      <c r="AC23" s="46">
        <f>SUM($AK23:BK23)/AC$4</f>
        <v>50.362940752296289</v>
      </c>
      <c r="AD23" s="46">
        <f>SUM($AK23:BL23)/AD$4</f>
        <v>51.07212143971428</v>
      </c>
      <c r="AE23" s="46">
        <f>SUM($AK23:BM23)/AE$4</f>
        <v>51.97170345903448</v>
      </c>
      <c r="AF23" s="46">
        <f>SUM($AK23:BN23)/AF$4</f>
        <v>53.042646677066656</v>
      </c>
      <c r="AJ23" s="47" t="s">
        <v>95</v>
      </c>
      <c r="AK23" s="46">
        <v>155.44892172000002</v>
      </c>
      <c r="AL23" s="46">
        <v>109.48698572799996</v>
      </c>
      <c r="AM23" s="46">
        <v>78.643492863999967</v>
      </c>
      <c r="AN23" s="46">
        <v>47.799999999999983</v>
      </c>
      <c r="AO23" s="46">
        <v>51.95</v>
      </c>
      <c r="AP23" s="46">
        <v>56.100000000000009</v>
      </c>
      <c r="AQ23" s="46">
        <v>57.25</v>
      </c>
      <c r="AR23" s="46">
        <v>58.400000000000006</v>
      </c>
      <c r="AS23" s="46">
        <v>49.300000000000004</v>
      </c>
      <c r="AT23" s="46">
        <v>40.200000000000003</v>
      </c>
      <c r="AU23" s="46">
        <v>37.860000000000007</v>
      </c>
      <c r="AV23" s="46">
        <v>35.520000000000003</v>
      </c>
      <c r="AW23" s="46">
        <v>33.180000000000007</v>
      </c>
      <c r="AX23" s="46">
        <v>30.840000000000003</v>
      </c>
      <c r="AY23" s="46">
        <v>28.500000000000007</v>
      </c>
      <c r="AZ23" s="46">
        <v>29.380000000000006</v>
      </c>
      <c r="BA23" s="46">
        <v>30.260000000000005</v>
      </c>
      <c r="BB23" s="46">
        <v>31.140000000000004</v>
      </c>
      <c r="BC23" s="46">
        <v>32.020000000000003</v>
      </c>
      <c r="BD23" s="46">
        <v>32.9</v>
      </c>
      <c r="BE23" s="46">
        <v>36.200000000000003</v>
      </c>
      <c r="BF23" s="46">
        <v>39.5</v>
      </c>
      <c r="BG23" s="46">
        <v>42.8</v>
      </c>
      <c r="BH23" s="46">
        <v>46.099999999999994</v>
      </c>
      <c r="BI23" s="46">
        <v>49.399999999999991</v>
      </c>
      <c r="BJ23" s="46">
        <v>56.339999999999996</v>
      </c>
      <c r="BK23" s="46">
        <v>63.279999999999994</v>
      </c>
      <c r="BL23" s="46">
        <v>70.22</v>
      </c>
      <c r="BM23" s="46">
        <v>77.16</v>
      </c>
      <c r="BN23" s="46">
        <v>84.1</v>
      </c>
    </row>
    <row r="24" spans="2:66" x14ac:dyDescent="0.3">
      <c r="B24" s="47" t="s">
        <v>96</v>
      </c>
      <c r="C24" s="46">
        <f t="shared" si="0"/>
        <v>460.72360993000001</v>
      </c>
      <c r="D24" s="46">
        <f>SUM($AK24:AL24)/D$4</f>
        <v>473.88026474900005</v>
      </c>
      <c r="E24" s="46">
        <f>SUM($AK24:AM24)/E$4</f>
        <v>487.8596630940001</v>
      </c>
      <c r="F24" s="46">
        <f>SUM($AK24:AN24)/F$4</f>
        <v>502.04474732050011</v>
      </c>
      <c r="G24" s="46">
        <f>SUM($AK24:AO24)/G$4</f>
        <v>502.72579785640011</v>
      </c>
      <c r="H24" s="46">
        <f>SUM($AK24:AP24)/H$4</f>
        <v>496.65483154700013</v>
      </c>
      <c r="I24" s="46">
        <f>SUM($AK24:AQ24)/I$4</f>
        <v>487.7184270402858</v>
      </c>
      <c r="J24" s="46">
        <f>SUM($AK24:AR24)/J$4</f>
        <v>476.99112366025008</v>
      </c>
      <c r="K24" s="46">
        <f>SUM($AK24:AS24)/K$4</f>
        <v>464.66988769800014</v>
      </c>
      <c r="L24" s="46">
        <f>SUM($AK24:AT24)/L$4</f>
        <v>451.23289892820014</v>
      </c>
      <c r="M24" s="46">
        <f>SUM($AK24:AU24)/M$4</f>
        <v>439.97172629836371</v>
      </c>
      <c r="N24" s="46">
        <f>SUM($AK24:AV24)/N$4</f>
        <v>430.34241577350008</v>
      </c>
      <c r="O24" s="46">
        <f>SUM($AK24:AW24)/O$4</f>
        <v>421.96838379092321</v>
      </c>
      <c r="P24" s="46">
        <f>SUM($AK24:AX24)/P$4</f>
        <v>414.58064209157152</v>
      </c>
      <c r="Q24" s="46">
        <f>SUM($AK24:AY24)/Q$4</f>
        <v>407.9819326188001</v>
      </c>
      <c r="R24" s="46">
        <f>SUM($AK24:AZ24)/R$4</f>
        <v>401.86056183012511</v>
      </c>
      <c r="S24" s="46">
        <f>SUM($AK24:BA24)/S$4</f>
        <v>396.13229348717653</v>
      </c>
      <c r="T24" s="46">
        <f>SUM($AK24:BB24)/T$4</f>
        <v>390.73161051566672</v>
      </c>
      <c r="U24" s="46">
        <f>SUM($AK24:BC24)/U$4</f>
        <v>385.606788909579</v>
      </c>
      <c r="V24" s="46">
        <f>SUM($AK24:BD24)/V$4</f>
        <v>380.71644946410004</v>
      </c>
      <c r="W24" s="46">
        <f>SUM($AK24:BE24)/W$4</f>
        <v>376.18804710866669</v>
      </c>
      <c r="X24" s="46">
        <f>SUM($AK24:BF24)/X$4</f>
        <v>371.9722267855455</v>
      </c>
      <c r="Y24" s="46">
        <f>SUM($AK24:BG24)/Y$4</f>
        <v>368.02821692530438</v>
      </c>
      <c r="Z24" s="46">
        <f>SUM($AK24:BH24)/Z$4</f>
        <v>364.32204122008335</v>
      </c>
      <c r="AA24" s="46">
        <f>SUM($AK24:BI24)/AA$4</f>
        <v>360.82515957128004</v>
      </c>
      <c r="AB24" s="46">
        <f>SUM($AK24:BJ24)/AB$4</f>
        <v>357.72803804930766</v>
      </c>
      <c r="AC24" s="46">
        <f>SUM($AK24:BK24)/AC$4</f>
        <v>354.98625886229632</v>
      </c>
      <c r="AD24" s="46">
        <f>SUM($AK24:BL24)/AD$4</f>
        <v>352.56174961721433</v>
      </c>
      <c r="AE24" s="46">
        <f>SUM($AK24:BM24)/AE$4</f>
        <v>350.42168928558624</v>
      </c>
      <c r="AF24" s="46">
        <f>SUM($AK24:BN24)/AF$4</f>
        <v>348.53763297606667</v>
      </c>
      <c r="AJ24" s="47" t="s">
        <v>96</v>
      </c>
      <c r="AK24" s="46">
        <v>460.72360993000001</v>
      </c>
      <c r="AL24" s="46">
        <v>487.03691956800003</v>
      </c>
      <c r="AM24" s="46">
        <v>515.81845978400008</v>
      </c>
      <c r="AN24" s="46">
        <v>544.60000000000014</v>
      </c>
      <c r="AO24" s="46">
        <v>505.45</v>
      </c>
      <c r="AP24" s="46">
        <v>466.29999999999995</v>
      </c>
      <c r="AQ24" s="46">
        <v>434.09999999999997</v>
      </c>
      <c r="AR24" s="46">
        <v>401.9</v>
      </c>
      <c r="AS24" s="46">
        <v>366.1</v>
      </c>
      <c r="AT24" s="46">
        <v>330.30000000000007</v>
      </c>
      <c r="AU24" s="46">
        <v>327.36000000000007</v>
      </c>
      <c r="AV24" s="46">
        <v>324.42</v>
      </c>
      <c r="AW24" s="46">
        <v>321.48</v>
      </c>
      <c r="AX24" s="46">
        <v>318.54000000000002</v>
      </c>
      <c r="AY24" s="46">
        <v>315.60000000000002</v>
      </c>
      <c r="AZ24" s="46">
        <v>310.04000000000002</v>
      </c>
      <c r="BA24" s="46">
        <v>304.48</v>
      </c>
      <c r="BB24" s="46">
        <v>298.92</v>
      </c>
      <c r="BC24" s="46">
        <v>293.36</v>
      </c>
      <c r="BD24" s="46">
        <v>287.8</v>
      </c>
      <c r="BE24" s="46">
        <v>285.62</v>
      </c>
      <c r="BF24" s="46">
        <v>283.44</v>
      </c>
      <c r="BG24" s="46">
        <v>281.26</v>
      </c>
      <c r="BH24" s="46">
        <v>279.08</v>
      </c>
      <c r="BI24" s="46">
        <v>276.89999999999998</v>
      </c>
      <c r="BJ24" s="46">
        <v>280.3</v>
      </c>
      <c r="BK24" s="46">
        <v>283.7</v>
      </c>
      <c r="BL24" s="46">
        <v>287.10000000000002</v>
      </c>
      <c r="BM24" s="46">
        <v>290.5</v>
      </c>
      <c r="BN24" s="46">
        <v>293.89999999999998</v>
      </c>
    </row>
    <row r="25" spans="2:66" x14ac:dyDescent="0.3">
      <c r="B25" s="47" t="s">
        <v>97</v>
      </c>
      <c r="C25" s="46">
        <f t="shared" si="0"/>
        <v>350.99293148999999</v>
      </c>
      <c r="D25" s="46">
        <f>SUM($AK25:AL25)/D$4</f>
        <v>348.95884879566665</v>
      </c>
      <c r="E25" s="46">
        <f>SUM($AK25:AM25)/E$4</f>
        <v>338.19336021399999</v>
      </c>
      <c r="F25" s="46">
        <f>SUM($AK25:AN25)/F$4</f>
        <v>325.24502016049996</v>
      </c>
      <c r="G25" s="46">
        <f>SUM($AK25:AO25)/G$4</f>
        <v>305.04601612839997</v>
      </c>
      <c r="H25" s="46">
        <f>SUM($AK25:AP25)/H$4</f>
        <v>281.22168010699994</v>
      </c>
      <c r="I25" s="46">
        <f>SUM($AK25:AQ25)/I$4</f>
        <v>260.09001152028566</v>
      </c>
      <c r="J25" s="46">
        <f>SUM($AK25:AR25)/J$4</f>
        <v>240.64126008024996</v>
      </c>
      <c r="K25" s="46">
        <f>SUM($AK25:AS25)/K$4</f>
        <v>223.54223118244443</v>
      </c>
      <c r="L25" s="46">
        <f>SUM($AK25:AT25)/L$4</f>
        <v>208.08800806419995</v>
      </c>
      <c r="M25" s="46">
        <f>SUM($AK25:AU25)/M$4</f>
        <v>194.77637096745448</v>
      </c>
      <c r="N25" s="46">
        <f>SUM($AK25:AV25)/N$4</f>
        <v>183.07167338683328</v>
      </c>
      <c r="O25" s="46">
        <f>SUM($AK25:AW25)/O$4</f>
        <v>172.60308312630767</v>
      </c>
      <c r="P25" s="46">
        <f>SUM($AK25:AX25)/P$4</f>
        <v>163.10572004585711</v>
      </c>
      <c r="Q25" s="46">
        <f>SUM($AK25:AY25)/Q$4</f>
        <v>154.38533870946665</v>
      </c>
      <c r="R25" s="46">
        <f>SUM($AK25:AZ25)/R$4</f>
        <v>146.61500504012497</v>
      </c>
      <c r="S25" s="46">
        <f>SUM($AK25:BA25)/S$4</f>
        <v>139.62706356717646</v>
      </c>
      <c r="T25" s="46">
        <f>SUM($AK25:BB25)/T$4</f>
        <v>133.29111559122219</v>
      </c>
      <c r="U25" s="46">
        <f>SUM($AK25:BC25)/U$4</f>
        <v>127.50421477063156</v>
      </c>
      <c r="V25" s="46">
        <f>SUM($AK25:BD25)/V$4</f>
        <v>122.18400403209998</v>
      </c>
      <c r="W25" s="46">
        <f>SUM($AK25:BE25)/W$4</f>
        <v>117.41048003057142</v>
      </c>
      <c r="X25" s="46">
        <f>SUM($AK25:BF25)/X$4</f>
        <v>113.10909457463636</v>
      </c>
      <c r="Y25" s="46">
        <f>SUM($AK25:BG25)/Y$4</f>
        <v>109.21826437573912</v>
      </c>
      <c r="Z25" s="46">
        <f>SUM($AK25:BH25)/Z$4</f>
        <v>105.68667002674999</v>
      </c>
      <c r="AA25" s="46">
        <f>SUM($AK25:BI25)/AA$4</f>
        <v>102.47120322568</v>
      </c>
      <c r="AB25" s="46">
        <f>SUM($AK25:BJ25)/AB$4</f>
        <v>99.621541563153855</v>
      </c>
      <c r="AC25" s="46">
        <f>SUM($AK25:BK25)/AC$4</f>
        <v>97.09704002377778</v>
      </c>
      <c r="AD25" s="46">
        <f>SUM($AK25:BL25)/AD$4</f>
        <v>94.862860022928572</v>
      </c>
      <c r="AE25" s="46">
        <f>SUM($AK25:BM25)/AE$4</f>
        <v>92.888968297999995</v>
      </c>
      <c r="AF25" s="46">
        <f>SUM($AK25:BN25)/AF$4</f>
        <v>91.149336021399989</v>
      </c>
      <c r="AJ25" s="47" t="s">
        <v>97</v>
      </c>
      <c r="AK25" s="46">
        <v>350.99293148999999</v>
      </c>
      <c r="AL25" s="46">
        <v>346.92476610133332</v>
      </c>
      <c r="AM25" s="46">
        <v>316.66238305066668</v>
      </c>
      <c r="AN25" s="46">
        <v>286.39999999999998</v>
      </c>
      <c r="AO25" s="46">
        <v>224.25</v>
      </c>
      <c r="AP25" s="46">
        <v>162.10000000000002</v>
      </c>
      <c r="AQ25" s="46">
        <v>133.30000000000001</v>
      </c>
      <c r="AR25" s="46">
        <v>104.49999999999999</v>
      </c>
      <c r="AS25" s="46">
        <v>86.75</v>
      </c>
      <c r="AT25" s="46">
        <v>69</v>
      </c>
      <c r="AU25" s="46">
        <v>61.660000000000004</v>
      </c>
      <c r="AV25" s="46">
        <v>54.32</v>
      </c>
      <c r="AW25" s="46">
        <v>46.980000000000004</v>
      </c>
      <c r="AX25" s="46">
        <v>39.64</v>
      </c>
      <c r="AY25" s="46">
        <v>32.299999999999997</v>
      </c>
      <c r="AZ25" s="46">
        <v>30.059999999999995</v>
      </c>
      <c r="BA25" s="46">
        <v>27.819999999999997</v>
      </c>
      <c r="BB25" s="46">
        <v>25.58</v>
      </c>
      <c r="BC25" s="46">
        <v>23.34</v>
      </c>
      <c r="BD25" s="46">
        <v>21.100000000000005</v>
      </c>
      <c r="BE25" s="46">
        <v>21.940000000000005</v>
      </c>
      <c r="BF25" s="46">
        <v>22.780000000000005</v>
      </c>
      <c r="BG25" s="46">
        <v>23.620000000000005</v>
      </c>
      <c r="BH25" s="46">
        <v>24.46</v>
      </c>
      <c r="BI25" s="46">
        <v>25.299999999999997</v>
      </c>
      <c r="BJ25" s="46">
        <v>28.38</v>
      </c>
      <c r="BK25" s="46">
        <v>31.459999999999997</v>
      </c>
      <c r="BL25" s="46">
        <v>34.54</v>
      </c>
      <c r="BM25" s="46">
        <v>37.619999999999997</v>
      </c>
      <c r="BN25" s="46">
        <v>40.699999999999996</v>
      </c>
    </row>
    <row r="26" spans="2:66" x14ac:dyDescent="0.3">
      <c r="B26" s="47" t="s">
        <v>98</v>
      </c>
      <c r="C26" s="46">
        <f t="shared" si="0"/>
        <v>688.44393352999998</v>
      </c>
      <c r="D26" s="46">
        <f>SUM($AK26:AL26)/D$4</f>
        <v>704.24334548499996</v>
      </c>
      <c r="E26" s="46">
        <f>SUM($AK26:AM26)/E$4</f>
        <v>700.20268989666658</v>
      </c>
      <c r="F26" s="46">
        <f>SUM($AK26:AN26)/F$4</f>
        <v>691.20201742249992</v>
      </c>
      <c r="G26" s="46">
        <f>SUM($AK26:AO26)/G$4</f>
        <v>676.45161393799992</v>
      </c>
      <c r="H26" s="46">
        <f>SUM($AK26:AP26)/H$4</f>
        <v>658.82634494833326</v>
      </c>
      <c r="I26" s="46">
        <f>SUM($AK26:AQ26)/I$4</f>
        <v>630.08686709857125</v>
      </c>
      <c r="J26" s="46">
        <f>SUM($AK26:AR26)/J$4</f>
        <v>594.40100871124991</v>
      </c>
      <c r="K26" s="46">
        <f>SUM($AK26:AS26)/K$4</f>
        <v>561.47867440999994</v>
      </c>
      <c r="L26" s="46">
        <f>SUM($AK26:AT26)/L$4</f>
        <v>530.490806969</v>
      </c>
      <c r="M26" s="46">
        <f>SUM($AK26:AU26)/M$4</f>
        <v>504.4680063354545</v>
      </c>
      <c r="N26" s="46">
        <f>SUM($AK26:AV26)/N$4</f>
        <v>482.16900580750001</v>
      </c>
      <c r="O26" s="46">
        <f>SUM($AK26:AW26)/O$4</f>
        <v>462.73446689923082</v>
      </c>
      <c r="P26" s="46">
        <f>SUM($AK26:AX26)/P$4</f>
        <v>445.5505764064286</v>
      </c>
      <c r="Q26" s="46">
        <f>SUM($AK26:AY26)/Q$4</f>
        <v>430.16720464600002</v>
      </c>
      <c r="R26" s="46">
        <f>SUM($AK26:AZ26)/R$4</f>
        <v>415.78925435562502</v>
      </c>
      <c r="S26" s="46">
        <f>SUM($AK26:BA26)/S$4</f>
        <v>402.23929821705883</v>
      </c>
      <c r="T26" s="46">
        <f>SUM($AK26:BB26)/T$4</f>
        <v>389.37933720500001</v>
      </c>
      <c r="U26" s="46">
        <f>SUM($AK26:BC26)/U$4</f>
        <v>377.10042472052629</v>
      </c>
      <c r="V26" s="46">
        <f>SUM($AK26:BD26)/V$4</f>
        <v>365.3154034845</v>
      </c>
      <c r="W26" s="46">
        <f>SUM($AK26:BE26)/W$4</f>
        <v>354.30895569952384</v>
      </c>
      <c r="X26" s="46">
        <f>SUM($AK26:BF26)/X$4</f>
        <v>343.97491225863638</v>
      </c>
      <c r="Y26" s="46">
        <f>SUM($AK26:BG26)/Y$4</f>
        <v>334.22556824739132</v>
      </c>
      <c r="Z26" s="46">
        <f>SUM($AK26:BH26)/Z$4</f>
        <v>324.98783623708334</v>
      </c>
      <c r="AA26" s="46">
        <f>SUM($AK26:BI26)/AA$4</f>
        <v>316.20032278760004</v>
      </c>
      <c r="AB26" s="46">
        <f>SUM($AK26:BJ26)/AB$4</f>
        <v>308.05261806499999</v>
      </c>
      <c r="AC26" s="46">
        <f>SUM($AK26:BK26)/AC$4</f>
        <v>300.47363221074073</v>
      </c>
      <c r="AD26" s="46">
        <f>SUM($AK26:BL26)/AD$4</f>
        <v>293.40243106035717</v>
      </c>
      <c r="AE26" s="46">
        <f>SUM($AK26:BM26)/AE$4</f>
        <v>286.78648516172422</v>
      </c>
      <c r="AF26" s="46">
        <f>SUM($AK26:BN26)/AF$4</f>
        <v>280.58026898966671</v>
      </c>
      <c r="AJ26" s="47" t="s">
        <v>98</v>
      </c>
      <c r="AK26" s="46">
        <v>688.44393352999998</v>
      </c>
      <c r="AL26" s="46">
        <v>720.04275744000006</v>
      </c>
      <c r="AM26" s="46">
        <v>692.12137872000005</v>
      </c>
      <c r="AN26" s="46">
        <v>664.2</v>
      </c>
      <c r="AO26" s="46">
        <v>617.45000000000005</v>
      </c>
      <c r="AP26" s="46">
        <v>570.70000000000005</v>
      </c>
      <c r="AQ26" s="46">
        <v>457.65000000000009</v>
      </c>
      <c r="AR26" s="46">
        <v>344.60000000000008</v>
      </c>
      <c r="AS26" s="46">
        <v>298.10000000000002</v>
      </c>
      <c r="AT26" s="46">
        <v>251.60000000000002</v>
      </c>
      <c r="AU26" s="46">
        <v>244.24000000000004</v>
      </c>
      <c r="AV26" s="46">
        <v>236.88000000000002</v>
      </c>
      <c r="AW26" s="46">
        <v>229.52000000000004</v>
      </c>
      <c r="AX26" s="46">
        <v>222.16000000000003</v>
      </c>
      <c r="AY26" s="46">
        <v>214.8</v>
      </c>
      <c r="AZ26" s="46">
        <v>200.12</v>
      </c>
      <c r="BA26" s="46">
        <v>185.44</v>
      </c>
      <c r="BB26" s="46">
        <v>170.76000000000002</v>
      </c>
      <c r="BC26" s="46">
        <v>156.08000000000001</v>
      </c>
      <c r="BD26" s="46">
        <v>141.4</v>
      </c>
      <c r="BE26" s="46">
        <v>134.18</v>
      </c>
      <c r="BF26" s="46">
        <v>126.96000000000001</v>
      </c>
      <c r="BG26" s="46">
        <v>119.74</v>
      </c>
      <c r="BH26" s="46">
        <v>112.52</v>
      </c>
      <c r="BI26" s="46">
        <v>105.3</v>
      </c>
      <c r="BJ26" s="46">
        <v>104.36</v>
      </c>
      <c r="BK26" s="46">
        <v>103.41999999999999</v>
      </c>
      <c r="BL26" s="46">
        <v>102.47999999999999</v>
      </c>
      <c r="BM26" s="46">
        <v>101.53999999999999</v>
      </c>
      <c r="BN26" s="46">
        <v>100.6</v>
      </c>
    </row>
    <row r="27" spans="2:66" x14ac:dyDescent="0.3">
      <c r="B27" s="47" t="s">
        <v>99</v>
      </c>
      <c r="C27" s="46">
        <f t="shared" si="0"/>
        <v>403.105433</v>
      </c>
      <c r="D27" s="46">
        <f>SUM($AK27:AL27)/D$4</f>
        <v>403.62508726800002</v>
      </c>
      <c r="E27" s="46">
        <f>SUM($AK27:AM27)/E$4</f>
        <v>412.05751510133337</v>
      </c>
      <c r="F27" s="46">
        <f>SUM($AK27:AN27)/F$4</f>
        <v>422.46813632600004</v>
      </c>
      <c r="G27" s="46">
        <f>SUM($AK27:AO27)/G$4</f>
        <v>424.54450906080001</v>
      </c>
      <c r="H27" s="46">
        <f>SUM($AK27:AP27)/H$4</f>
        <v>422.45375755066669</v>
      </c>
      <c r="I27" s="46">
        <f>SUM($AK27:AQ27)/I$4</f>
        <v>412.08893504342859</v>
      </c>
      <c r="J27" s="46">
        <f>SUM($AK27:AR27)/J$4</f>
        <v>396.55281816300004</v>
      </c>
      <c r="K27" s="46">
        <f>SUM($AK27:AS27)/K$4</f>
        <v>380.12472725600003</v>
      </c>
      <c r="L27" s="46">
        <f>SUM($AK27:AT27)/L$4</f>
        <v>363.07225453040002</v>
      </c>
      <c r="M27" s="46">
        <f>SUM($AK27:AU27)/M$4</f>
        <v>347.98568593672729</v>
      </c>
      <c r="N27" s="46">
        <f>SUM($AK27:AV27)/N$4</f>
        <v>334.37354544199997</v>
      </c>
      <c r="O27" s="46">
        <f>SUM($AK27:AW27)/O$4</f>
        <v>321.895580408</v>
      </c>
      <c r="P27" s="46">
        <f>SUM($AK27:AX27)/P$4</f>
        <v>310.30875323600003</v>
      </c>
      <c r="Q27" s="46">
        <f>SUM($AK27:AY27)/Q$4</f>
        <v>299.43483635360002</v>
      </c>
      <c r="R27" s="46">
        <f>SUM($AK27:AZ27)/R$4</f>
        <v>288.97265908150001</v>
      </c>
      <c r="S27" s="46">
        <f>SUM($AK27:BA27)/S$4</f>
        <v>278.84956148847061</v>
      </c>
      <c r="T27" s="46">
        <f>SUM($AK27:BB27)/T$4</f>
        <v>269.00903029466667</v>
      </c>
      <c r="U27" s="46">
        <f>SUM($AK27:BC27)/U$4</f>
        <v>259.40644975284215</v>
      </c>
      <c r="V27" s="46">
        <f>SUM($AK27:BD27)/V$4</f>
        <v>250.00612726520004</v>
      </c>
      <c r="W27" s="46">
        <f>SUM($AK27:BE27)/W$4</f>
        <v>241.4705973954286</v>
      </c>
      <c r="X27" s="46">
        <f>SUM($AK27:BF27)/X$4</f>
        <v>233.68193387745458</v>
      </c>
      <c r="Y27" s="46">
        <f>SUM($AK27:BG27)/Y$4</f>
        <v>226.54271936104348</v>
      </c>
      <c r="Z27" s="46">
        <f>SUM($AK27:BH27)/Z$4</f>
        <v>219.97177272100001</v>
      </c>
      <c r="AA27" s="46">
        <f>SUM($AK27:BI27)/AA$4</f>
        <v>213.90090181216001</v>
      </c>
      <c r="AB27" s="46">
        <f>SUM($AK27:BJ27)/AB$4</f>
        <v>208.57240558861537</v>
      </c>
      <c r="AC27" s="46">
        <f>SUM($AK27:BK27)/AC$4</f>
        <v>203.90379797422224</v>
      </c>
      <c r="AD27" s="46">
        <f>SUM($AK27:BL27)/AD$4</f>
        <v>199.82437661800003</v>
      </c>
      <c r="AE27" s="46">
        <f>SUM($AK27:BM27)/AE$4</f>
        <v>196.27319121737935</v>
      </c>
      <c r="AF27" s="46">
        <f>SUM($AK27:BN27)/AF$4</f>
        <v>193.19741817680003</v>
      </c>
      <c r="AJ27" s="47" t="s">
        <v>99</v>
      </c>
      <c r="AK27" s="46">
        <v>403.105433</v>
      </c>
      <c r="AL27" s="46">
        <v>404.14474153600003</v>
      </c>
      <c r="AM27" s="46">
        <v>428.92237076800001</v>
      </c>
      <c r="AN27" s="46">
        <v>453.7</v>
      </c>
      <c r="AO27" s="46">
        <v>432.85</v>
      </c>
      <c r="AP27" s="46">
        <v>411.99999999999994</v>
      </c>
      <c r="AQ27" s="46">
        <v>349.9</v>
      </c>
      <c r="AR27" s="46">
        <v>287.8</v>
      </c>
      <c r="AS27" s="46">
        <v>248.70000000000002</v>
      </c>
      <c r="AT27" s="46">
        <v>209.60000000000002</v>
      </c>
      <c r="AU27" s="46">
        <v>197.12000000000003</v>
      </c>
      <c r="AV27" s="46">
        <v>184.64000000000001</v>
      </c>
      <c r="AW27" s="46">
        <v>172.16000000000003</v>
      </c>
      <c r="AX27" s="46">
        <v>159.68</v>
      </c>
      <c r="AY27" s="46">
        <v>147.19999999999999</v>
      </c>
      <c r="AZ27" s="46">
        <v>132.04</v>
      </c>
      <c r="BA27" s="46">
        <v>116.88</v>
      </c>
      <c r="BB27" s="46">
        <v>101.72</v>
      </c>
      <c r="BC27" s="46">
        <v>86.560000000000016</v>
      </c>
      <c r="BD27" s="46">
        <v>71.40000000000002</v>
      </c>
      <c r="BE27" s="46">
        <v>70.760000000000019</v>
      </c>
      <c r="BF27" s="46">
        <v>70.12</v>
      </c>
      <c r="BG27" s="46">
        <v>69.48</v>
      </c>
      <c r="BH27" s="46">
        <v>68.84</v>
      </c>
      <c r="BI27" s="46">
        <v>68.2</v>
      </c>
      <c r="BJ27" s="46">
        <v>75.36</v>
      </c>
      <c r="BK27" s="46">
        <v>82.52</v>
      </c>
      <c r="BL27" s="46">
        <v>89.679999999999993</v>
      </c>
      <c r="BM27" s="46">
        <v>96.839999999999989</v>
      </c>
      <c r="BN27" s="46">
        <v>103.99999999999999</v>
      </c>
    </row>
    <row r="28" spans="2:66" x14ac:dyDescent="0.3">
      <c r="B28" s="47" t="s">
        <v>100</v>
      </c>
      <c r="C28" s="46">
        <f t="shared" si="0"/>
        <v>467.81186086000002</v>
      </c>
      <c r="D28" s="46">
        <f>SUM($AK28:AL28)/D$4</f>
        <v>452.12322391533337</v>
      </c>
      <c r="E28" s="46">
        <f>SUM($AK28:AM28)/E$4</f>
        <v>433.1545804386667</v>
      </c>
      <c r="F28" s="46">
        <f>SUM($AK28:AN28)/F$4</f>
        <v>413.36593532900002</v>
      </c>
      <c r="G28" s="46">
        <f>SUM($AK28:AO28)/G$4</f>
        <v>383.38274826320003</v>
      </c>
      <c r="H28" s="46">
        <f>SUM($AK28:AP28)/H$4</f>
        <v>348.30229021933337</v>
      </c>
      <c r="I28" s="46">
        <f>SUM($AK28:AQ28)/I$4</f>
        <v>317.50910590228574</v>
      </c>
      <c r="J28" s="46">
        <f>SUM($AK28:AR28)/J$4</f>
        <v>289.39546766450002</v>
      </c>
      <c r="K28" s="46">
        <f>SUM($AK28:AS28)/K$4</f>
        <v>266.24597125733339</v>
      </c>
      <c r="L28" s="46">
        <f>SUM($AK28:AT28)/L$4</f>
        <v>246.57137413160004</v>
      </c>
      <c r="M28" s="46">
        <f>SUM($AK28:AU28)/M$4</f>
        <v>230.35397648327273</v>
      </c>
      <c r="N28" s="46">
        <f>SUM($AK28:AV28)/N$4</f>
        <v>216.72947844300003</v>
      </c>
      <c r="O28" s="46">
        <f>SUM($AK28:AW28)/O$4</f>
        <v>205.09951856276925</v>
      </c>
      <c r="P28" s="46">
        <f>SUM($AK28:AX28)/P$4</f>
        <v>195.03669580828571</v>
      </c>
      <c r="Q28" s="46">
        <f>SUM($AK28:AY28)/Q$4</f>
        <v>186.2275827544</v>
      </c>
      <c r="R28" s="46">
        <f>SUM($AK28:AZ28)/R$4</f>
        <v>178.27085883225001</v>
      </c>
      <c r="S28" s="46">
        <f>SUM($AK28:BA28)/S$4</f>
        <v>171.01610243035296</v>
      </c>
      <c r="T28" s="46">
        <f>SUM($AK28:BB28)/T$4</f>
        <v>164.34631896200003</v>
      </c>
      <c r="U28" s="46">
        <f>SUM($AK28:BC28)/U$4</f>
        <v>158.16914427978949</v>
      </c>
      <c r="V28" s="46">
        <f>SUM($AK28:BD28)/V$4</f>
        <v>152.4106870658</v>
      </c>
      <c r="W28" s="46">
        <f>SUM($AK28:BE28)/W$4</f>
        <v>147.12446387219049</v>
      </c>
      <c r="X28" s="46">
        <f>SUM($AK28:BF28)/X$4</f>
        <v>142.2460791507273</v>
      </c>
      <c r="Y28" s="46">
        <f>SUM($AK28:BG28)/Y$4</f>
        <v>137.72233657895654</v>
      </c>
      <c r="Z28" s="46">
        <f>SUM($AK28:BH28)/Z$4</f>
        <v>133.50890588816668</v>
      </c>
      <c r="AA28" s="46">
        <f>SUM($AK28:BI28)/AA$4</f>
        <v>129.56854965264</v>
      </c>
      <c r="AB28" s="46">
        <f>SUM($AK28:BJ28)/AB$4</f>
        <v>126.11052851215385</v>
      </c>
      <c r="AC28" s="46">
        <f>SUM($AK28:BK28)/AC$4</f>
        <v>123.08124967837038</v>
      </c>
      <c r="AD28" s="46">
        <f>SUM($AK28:BL28)/AD$4</f>
        <v>120.43477647557144</v>
      </c>
      <c r="AE28" s="46">
        <f>SUM($AK28:BM28)/AE$4</f>
        <v>118.13150832124138</v>
      </c>
      <c r="AF28" s="46">
        <f>SUM($AK28:BN28)/AF$4</f>
        <v>116.13712471053334</v>
      </c>
      <c r="AJ28" s="47" t="s">
        <v>100</v>
      </c>
      <c r="AK28" s="46">
        <v>467.81186086000002</v>
      </c>
      <c r="AL28" s="46">
        <v>436.43458697066666</v>
      </c>
      <c r="AM28" s="46">
        <v>395.21729348533336</v>
      </c>
      <c r="AN28" s="46">
        <v>354</v>
      </c>
      <c r="AO28" s="46">
        <v>263.45</v>
      </c>
      <c r="AP28" s="46">
        <v>172.89999999999998</v>
      </c>
      <c r="AQ28" s="46">
        <v>132.75</v>
      </c>
      <c r="AR28" s="46">
        <v>92.600000000000009</v>
      </c>
      <c r="AS28" s="46">
        <v>81.050000000000011</v>
      </c>
      <c r="AT28" s="46">
        <v>69.500000000000014</v>
      </c>
      <c r="AU28" s="46">
        <v>68.180000000000007</v>
      </c>
      <c r="AV28" s="46">
        <v>66.860000000000014</v>
      </c>
      <c r="AW28" s="46">
        <v>65.540000000000006</v>
      </c>
      <c r="AX28" s="46">
        <v>64.220000000000013</v>
      </c>
      <c r="AY28" s="46">
        <v>62.9</v>
      </c>
      <c r="AZ28" s="46">
        <v>58.919999999999995</v>
      </c>
      <c r="BA28" s="46">
        <v>54.94</v>
      </c>
      <c r="BB28" s="46">
        <v>50.959999999999994</v>
      </c>
      <c r="BC28" s="46">
        <v>46.98</v>
      </c>
      <c r="BD28" s="46">
        <v>43</v>
      </c>
      <c r="BE28" s="46">
        <v>41.4</v>
      </c>
      <c r="BF28" s="46">
        <v>39.800000000000004</v>
      </c>
      <c r="BG28" s="46">
        <v>38.200000000000003</v>
      </c>
      <c r="BH28" s="46">
        <v>36.6</v>
      </c>
      <c r="BI28" s="46">
        <v>35</v>
      </c>
      <c r="BJ28" s="46">
        <v>39.659999999999997</v>
      </c>
      <c r="BK28" s="46">
        <v>44.319999999999993</v>
      </c>
      <c r="BL28" s="46">
        <v>48.98</v>
      </c>
      <c r="BM28" s="46">
        <v>53.64</v>
      </c>
      <c r="BN28" s="46">
        <v>58.3</v>
      </c>
    </row>
    <row r="29" spans="2:66" x14ac:dyDescent="0.3">
      <c r="B29" s="47" t="s">
        <v>101</v>
      </c>
      <c r="C29" s="46">
        <f t="shared" si="0"/>
        <v>298.05897849000002</v>
      </c>
      <c r="D29" s="46">
        <f>SUM($AK29:AL29)/D$4</f>
        <v>314.40010055966667</v>
      </c>
      <c r="E29" s="46">
        <f>SUM($AK29:AM29)/E$4</f>
        <v>328.39027081133332</v>
      </c>
      <c r="F29" s="46">
        <f>SUM($AK29:AN29)/F$4</f>
        <v>341.79270310850001</v>
      </c>
      <c r="G29" s="46">
        <f>SUM($AK29:AO29)/G$4</f>
        <v>344.77416248680004</v>
      </c>
      <c r="H29" s="46">
        <f>SUM($AK29:AP29)/H$4</f>
        <v>342.54513540566671</v>
      </c>
      <c r="I29" s="46">
        <f>SUM($AK29:AQ29)/I$4</f>
        <v>334.83154463342856</v>
      </c>
      <c r="J29" s="46">
        <f>SUM($AK29:AR29)/J$4</f>
        <v>323.69010155424996</v>
      </c>
      <c r="K29" s="46">
        <f>SUM($AK29:AS29)/K$4</f>
        <v>312.90231249266662</v>
      </c>
      <c r="L29" s="46">
        <f>SUM($AK29:AT29)/L$4</f>
        <v>302.36208124339998</v>
      </c>
      <c r="M29" s="46">
        <f>SUM($AK29:AU29)/M$4</f>
        <v>292.46734658490908</v>
      </c>
      <c r="N29" s="46">
        <f>SUM($AK29:AV29)/N$4</f>
        <v>283.05673436949996</v>
      </c>
      <c r="O29" s="46">
        <f>SUM($AK29:AW29)/O$4</f>
        <v>274.01852403338455</v>
      </c>
      <c r="P29" s="46">
        <f>SUM($AK29:AX29)/P$4</f>
        <v>265.27291517385709</v>
      </c>
      <c r="Q29" s="46">
        <f>SUM($AK29:AY29)/Q$4</f>
        <v>256.76138749559993</v>
      </c>
      <c r="R29" s="46">
        <f>SUM($AK29:AZ29)/R$4</f>
        <v>248.83005077712497</v>
      </c>
      <c r="S29" s="46">
        <f>SUM($AK29:BA29)/S$4</f>
        <v>241.37651837847056</v>
      </c>
      <c r="T29" s="46">
        <f>SUM($AK29:BB29)/T$4</f>
        <v>234.32115624633332</v>
      </c>
      <c r="U29" s="46">
        <f>SUM($AK29:BC29)/U$4</f>
        <v>227.60109539126316</v>
      </c>
      <c r="V29" s="46">
        <f>SUM($AK29:BD29)/V$4</f>
        <v>221.16604062170001</v>
      </c>
      <c r="W29" s="46">
        <f>SUM($AK29:BE29)/W$4</f>
        <v>214.85718154447619</v>
      </c>
      <c r="X29" s="46">
        <f>SUM($AK29:BF29)/X$4</f>
        <v>208.65730965609092</v>
      </c>
      <c r="Y29" s="46">
        <f>SUM($AK29:BG29)/Y$4</f>
        <v>202.55220923626086</v>
      </c>
      <c r="Z29" s="46">
        <f>SUM($AK29:BH29)/Z$4</f>
        <v>196.53003385141668</v>
      </c>
      <c r="AA29" s="46">
        <f>SUM($AK29:BI29)/AA$4</f>
        <v>190.58083249736003</v>
      </c>
      <c r="AB29" s="46">
        <f>SUM($AK29:BJ29)/AB$4</f>
        <v>184.72156970900002</v>
      </c>
      <c r="AC29" s="46">
        <f>SUM($AK29:BK29)/AC$4</f>
        <v>178.94225231237039</v>
      </c>
      <c r="AD29" s="46">
        <f>SUM($AK29:BL29)/AD$4</f>
        <v>173.23431472978572</v>
      </c>
      <c r="AE29" s="46">
        <f>SUM($AK29:BM29)/AE$4</f>
        <v>167.59037284255174</v>
      </c>
      <c r="AF29" s="46">
        <f>SUM($AK29:BN29)/AF$4</f>
        <v>162.00402708113336</v>
      </c>
      <c r="AJ29" s="47" t="s">
        <v>101</v>
      </c>
      <c r="AK29" s="46">
        <v>298.05897849000002</v>
      </c>
      <c r="AL29" s="46">
        <v>330.74122262933332</v>
      </c>
      <c r="AM29" s="46">
        <v>356.37061131466663</v>
      </c>
      <c r="AN29" s="46">
        <v>382</v>
      </c>
      <c r="AO29" s="46">
        <v>356.7</v>
      </c>
      <c r="AP29" s="46">
        <v>331.4</v>
      </c>
      <c r="AQ29" s="46">
        <v>288.54999999999995</v>
      </c>
      <c r="AR29" s="46">
        <v>245.69999999999996</v>
      </c>
      <c r="AS29" s="46">
        <v>226.59999999999997</v>
      </c>
      <c r="AT29" s="46">
        <v>207.49999999999997</v>
      </c>
      <c r="AU29" s="46">
        <v>193.51999999999998</v>
      </c>
      <c r="AV29" s="46">
        <v>179.54</v>
      </c>
      <c r="AW29" s="46">
        <v>165.56</v>
      </c>
      <c r="AX29" s="46">
        <v>151.57999999999998</v>
      </c>
      <c r="AY29" s="46">
        <v>137.6</v>
      </c>
      <c r="AZ29" s="46">
        <v>129.86000000000001</v>
      </c>
      <c r="BA29" s="46">
        <v>122.12</v>
      </c>
      <c r="BB29" s="46">
        <v>114.38</v>
      </c>
      <c r="BC29" s="46">
        <v>106.64</v>
      </c>
      <c r="BD29" s="46">
        <v>98.899999999999977</v>
      </c>
      <c r="BE29" s="46">
        <v>88.679999999999978</v>
      </c>
      <c r="BF29" s="46">
        <v>78.45999999999998</v>
      </c>
      <c r="BG29" s="46">
        <v>68.239999999999981</v>
      </c>
      <c r="BH29" s="46">
        <v>58.019999999999989</v>
      </c>
      <c r="BI29" s="46">
        <v>47.8</v>
      </c>
      <c r="BJ29" s="46">
        <v>38.239999999999995</v>
      </c>
      <c r="BK29" s="46">
        <v>28.679999999999996</v>
      </c>
      <c r="BL29" s="46">
        <v>19.119999999999997</v>
      </c>
      <c r="BM29" s="46">
        <v>9.5599999999999952</v>
      </c>
      <c r="BN29" s="46">
        <v>0</v>
      </c>
    </row>
    <row r="30" spans="2:66" x14ac:dyDescent="0.3">
      <c r="B30" s="47" t="s">
        <v>102</v>
      </c>
      <c r="C30" s="46">
        <f t="shared" si="0"/>
        <v>599.3901552399999</v>
      </c>
      <c r="D30" s="46">
        <f>SUM($AK30:AL30)/D$4</f>
        <v>558.92359612133328</v>
      </c>
      <c r="E30" s="46">
        <f>SUM($AK30:AM30)/E$4</f>
        <v>513.9919035813333</v>
      </c>
      <c r="F30" s="46">
        <f>SUM($AK30:AN30)/F$4</f>
        <v>467.94392768599994</v>
      </c>
      <c r="G30" s="46">
        <f>SUM($AK30:AO30)/G$4</f>
        <v>426.51514214880001</v>
      </c>
      <c r="H30" s="46">
        <f>SUM($AK30:AP30)/H$4</f>
        <v>387.39595179066669</v>
      </c>
      <c r="I30" s="46">
        <f>SUM($AK30:AQ30)/I$4</f>
        <v>352.08224439200001</v>
      </c>
      <c r="J30" s="46">
        <f>SUM($AK30:AR30)/J$4</f>
        <v>319.14696384299998</v>
      </c>
      <c r="K30" s="46">
        <f>SUM($AK30:AS30)/K$4</f>
        <v>291.53619008266668</v>
      </c>
      <c r="L30" s="46">
        <f>SUM($AK30:AT30)/L$4</f>
        <v>267.65257107439999</v>
      </c>
      <c r="M30" s="46">
        <f>SUM($AK30:AU30)/M$4</f>
        <v>247.82597370399998</v>
      </c>
      <c r="N30" s="46">
        <f>SUM($AK30:AV30)/N$4</f>
        <v>231.04214256199998</v>
      </c>
      <c r="O30" s="46">
        <f>SUM($AK30:AW30)/O$4</f>
        <v>216.59890082646154</v>
      </c>
      <c r="P30" s="46">
        <f>SUM($AK30:AX30)/P$4</f>
        <v>203.99469362457143</v>
      </c>
      <c r="Q30" s="46">
        <f>SUM($AK30:AY30)/Q$4</f>
        <v>192.86171404959998</v>
      </c>
      <c r="R30" s="46">
        <f>SUM($AK30:AZ30)/R$4</f>
        <v>182.8928569215</v>
      </c>
      <c r="S30" s="46">
        <f>SUM($AK30:BA30)/S$4</f>
        <v>173.88268886729409</v>
      </c>
      <c r="T30" s="46">
        <f>SUM($AK30:BB30)/T$4</f>
        <v>165.67142837466665</v>
      </c>
      <c r="U30" s="46">
        <f>SUM($AK30:BC30)/U$4</f>
        <v>158.13293214442103</v>
      </c>
      <c r="V30" s="46">
        <f>SUM($AK30:BD30)/V$4</f>
        <v>151.1662855372</v>
      </c>
      <c r="W30" s="46">
        <f>SUM($AK30:BE30)/W$4</f>
        <v>144.8583671782857</v>
      </c>
      <c r="X30" s="46">
        <f>SUM($AK30:BF30)/X$4</f>
        <v>139.11935048836361</v>
      </c>
      <c r="Y30" s="46">
        <f>SUM($AK30:BG30)/Y$4</f>
        <v>133.87503090191302</v>
      </c>
      <c r="Z30" s="46">
        <f>SUM($AK30:BH30)/Z$4</f>
        <v>129.06357128099998</v>
      </c>
      <c r="AA30" s="46">
        <f>SUM($AK30:BI30)/AA$4</f>
        <v>124.63302842976</v>
      </c>
      <c r="AB30" s="46">
        <f>SUM($AK30:BJ30)/AB$4</f>
        <v>120.67098887476922</v>
      </c>
      <c r="AC30" s="46">
        <f>SUM($AK30:BK30)/AC$4</f>
        <v>117.12539669422222</v>
      </c>
      <c r="AD30" s="46">
        <f>SUM($AK30:BL30)/AD$4</f>
        <v>113.95163252657143</v>
      </c>
      <c r="AE30" s="46">
        <f>SUM($AK30:BM30)/AE$4</f>
        <v>111.11123140496552</v>
      </c>
      <c r="AF30" s="46">
        <f>SUM($AK30:BN30)/AF$4</f>
        <v>108.57085702480001</v>
      </c>
      <c r="AJ30" s="47" t="s">
        <v>102</v>
      </c>
      <c r="AK30" s="46">
        <v>599.3901552399999</v>
      </c>
      <c r="AL30" s="46">
        <v>518.45703700266665</v>
      </c>
      <c r="AM30" s="46">
        <v>424.12851850133325</v>
      </c>
      <c r="AN30" s="46">
        <v>329.7999999999999</v>
      </c>
      <c r="AO30" s="46">
        <v>260.8</v>
      </c>
      <c r="AP30" s="46">
        <v>191.8</v>
      </c>
      <c r="AQ30" s="46">
        <v>140.19999999999999</v>
      </c>
      <c r="AR30" s="46">
        <v>88.6</v>
      </c>
      <c r="AS30" s="46">
        <v>70.650000000000006</v>
      </c>
      <c r="AT30" s="46">
        <v>52.70000000000001</v>
      </c>
      <c r="AU30" s="46">
        <v>49.560000000000009</v>
      </c>
      <c r="AV30" s="46">
        <v>46.420000000000009</v>
      </c>
      <c r="AW30" s="46">
        <v>43.280000000000008</v>
      </c>
      <c r="AX30" s="46">
        <v>40.140000000000008</v>
      </c>
      <c r="AY30" s="46">
        <v>37.000000000000007</v>
      </c>
      <c r="AZ30" s="46">
        <v>33.360000000000007</v>
      </c>
      <c r="BA30" s="46">
        <v>29.720000000000006</v>
      </c>
      <c r="BB30" s="46">
        <v>26.080000000000005</v>
      </c>
      <c r="BC30" s="46">
        <v>22.440000000000005</v>
      </c>
      <c r="BD30" s="46">
        <v>18.800000000000004</v>
      </c>
      <c r="BE30" s="46">
        <v>18.700000000000003</v>
      </c>
      <c r="BF30" s="46">
        <v>18.600000000000005</v>
      </c>
      <c r="BG30" s="46">
        <v>18.500000000000004</v>
      </c>
      <c r="BH30" s="46">
        <v>18.400000000000002</v>
      </c>
      <c r="BI30" s="46">
        <v>18.300000000000004</v>
      </c>
      <c r="BJ30" s="46">
        <v>21.620000000000005</v>
      </c>
      <c r="BK30" s="46">
        <v>24.940000000000005</v>
      </c>
      <c r="BL30" s="46">
        <v>28.26</v>
      </c>
      <c r="BM30" s="46">
        <v>31.580000000000002</v>
      </c>
      <c r="BN30" s="46">
        <v>34.9</v>
      </c>
    </row>
    <row r="31" spans="2:66" x14ac:dyDescent="0.3">
      <c r="B31" s="47" t="s">
        <v>103</v>
      </c>
      <c r="C31" s="46">
        <f t="shared" si="0"/>
        <v>501.51631940000004</v>
      </c>
      <c r="D31" s="46">
        <f>SUM($AK31:AL31)/D$4</f>
        <v>462.18860394266665</v>
      </c>
      <c r="E31" s="46">
        <f>SUM($AK31:AM31)/E$4</f>
        <v>418.61921737599999</v>
      </c>
      <c r="F31" s="46">
        <f>SUM($AK31:AN31)/F$4</f>
        <v>373.98941303199996</v>
      </c>
      <c r="G31" s="46">
        <f>SUM($AK31:AO31)/G$4</f>
        <v>339.56153042559998</v>
      </c>
      <c r="H31" s="46">
        <f>SUM($AK31:AP31)/H$4</f>
        <v>310.23460868799998</v>
      </c>
      <c r="I31" s="46">
        <f>SUM($AK31:AQ31)/I$4</f>
        <v>284.45109316114286</v>
      </c>
      <c r="J31" s="46">
        <f>SUM($AK31:AR31)/J$4</f>
        <v>260.882206516</v>
      </c>
      <c r="K31" s="46">
        <f>SUM($AK31:AS31)/K$4</f>
        <v>241.13418356977778</v>
      </c>
      <c r="L31" s="46">
        <f>SUM($AK31:AT31)/L$4</f>
        <v>224.06076521280002</v>
      </c>
      <c r="M31" s="46">
        <f>SUM($AK31:AU31)/M$4</f>
        <v>210.04978655709093</v>
      </c>
      <c r="N31" s="46">
        <f>SUM($AK31:AV31)/N$4</f>
        <v>198.33563767733335</v>
      </c>
      <c r="O31" s="46">
        <f>SUM($AK31:AW31)/O$4</f>
        <v>188.3882809329231</v>
      </c>
      <c r="P31" s="46">
        <f>SUM($AK31:AX31)/P$4</f>
        <v>179.82911800914286</v>
      </c>
      <c r="Q31" s="46">
        <f>SUM($AK31:AY31)/Q$4</f>
        <v>172.38051014186667</v>
      </c>
      <c r="R31" s="46">
        <f>SUM($AK31:AZ31)/R$4</f>
        <v>165.391728258</v>
      </c>
      <c r="S31" s="46">
        <f>SUM($AK31:BA31)/S$4</f>
        <v>158.78162659576469</v>
      </c>
      <c r="T31" s="46">
        <f>SUM($AK31:BB31)/T$4</f>
        <v>152.48709178488889</v>
      </c>
      <c r="U31" s="46">
        <f>SUM($AK31:BC31)/U$4</f>
        <v>146.45829748042107</v>
      </c>
      <c r="V31" s="46">
        <f>SUM($AK31:BD31)/V$4</f>
        <v>140.6553826064</v>
      </c>
      <c r="W31" s="46">
        <f>SUM($AK31:BE31)/W$4</f>
        <v>135.34893581561906</v>
      </c>
      <c r="X31" s="46">
        <f>SUM($AK31:BF31)/X$4</f>
        <v>130.47125691490908</v>
      </c>
      <c r="Y31" s="46">
        <f>SUM($AK31:BG31)/Y$4</f>
        <v>125.96641965773914</v>
      </c>
      <c r="Z31" s="46">
        <f>SUM($AK31:BH31)/Z$4</f>
        <v>121.78781883866667</v>
      </c>
      <c r="AA31" s="46">
        <f>SUM($AK31:BI31)/AA$4</f>
        <v>117.89630608511999</v>
      </c>
      <c r="AB31" s="46">
        <f>SUM($AK31:BJ31)/AB$4</f>
        <v>114.47798662030769</v>
      </c>
      <c r="AC31" s="46">
        <f>SUM($AK31:BK31)/AC$4</f>
        <v>111.48028341214814</v>
      </c>
      <c r="AD31" s="46">
        <f>SUM($AK31:BL31)/AD$4</f>
        <v>108.85813043314285</v>
      </c>
      <c r="AE31" s="46">
        <f>SUM($AK31:BM31)/AE$4</f>
        <v>106.57267765958619</v>
      </c>
      <c r="AF31" s="46">
        <f>SUM($AK31:BN31)/AF$4</f>
        <v>104.59025507093332</v>
      </c>
      <c r="AJ31" s="47" t="s">
        <v>103</v>
      </c>
      <c r="AK31" s="46">
        <v>501.51631940000004</v>
      </c>
      <c r="AL31" s="46">
        <v>422.86088848533325</v>
      </c>
      <c r="AM31" s="46">
        <v>331.48044424266664</v>
      </c>
      <c r="AN31" s="46">
        <v>240.09999999999997</v>
      </c>
      <c r="AO31" s="46">
        <v>201.85000000000002</v>
      </c>
      <c r="AP31" s="46">
        <v>163.60000000000002</v>
      </c>
      <c r="AQ31" s="46">
        <v>129.75</v>
      </c>
      <c r="AR31" s="46">
        <v>95.9</v>
      </c>
      <c r="AS31" s="46">
        <v>83.15</v>
      </c>
      <c r="AT31" s="46">
        <v>70.400000000000006</v>
      </c>
      <c r="AU31" s="46">
        <v>69.940000000000012</v>
      </c>
      <c r="AV31" s="46">
        <v>69.48</v>
      </c>
      <c r="AW31" s="46">
        <v>69.02000000000001</v>
      </c>
      <c r="AX31" s="46">
        <v>68.56</v>
      </c>
      <c r="AY31" s="46">
        <v>68.099999999999994</v>
      </c>
      <c r="AZ31" s="46">
        <v>60.559999999999995</v>
      </c>
      <c r="BA31" s="46">
        <v>53.019999999999996</v>
      </c>
      <c r="BB31" s="46">
        <v>45.480000000000004</v>
      </c>
      <c r="BC31" s="46">
        <v>37.940000000000012</v>
      </c>
      <c r="BD31" s="46">
        <v>30.400000000000009</v>
      </c>
      <c r="BE31" s="46">
        <v>29.220000000000006</v>
      </c>
      <c r="BF31" s="46">
        <v>28.040000000000006</v>
      </c>
      <c r="BG31" s="46">
        <v>26.860000000000003</v>
      </c>
      <c r="BH31" s="46">
        <v>25.68</v>
      </c>
      <c r="BI31" s="46">
        <v>24.500000000000004</v>
      </c>
      <c r="BJ31" s="46">
        <v>29.020000000000003</v>
      </c>
      <c r="BK31" s="46">
        <v>33.54</v>
      </c>
      <c r="BL31" s="46">
        <v>38.06</v>
      </c>
      <c r="BM31" s="46">
        <v>42.58</v>
      </c>
      <c r="BN31" s="46">
        <v>47.099999999999994</v>
      </c>
    </row>
    <row r="32" spans="2:66" x14ac:dyDescent="0.3">
      <c r="B32" s="47" t="s">
        <v>104</v>
      </c>
      <c r="C32" s="46">
        <f t="shared" si="0"/>
        <v>139.00628422</v>
      </c>
      <c r="D32" s="46">
        <f>SUM($AK32:AL32)/D$4</f>
        <v>124.09539132333332</v>
      </c>
      <c r="E32" s="46">
        <f>SUM($AK32:AM32)/E$4</f>
        <v>108.94434395333332</v>
      </c>
      <c r="F32" s="46">
        <f>SUM($AK32:AN32)/F$4</f>
        <v>93.733257964999979</v>
      </c>
      <c r="G32" s="46">
        <f>SUM($AK32:AO32)/G$4</f>
        <v>84.546606371999985</v>
      </c>
      <c r="H32" s="46">
        <f>SUM($AK32:AP32)/H$4</f>
        <v>78.37217197666665</v>
      </c>
      <c r="I32" s="46">
        <f>SUM($AK32:AQ32)/I$4</f>
        <v>73.504718837142846</v>
      </c>
      <c r="J32" s="46">
        <f>SUM($AK32:AR32)/J$4</f>
        <v>69.454128982499995</v>
      </c>
      <c r="K32" s="46">
        <f>SUM($AK32:AS32)/K$4</f>
        <v>66.009225762222229</v>
      </c>
      <c r="L32" s="46">
        <f>SUM($AK32:AT32)/L$4</f>
        <v>62.988303185999996</v>
      </c>
      <c r="M32" s="46">
        <f>SUM($AK32:AU32)/M$4</f>
        <v>60.387548350909086</v>
      </c>
      <c r="N32" s="46">
        <f>SUM($AK32:AV32)/N$4</f>
        <v>58.101919321666664</v>
      </c>
      <c r="O32" s="46">
        <f>SUM($AK32:AW32)/O$4</f>
        <v>56.058694758461534</v>
      </c>
      <c r="P32" s="46">
        <f>SUM($AK32:AX32)/P$4</f>
        <v>54.205930847142852</v>
      </c>
      <c r="Q32" s="46">
        <f>SUM($AK32:AY32)/Q$4</f>
        <v>52.50553545733333</v>
      </c>
      <c r="R32" s="46">
        <f>SUM($AK32:AZ32)/R$4</f>
        <v>51.105189491250002</v>
      </c>
      <c r="S32" s="46">
        <f>SUM($AK32:BA32)/S$4</f>
        <v>49.951943050588234</v>
      </c>
      <c r="T32" s="46">
        <f>SUM($AK32:BB32)/T$4</f>
        <v>49.004612881111115</v>
      </c>
      <c r="U32" s="46">
        <f>SUM($AK32:BC32)/U$4</f>
        <v>48.230685887368416</v>
      </c>
      <c r="V32" s="46">
        <f>SUM($AK32:BD32)/V$4</f>
        <v>47.604151592999997</v>
      </c>
      <c r="W32" s="46">
        <f>SUM($AK32:BE32)/W$4</f>
        <v>47.136334850476189</v>
      </c>
      <c r="X32" s="46">
        <f>SUM($AK32:BF32)/X$4</f>
        <v>46.805592357272729</v>
      </c>
      <c r="Y32" s="46">
        <f>SUM($AK32:BG32)/Y$4</f>
        <v>46.59404486347826</v>
      </c>
      <c r="Z32" s="46">
        <f>SUM($AK32:BH32)/Z$4</f>
        <v>46.48679299416667</v>
      </c>
      <c r="AA32" s="46">
        <f>SUM($AK32:BI32)/AA$4</f>
        <v>46.471321274399997</v>
      </c>
      <c r="AB32" s="46">
        <f>SUM($AK32:BJ32)/AB$4</f>
        <v>46.592424302307691</v>
      </c>
      <c r="AC32" s="46">
        <f>SUM($AK32:BK32)/AC$4</f>
        <v>46.834927105925935</v>
      </c>
      <c r="AD32" s="46">
        <f>SUM($AK32:BL32)/AD$4</f>
        <v>47.185822566428577</v>
      </c>
      <c r="AE32" s="46">
        <f>SUM($AK32:BM32)/AE$4</f>
        <v>47.633897650344835</v>
      </c>
      <c r="AF32" s="46">
        <f>SUM($AK32:BN32)/AF$4</f>
        <v>48.169434395333347</v>
      </c>
      <c r="AJ32" s="47" t="s">
        <v>104</v>
      </c>
      <c r="AK32" s="46">
        <v>139.00628422</v>
      </c>
      <c r="AL32" s="46">
        <v>109.18449842666664</v>
      </c>
      <c r="AM32" s="46">
        <v>78.642249213333301</v>
      </c>
      <c r="AN32" s="46">
        <v>48.099999999999966</v>
      </c>
      <c r="AO32" s="46">
        <v>47.8</v>
      </c>
      <c r="AP32" s="46">
        <v>47.499999999999993</v>
      </c>
      <c r="AQ32" s="46">
        <v>44.3</v>
      </c>
      <c r="AR32" s="46">
        <v>41.099999999999994</v>
      </c>
      <c r="AS32" s="46">
        <v>38.449999999999996</v>
      </c>
      <c r="AT32" s="46">
        <v>35.799999999999997</v>
      </c>
      <c r="AU32" s="46">
        <v>34.380000000000003</v>
      </c>
      <c r="AV32" s="46">
        <v>32.96</v>
      </c>
      <c r="AW32" s="46">
        <v>31.540000000000003</v>
      </c>
      <c r="AX32" s="46">
        <v>30.120000000000005</v>
      </c>
      <c r="AY32" s="46">
        <v>28.700000000000003</v>
      </c>
      <c r="AZ32" s="46">
        <v>30.1</v>
      </c>
      <c r="BA32" s="46">
        <v>31.5</v>
      </c>
      <c r="BB32" s="46">
        <v>32.9</v>
      </c>
      <c r="BC32" s="46">
        <v>34.299999999999997</v>
      </c>
      <c r="BD32" s="46">
        <v>35.700000000000003</v>
      </c>
      <c r="BE32" s="46">
        <v>37.78</v>
      </c>
      <c r="BF32" s="46">
        <v>39.86</v>
      </c>
      <c r="BG32" s="46">
        <v>41.940000000000005</v>
      </c>
      <c r="BH32" s="46">
        <v>44.02</v>
      </c>
      <c r="BI32" s="46">
        <v>46.100000000000009</v>
      </c>
      <c r="BJ32" s="46">
        <v>49.620000000000012</v>
      </c>
      <c r="BK32" s="46">
        <v>53.140000000000008</v>
      </c>
      <c r="BL32" s="46">
        <v>56.660000000000011</v>
      </c>
      <c r="BM32" s="46">
        <v>60.180000000000007</v>
      </c>
      <c r="BN32" s="46">
        <v>63.7</v>
      </c>
    </row>
    <row r="33" spans="2:66" x14ac:dyDescent="0.3">
      <c r="B33" s="47" t="s">
        <v>105</v>
      </c>
      <c r="C33" s="46">
        <f t="shared" si="0"/>
        <v>221.61137348</v>
      </c>
      <c r="D33" s="46">
        <f>SUM($AK33:AL33)/D$4</f>
        <v>231.9542591826667</v>
      </c>
      <c r="E33" s="46">
        <f>SUM($AK33:AM33)/E$4</f>
        <v>243.11903026933336</v>
      </c>
      <c r="F33" s="46">
        <f>SUM($AK33:AN33)/F$4</f>
        <v>254.48927270200002</v>
      </c>
      <c r="G33" s="46">
        <f>SUM($AK33:AO33)/G$4</f>
        <v>259.25141816160004</v>
      </c>
      <c r="H33" s="46">
        <f>SUM($AK33:AP33)/H$4</f>
        <v>260.70951513466667</v>
      </c>
      <c r="I33" s="46">
        <f>SUM($AK33:AQ33)/I$4</f>
        <v>259.62244154400003</v>
      </c>
      <c r="J33" s="46">
        <f>SUM($AK33:AR33)/J$4</f>
        <v>256.94463635099999</v>
      </c>
      <c r="K33" s="46">
        <f>SUM($AK33:AS33)/K$4</f>
        <v>253.69523231199997</v>
      </c>
      <c r="L33" s="46">
        <f>SUM($AK33:AT33)/L$4</f>
        <v>250.04570908079995</v>
      </c>
      <c r="M33" s="46">
        <f>SUM($AK33:AU33)/M$4</f>
        <v>246.35428098254542</v>
      </c>
      <c r="N33" s="46">
        <f>SUM($AK33:AV33)/N$4</f>
        <v>242.63142423399995</v>
      </c>
      <c r="O33" s="46">
        <f>SUM($AK33:AW33)/O$4</f>
        <v>238.88439160061534</v>
      </c>
      <c r="P33" s="46">
        <f>SUM($AK33:AX33)/P$4</f>
        <v>235.11836362914281</v>
      </c>
      <c r="Q33" s="46">
        <f>SUM($AK33:AY33)/Q$4</f>
        <v>231.33713938719995</v>
      </c>
      <c r="R33" s="46">
        <f>SUM($AK33:AZ33)/R$4</f>
        <v>227.99481817549997</v>
      </c>
      <c r="S33" s="46">
        <f>SUM($AK33:BA33)/S$4</f>
        <v>225.01394651811762</v>
      </c>
      <c r="T33" s="46">
        <f>SUM($AK33:BB33)/T$4</f>
        <v>222.33428282266667</v>
      </c>
      <c r="U33" s="46">
        <f>SUM($AK33:BC33)/U$4</f>
        <v>219.90826793726313</v>
      </c>
      <c r="V33" s="46">
        <f>SUM($AK33:BD33)/V$4</f>
        <v>217.69785454039999</v>
      </c>
      <c r="W33" s="46">
        <f>SUM($AK33:BE33)/W$4</f>
        <v>215.82748051466666</v>
      </c>
      <c r="X33" s="46">
        <f>SUM($AK33:BF33)/X$4</f>
        <v>214.25077685490908</v>
      </c>
      <c r="Y33" s="46">
        <f>SUM($AK33:BG33)/Y$4</f>
        <v>212.92943873078258</v>
      </c>
      <c r="Z33" s="46">
        <f>SUM($AK33:BH33)/Z$4</f>
        <v>211.83154545033332</v>
      </c>
      <c r="AA33" s="46">
        <f>SUM($AK33:BI33)/AA$4</f>
        <v>210.93028363232</v>
      </c>
      <c r="AB33" s="46">
        <f>SUM($AK33:BJ33)/AB$4</f>
        <v>210.08834964646152</v>
      </c>
      <c r="AC33" s="46">
        <f>SUM($AK33:BK33)/AC$4</f>
        <v>209.29915151140739</v>
      </c>
      <c r="AD33" s="46">
        <f>SUM($AK33:BL33)/AD$4</f>
        <v>208.55703895742857</v>
      </c>
      <c r="AE33" s="46">
        <f>SUM($AK33:BM33)/AE$4</f>
        <v>207.85714106234482</v>
      </c>
      <c r="AF33" s="46">
        <f>SUM($AK33:BN33)/AF$4</f>
        <v>207.19523636026668</v>
      </c>
      <c r="AJ33" s="47" t="s">
        <v>105</v>
      </c>
      <c r="AK33" s="46">
        <v>221.61137348</v>
      </c>
      <c r="AL33" s="46">
        <v>242.29714488533338</v>
      </c>
      <c r="AM33" s="46">
        <v>265.44857244266672</v>
      </c>
      <c r="AN33" s="46">
        <v>288.60000000000002</v>
      </c>
      <c r="AO33" s="46">
        <v>278.3</v>
      </c>
      <c r="AP33" s="46">
        <v>268</v>
      </c>
      <c r="AQ33" s="46">
        <v>253.10000000000002</v>
      </c>
      <c r="AR33" s="46">
        <v>238.2</v>
      </c>
      <c r="AS33" s="46">
        <v>227.7</v>
      </c>
      <c r="AT33" s="46">
        <v>217.19999999999996</v>
      </c>
      <c r="AU33" s="46">
        <v>209.43999999999997</v>
      </c>
      <c r="AV33" s="46">
        <v>201.67999999999998</v>
      </c>
      <c r="AW33" s="46">
        <v>193.92</v>
      </c>
      <c r="AX33" s="46">
        <v>186.16</v>
      </c>
      <c r="AY33" s="46">
        <v>178.40000000000003</v>
      </c>
      <c r="AZ33" s="46">
        <v>177.86</v>
      </c>
      <c r="BA33" s="46">
        <v>177.32000000000002</v>
      </c>
      <c r="BB33" s="46">
        <v>176.78</v>
      </c>
      <c r="BC33" s="46">
        <v>176.24</v>
      </c>
      <c r="BD33" s="46">
        <v>175.70000000000002</v>
      </c>
      <c r="BE33" s="46">
        <v>178.42000000000002</v>
      </c>
      <c r="BF33" s="46">
        <v>181.14000000000001</v>
      </c>
      <c r="BG33" s="46">
        <v>183.86</v>
      </c>
      <c r="BH33" s="46">
        <v>186.58</v>
      </c>
      <c r="BI33" s="46">
        <v>189.3</v>
      </c>
      <c r="BJ33" s="46">
        <v>189.04</v>
      </c>
      <c r="BK33" s="46">
        <v>188.78</v>
      </c>
      <c r="BL33" s="46">
        <v>188.51999999999998</v>
      </c>
      <c r="BM33" s="46">
        <v>188.26</v>
      </c>
      <c r="BN33" s="46">
        <v>188</v>
      </c>
    </row>
    <row r="34" spans="2:66" x14ac:dyDescent="0.3">
      <c r="B34" s="47" t="s">
        <v>106</v>
      </c>
      <c r="C34" s="46">
        <f t="shared" si="0"/>
        <v>449.79118375000002</v>
      </c>
      <c r="D34" s="46">
        <f>SUM($AK34:AL34)/D$4</f>
        <v>449.70331711766664</v>
      </c>
      <c r="E34" s="46">
        <f>SUM($AK34:AM34)/E$4</f>
        <v>427.05478649266661</v>
      </c>
      <c r="F34" s="46">
        <f>SUM($AK34:AN34)/F$4</f>
        <v>398.76608986949992</v>
      </c>
      <c r="G34" s="46">
        <f>SUM($AK34:AO34)/G$4</f>
        <v>371.14287189559991</v>
      </c>
      <c r="H34" s="46">
        <f>SUM($AK34:AP34)/H$4</f>
        <v>343.85239324633329</v>
      </c>
      <c r="I34" s="46">
        <f>SUM($AK34:AQ34)/I$4</f>
        <v>317.06633706828563</v>
      </c>
      <c r="J34" s="46">
        <f>SUM($AK34:AR34)/J$4</f>
        <v>290.59554493474997</v>
      </c>
      <c r="K34" s="46">
        <f>SUM($AK34:AS34)/K$4</f>
        <v>268.62381771977772</v>
      </c>
      <c r="L34" s="46">
        <f>SUM($AK34:AT34)/L$4</f>
        <v>249.80143594779997</v>
      </c>
      <c r="M34" s="46">
        <f>SUM($AK34:AU34)/M$4</f>
        <v>233.39221449799999</v>
      </c>
      <c r="N34" s="46">
        <f>SUM($AK34:AV34)/N$4</f>
        <v>218.79286328983332</v>
      </c>
      <c r="O34" s="46">
        <f>SUM($AK34:AW34)/O$4</f>
        <v>205.58571995984613</v>
      </c>
      <c r="P34" s="46">
        <f>SUM($AK34:AX34)/P$4</f>
        <v>193.47245424842853</v>
      </c>
      <c r="Q34" s="46">
        <f>SUM($AK34:AY34)/Q$4</f>
        <v>182.23429063186666</v>
      </c>
      <c r="R34" s="46">
        <f>SUM($AK34:AZ34)/R$4</f>
        <v>172.25839746737498</v>
      </c>
      <c r="S34" s="46">
        <f>SUM($AK34:BA34)/S$4</f>
        <v>163.32202114576469</v>
      </c>
      <c r="T34" s="46">
        <f>SUM($AK34:BB34)/T$4</f>
        <v>155.25190885988889</v>
      </c>
      <c r="U34" s="46">
        <f>SUM($AK34:BC34)/U$4</f>
        <v>147.91128207778948</v>
      </c>
      <c r="V34" s="46">
        <f>SUM($AK34:BD34)/V$4</f>
        <v>141.19071797390001</v>
      </c>
      <c r="W34" s="46">
        <f>SUM($AK34:BE34)/W$4</f>
        <v>135.08163616561905</v>
      </c>
      <c r="X34" s="46">
        <f>SUM($AK34:BF34)/X$4</f>
        <v>129.50065270354546</v>
      </c>
      <c r="Y34" s="46">
        <f>SUM($AK34:BG34)/Y$4</f>
        <v>124.37888519469566</v>
      </c>
      <c r="Z34" s="46">
        <f>SUM($AK34:BH34)/Z$4</f>
        <v>119.65893164491666</v>
      </c>
      <c r="AA34" s="46">
        <f>SUM($AK34:BI34)/AA$4</f>
        <v>115.29257437912</v>
      </c>
      <c r="AB34" s="46">
        <f>SUM($AK34:BJ34)/AB$4</f>
        <v>111.18132151838462</v>
      </c>
      <c r="AC34" s="46">
        <f>SUM($AK34:BK34)/AC$4</f>
        <v>107.29682812881482</v>
      </c>
      <c r="AD34" s="46">
        <f>SUM($AK34:BL34)/AD$4</f>
        <v>103.61479855278571</v>
      </c>
      <c r="AE34" s="46">
        <f>SUM($AK34:BM34)/AE$4</f>
        <v>100.11428825786207</v>
      </c>
      <c r="AF34" s="46">
        <f>SUM($AK34:BN34)/AF$4</f>
        <v>96.777145315933325</v>
      </c>
      <c r="AJ34" s="47" t="s">
        <v>106</v>
      </c>
      <c r="AK34" s="46">
        <v>449.79118375000002</v>
      </c>
      <c r="AL34" s="46">
        <v>449.61545048533333</v>
      </c>
      <c r="AM34" s="46">
        <v>381.7577252426666</v>
      </c>
      <c r="AN34" s="46">
        <v>313.89999999999992</v>
      </c>
      <c r="AO34" s="46">
        <v>260.64999999999998</v>
      </c>
      <c r="AP34" s="46">
        <v>207.39999999999998</v>
      </c>
      <c r="AQ34" s="46">
        <v>156.35</v>
      </c>
      <c r="AR34" s="46">
        <v>105.30000000000001</v>
      </c>
      <c r="AS34" s="46">
        <v>92.850000000000009</v>
      </c>
      <c r="AT34" s="46">
        <v>80.400000000000006</v>
      </c>
      <c r="AU34" s="46">
        <v>69.300000000000011</v>
      </c>
      <c r="AV34" s="46">
        <v>58.20000000000001</v>
      </c>
      <c r="AW34" s="46">
        <v>47.100000000000009</v>
      </c>
      <c r="AX34" s="46">
        <v>36.000000000000007</v>
      </c>
      <c r="AY34" s="46">
        <v>24.900000000000002</v>
      </c>
      <c r="AZ34" s="46">
        <v>22.620000000000005</v>
      </c>
      <c r="BA34" s="46">
        <v>20.340000000000003</v>
      </c>
      <c r="BB34" s="46">
        <v>18.060000000000002</v>
      </c>
      <c r="BC34" s="46">
        <v>15.780000000000005</v>
      </c>
      <c r="BD34" s="46">
        <v>13.500000000000004</v>
      </c>
      <c r="BE34" s="46">
        <v>12.900000000000004</v>
      </c>
      <c r="BF34" s="46">
        <v>12.300000000000002</v>
      </c>
      <c r="BG34" s="46">
        <v>11.700000000000003</v>
      </c>
      <c r="BH34" s="46">
        <v>11.100000000000001</v>
      </c>
      <c r="BI34" s="46">
        <v>10.499999999999998</v>
      </c>
      <c r="BJ34" s="46">
        <v>8.3999999999999986</v>
      </c>
      <c r="BK34" s="46">
        <v>6.3000000000000007</v>
      </c>
      <c r="BL34" s="46">
        <v>4.2000000000000011</v>
      </c>
      <c r="BM34" s="46">
        <v>2.1000000000000014</v>
      </c>
      <c r="BN34" s="46">
        <v>3.5527136788005009E-15</v>
      </c>
    </row>
    <row r="35" spans="2:66" x14ac:dyDescent="0.3">
      <c r="B35" s="47" t="s">
        <v>107</v>
      </c>
      <c r="C35" s="46">
        <f t="shared" si="0"/>
        <v>307.87194455000002</v>
      </c>
      <c r="D35" s="46">
        <f>SUM($AK35:AL35)/D$4</f>
        <v>305.85723077099999</v>
      </c>
      <c r="E35" s="46">
        <f>SUM($AK35:AM35)/E$4</f>
        <v>298.07857334599998</v>
      </c>
      <c r="F35" s="46">
        <f>SUM($AK35:AN35)/F$4</f>
        <v>288.8589300095</v>
      </c>
      <c r="G35" s="46">
        <f>SUM($AK35:AO35)/G$4</f>
        <v>280.35714400759997</v>
      </c>
      <c r="H35" s="46">
        <f>SUM($AK35:AP35)/H$4</f>
        <v>272.214286673</v>
      </c>
      <c r="I35" s="46">
        <f>SUM($AK35:AQ35)/I$4</f>
        <v>262.11938857685715</v>
      </c>
      <c r="J35" s="46">
        <f>SUM($AK35:AR35)/J$4</f>
        <v>250.80446500475</v>
      </c>
      <c r="K35" s="46">
        <f>SUM($AK35:AS35)/K$4</f>
        <v>240.13730222644446</v>
      </c>
      <c r="L35" s="46">
        <f>SUM($AK35:AT35)/L$4</f>
        <v>229.92357200380002</v>
      </c>
      <c r="M35" s="46">
        <f>SUM($AK35:AU35)/M$4</f>
        <v>220.92506545800003</v>
      </c>
      <c r="N35" s="46">
        <f>SUM($AK35:AV35)/N$4</f>
        <v>212.83797666983335</v>
      </c>
      <c r="O35" s="46">
        <f>SUM($AK35:AW35)/O$4</f>
        <v>205.45197846446158</v>
      </c>
      <c r="P35" s="46">
        <f>SUM($AK35:AX35)/P$4</f>
        <v>198.61683714557148</v>
      </c>
      <c r="Q35" s="46">
        <f>SUM($AK35:AY35)/Q$4</f>
        <v>192.22238133586671</v>
      </c>
      <c r="R35" s="46">
        <f>SUM($AK35:AZ35)/R$4</f>
        <v>186.17098250237504</v>
      </c>
      <c r="S35" s="46">
        <f>SUM($AK35:BA35)/S$4</f>
        <v>180.40210117870592</v>
      </c>
      <c r="T35" s="46">
        <f>SUM($AK35:BB35)/T$4</f>
        <v>174.86865111322226</v>
      </c>
      <c r="U35" s="46">
        <f>SUM($AK35:BC35)/U$4</f>
        <v>169.53345894936845</v>
      </c>
      <c r="V35" s="46">
        <f>SUM($AK35:BD35)/V$4</f>
        <v>164.36678600190004</v>
      </c>
      <c r="W35" s="46">
        <f>SUM($AK35:BE35)/W$4</f>
        <v>159.4817009541905</v>
      </c>
      <c r="X35" s="46">
        <f>SUM($AK35:BF35)/X$4</f>
        <v>154.83980545627276</v>
      </c>
      <c r="Y35" s="46">
        <f>SUM($AK35:BG35)/Y$4</f>
        <v>150.409379132087</v>
      </c>
      <c r="Z35" s="46">
        <f>SUM($AK35:BH35)/Z$4</f>
        <v>146.1639883349167</v>
      </c>
      <c r="AA35" s="46">
        <f>SUM($AK35:BI35)/AA$4</f>
        <v>142.08142880152002</v>
      </c>
      <c r="AB35" s="46">
        <f>SUM($AK35:BJ35)/AB$4</f>
        <v>138.4936815399231</v>
      </c>
      <c r="AC35" s="46">
        <f>SUM($AK35:BK35)/AC$4</f>
        <v>135.34576740881485</v>
      </c>
      <c r="AD35" s="46">
        <f>SUM($AK35:BL35)/AD$4</f>
        <v>132.59056142992861</v>
      </c>
      <c r="AE35" s="46">
        <f>SUM($AK35:BM35)/AE$4</f>
        <v>130.18743862200003</v>
      </c>
      <c r="AF35" s="46">
        <f>SUM($AK35:BN35)/AF$4</f>
        <v>128.10119066793337</v>
      </c>
      <c r="AJ35" s="47" t="s">
        <v>107</v>
      </c>
      <c r="AK35" s="46">
        <v>307.87194455000002</v>
      </c>
      <c r="AL35" s="46">
        <v>303.84251699200001</v>
      </c>
      <c r="AM35" s="46">
        <v>282.52125849600003</v>
      </c>
      <c r="AN35" s="46">
        <v>261.2</v>
      </c>
      <c r="AO35" s="46">
        <v>246.35000000000002</v>
      </c>
      <c r="AP35" s="46">
        <v>231.50000000000003</v>
      </c>
      <c r="AQ35" s="46">
        <v>201.55000000000004</v>
      </c>
      <c r="AR35" s="46">
        <v>171.60000000000002</v>
      </c>
      <c r="AS35" s="46">
        <v>154.80000000000001</v>
      </c>
      <c r="AT35" s="46">
        <v>137.99999999999997</v>
      </c>
      <c r="AU35" s="46">
        <v>130.94</v>
      </c>
      <c r="AV35" s="46">
        <v>123.88</v>
      </c>
      <c r="AW35" s="46">
        <v>116.82</v>
      </c>
      <c r="AX35" s="46">
        <v>109.76</v>
      </c>
      <c r="AY35" s="46">
        <v>102.70000000000003</v>
      </c>
      <c r="AZ35" s="46">
        <v>95.40000000000002</v>
      </c>
      <c r="BA35" s="46">
        <v>88.100000000000023</v>
      </c>
      <c r="BB35" s="46">
        <v>80.800000000000011</v>
      </c>
      <c r="BC35" s="46">
        <v>73.500000000000014</v>
      </c>
      <c r="BD35" s="46">
        <v>66.200000000000017</v>
      </c>
      <c r="BE35" s="46">
        <v>61.780000000000015</v>
      </c>
      <c r="BF35" s="46">
        <v>57.360000000000014</v>
      </c>
      <c r="BG35" s="46">
        <v>52.940000000000012</v>
      </c>
      <c r="BH35" s="46">
        <v>48.52000000000001</v>
      </c>
      <c r="BI35" s="46">
        <v>44.099999999999994</v>
      </c>
      <c r="BJ35" s="46">
        <v>48.8</v>
      </c>
      <c r="BK35" s="46">
        <v>53.499999999999993</v>
      </c>
      <c r="BL35" s="46">
        <v>58.199999999999989</v>
      </c>
      <c r="BM35" s="46">
        <v>62.899999999999991</v>
      </c>
      <c r="BN35" s="46">
        <v>67.599999999999994</v>
      </c>
    </row>
    <row r="36" spans="2:66" x14ac:dyDescent="0.3">
      <c r="B36" s="47" t="s">
        <v>108</v>
      </c>
      <c r="C36" s="46">
        <f t="shared" si="0"/>
        <v>222.87053932000001</v>
      </c>
      <c r="D36" s="46">
        <f>SUM($AK36:AL36)/D$4</f>
        <v>218.66895947066666</v>
      </c>
      <c r="E36" s="46">
        <f>SUM($AK36:AM36)/E$4</f>
        <v>219.65720291733336</v>
      </c>
      <c r="F36" s="46">
        <f>SUM($AK36:AN36)/F$4</f>
        <v>221.94290218800001</v>
      </c>
      <c r="G36" s="46">
        <f>SUM($AK36:AO36)/G$4</f>
        <v>216.90432175040002</v>
      </c>
      <c r="H36" s="46">
        <f>SUM($AK36:AP36)/H$4</f>
        <v>208.20360145866667</v>
      </c>
      <c r="I36" s="46">
        <f>SUM($AK36:AQ36)/I$4</f>
        <v>200.51022982171429</v>
      </c>
      <c r="J36" s="46">
        <f>SUM($AK36:AR36)/J$4</f>
        <v>193.446451094</v>
      </c>
      <c r="K36" s="46">
        <f>SUM($AK36:AS36)/K$4</f>
        <v>183.29128986133333</v>
      </c>
      <c r="L36" s="46">
        <f>SUM($AK36:AT36)/L$4</f>
        <v>170.97216087520002</v>
      </c>
      <c r="M36" s="46">
        <f>SUM($AK36:AU36)/M$4</f>
        <v>160.341964432</v>
      </c>
      <c r="N36" s="46">
        <f>SUM($AK36:AV36)/N$4</f>
        <v>150.97846739600001</v>
      </c>
      <c r="O36" s="46">
        <f>SUM($AK36:AW36)/O$4</f>
        <v>142.58935451938461</v>
      </c>
      <c r="P36" s="46">
        <f>SUM($AK36:AX36)/P$4</f>
        <v>134.96582919657143</v>
      </c>
      <c r="Q36" s="46">
        <f>SUM($AK36:AY36)/Q$4</f>
        <v>127.95477391679999</v>
      </c>
      <c r="R36" s="46">
        <f>SUM($AK36:AZ36)/R$4</f>
        <v>121.44760054699999</v>
      </c>
      <c r="S36" s="46">
        <f>SUM($AK36:BA36)/S$4</f>
        <v>115.35538875011764</v>
      </c>
      <c r="T36" s="46">
        <f>SUM($AK36:BB36)/T$4</f>
        <v>109.60897826399999</v>
      </c>
      <c r="U36" s="46">
        <f>SUM($AK36:BC36)/U$4</f>
        <v>104.1537688816842</v>
      </c>
      <c r="V36" s="46">
        <f>SUM($AK36:BD36)/V$4</f>
        <v>98.946080437599988</v>
      </c>
      <c r="W36" s="46">
        <f>SUM($AK36:BE36)/W$4</f>
        <v>94.234362321523804</v>
      </c>
      <c r="X36" s="46">
        <f>SUM($AK36:BF36)/X$4</f>
        <v>89.950982216</v>
      </c>
      <c r="Y36" s="46">
        <f>SUM($AK36:BG36)/Y$4</f>
        <v>86.04006994573912</v>
      </c>
      <c r="Z36" s="46">
        <f>SUM($AK36:BH36)/Z$4</f>
        <v>82.455067031333328</v>
      </c>
      <c r="AA36" s="46">
        <f>SUM($AK36:BI36)/AA$4</f>
        <v>79.156864350079999</v>
      </c>
      <c r="AB36" s="46">
        <f>SUM($AK36:BJ36)/AB$4</f>
        <v>76.112369567384604</v>
      </c>
      <c r="AC36" s="46">
        <f>SUM($AK36:BK36)/AC$4</f>
        <v>73.293392916740743</v>
      </c>
      <c r="AD36" s="46">
        <f>SUM($AK36:BL36)/AD$4</f>
        <v>70.675771741142853</v>
      </c>
      <c r="AE36" s="46">
        <f>SUM($AK36:BM36)/AE$4</f>
        <v>68.238676163862067</v>
      </c>
      <c r="AF36" s="46">
        <f>SUM($AK36:BN36)/AF$4</f>
        <v>65.964053625066668</v>
      </c>
      <c r="AJ36" s="47" t="s">
        <v>108</v>
      </c>
      <c r="AK36" s="46">
        <v>222.87053932000001</v>
      </c>
      <c r="AL36" s="46">
        <v>214.46737962133335</v>
      </c>
      <c r="AM36" s="46">
        <v>221.63368981066668</v>
      </c>
      <c r="AN36" s="46">
        <v>228.8</v>
      </c>
      <c r="AO36" s="46">
        <v>196.75</v>
      </c>
      <c r="AP36" s="46">
        <v>164.7</v>
      </c>
      <c r="AQ36" s="46">
        <v>154.35</v>
      </c>
      <c r="AR36" s="46">
        <v>144</v>
      </c>
      <c r="AS36" s="46">
        <v>102.05000000000001</v>
      </c>
      <c r="AT36" s="46">
        <v>60.100000000000023</v>
      </c>
      <c r="AU36" s="46">
        <v>54.04000000000002</v>
      </c>
      <c r="AV36" s="46">
        <v>47.980000000000011</v>
      </c>
      <c r="AW36" s="46">
        <v>41.920000000000009</v>
      </c>
      <c r="AX36" s="46">
        <v>35.860000000000007</v>
      </c>
      <c r="AY36" s="46">
        <v>29.79999999999999</v>
      </c>
      <c r="AZ36" s="46">
        <v>23.839999999999993</v>
      </c>
      <c r="BA36" s="46">
        <v>17.879999999999995</v>
      </c>
      <c r="BB36" s="46">
        <v>11.919999999999995</v>
      </c>
      <c r="BC36" s="46">
        <v>5.9599999999999937</v>
      </c>
      <c r="BD36" s="46">
        <v>0</v>
      </c>
      <c r="BE36" s="46">
        <v>0</v>
      </c>
      <c r="BF36" s="46">
        <v>0</v>
      </c>
      <c r="BG36" s="46">
        <v>0</v>
      </c>
      <c r="BH36" s="46">
        <v>0</v>
      </c>
      <c r="BI36" s="46">
        <v>0</v>
      </c>
      <c r="BJ36" s="46">
        <v>0</v>
      </c>
      <c r="BK36" s="46">
        <v>0</v>
      </c>
      <c r="BL36" s="46">
        <v>0</v>
      </c>
      <c r="BM36" s="46">
        <v>0</v>
      </c>
      <c r="BN36" s="46">
        <v>0</v>
      </c>
    </row>
    <row r="37" spans="2:66" x14ac:dyDescent="0.3">
      <c r="B37" s="47" t="s">
        <v>109</v>
      </c>
      <c r="C37" s="46">
        <f t="shared" si="0"/>
        <v>527.12963951999996</v>
      </c>
      <c r="D37" s="46">
        <f>SUM($AK37:AL37)/D$4</f>
        <v>542.89810973866656</v>
      </c>
      <c r="E37" s="46">
        <f>SUM($AK37:AM37)/E$4</f>
        <v>550.69316981866655</v>
      </c>
      <c r="F37" s="46">
        <f>SUM($AK37:AN37)/F$4</f>
        <v>556.49487736399988</v>
      </c>
      <c r="G37" s="46">
        <f>SUM($AK37:AO37)/G$4</f>
        <v>555.56590189119993</v>
      </c>
      <c r="H37" s="46">
        <f>SUM($AK37:AP37)/H$4</f>
        <v>551.27158490933323</v>
      </c>
      <c r="I37" s="46">
        <f>SUM($AK37:AQ37)/I$4</f>
        <v>537.94707277942848</v>
      </c>
      <c r="J37" s="46">
        <f>SUM($AK37:AR37)/J$4</f>
        <v>518.97868868199987</v>
      </c>
      <c r="K37" s="46">
        <f>SUM($AK37:AS37)/K$4</f>
        <v>500.11438993955539</v>
      </c>
      <c r="L37" s="46">
        <f>SUM($AK37:AT37)/L$4</f>
        <v>481.32295094559987</v>
      </c>
      <c r="M37" s="46">
        <f>SUM($AK37:AU37)/M$4</f>
        <v>465.31177358690894</v>
      </c>
      <c r="N37" s="46">
        <f>SUM($AK37:AV37)/N$4</f>
        <v>451.3857924546665</v>
      </c>
      <c r="O37" s="46">
        <f>SUM($AK37:AW37)/O$4</f>
        <v>439.06380841969218</v>
      </c>
      <c r="P37" s="46">
        <f>SUM($AK37:AX37)/P$4</f>
        <v>428.00210781828554</v>
      </c>
      <c r="Q37" s="46">
        <f>SUM($AK37:AY37)/Q$4</f>
        <v>417.94863396373319</v>
      </c>
      <c r="R37" s="46">
        <f>SUM($AK37:AZ37)/R$4</f>
        <v>408.20184434099986</v>
      </c>
      <c r="S37" s="46">
        <f>SUM($AK37:BA37)/S$4</f>
        <v>398.70761820329398</v>
      </c>
      <c r="T37" s="46">
        <f>SUM($AK37:BB37)/T$4</f>
        <v>389.42386163644437</v>
      </c>
      <c r="U37" s="46">
        <f>SUM($AK37:BC37)/U$4</f>
        <v>380.31734260294724</v>
      </c>
      <c r="V37" s="46">
        <f>SUM($AK37:BD37)/V$4</f>
        <v>371.3614754727999</v>
      </c>
      <c r="W37" s="46">
        <f>SUM($AK37:BE37)/W$4</f>
        <v>363.30045283123798</v>
      </c>
      <c r="X37" s="46">
        <f>SUM($AK37:BF37)/X$4</f>
        <v>356.0122504298181</v>
      </c>
      <c r="Y37" s="46">
        <f>SUM($AK37:BG37)/Y$4</f>
        <v>349.39606562852163</v>
      </c>
      <c r="Z37" s="46">
        <f>SUM($AK37:BH37)/Z$4</f>
        <v>343.36789622733323</v>
      </c>
      <c r="AA37" s="46">
        <f>SUM($AK37:BI37)/AA$4</f>
        <v>337.85718037823995</v>
      </c>
      <c r="AB37" s="46">
        <f>SUM($AK37:BJ37)/AB$4</f>
        <v>332.98651959446147</v>
      </c>
      <c r="AC37" s="46">
        <f>SUM($AK37:BK37)/AC$4</f>
        <v>328.68479664651846</v>
      </c>
      <c r="AD37" s="46">
        <f>SUM($AK37:BL37)/AD$4</f>
        <v>324.89105390914273</v>
      </c>
      <c r="AE37" s="46">
        <f>SUM($AK37:BM37)/AE$4</f>
        <v>321.55274170537922</v>
      </c>
      <c r="AF37" s="46">
        <f>SUM($AK37:BN37)/AF$4</f>
        <v>318.62431698186657</v>
      </c>
      <c r="AJ37" s="47" t="s">
        <v>109</v>
      </c>
      <c r="AK37" s="46">
        <v>527.12963951999996</v>
      </c>
      <c r="AL37" s="46">
        <v>558.66657995733317</v>
      </c>
      <c r="AM37" s="46">
        <v>566.28328997866652</v>
      </c>
      <c r="AN37" s="46">
        <v>573.89999999999986</v>
      </c>
      <c r="AO37" s="46">
        <v>551.84999999999991</v>
      </c>
      <c r="AP37" s="46">
        <v>529.79999999999995</v>
      </c>
      <c r="AQ37" s="46">
        <v>457.99999999999994</v>
      </c>
      <c r="AR37" s="46">
        <v>386.19999999999993</v>
      </c>
      <c r="AS37" s="46">
        <v>349.19999999999993</v>
      </c>
      <c r="AT37" s="46">
        <v>312.2</v>
      </c>
      <c r="AU37" s="46">
        <v>305.2</v>
      </c>
      <c r="AV37" s="46">
        <v>298.2</v>
      </c>
      <c r="AW37" s="46">
        <v>291.2</v>
      </c>
      <c r="AX37" s="46">
        <v>284.2</v>
      </c>
      <c r="AY37" s="46">
        <v>277.2</v>
      </c>
      <c r="AZ37" s="46">
        <v>262</v>
      </c>
      <c r="BA37" s="46">
        <v>246.79999999999998</v>
      </c>
      <c r="BB37" s="46">
        <v>231.6</v>
      </c>
      <c r="BC37" s="46">
        <v>216.4</v>
      </c>
      <c r="BD37" s="46">
        <v>201.19999999999996</v>
      </c>
      <c r="BE37" s="46">
        <v>202.07999999999996</v>
      </c>
      <c r="BF37" s="46">
        <v>202.95999999999998</v>
      </c>
      <c r="BG37" s="46">
        <v>203.83999999999997</v>
      </c>
      <c r="BH37" s="46">
        <v>204.71999999999997</v>
      </c>
      <c r="BI37" s="46">
        <v>205.59999999999997</v>
      </c>
      <c r="BJ37" s="46">
        <v>211.21999999999997</v>
      </c>
      <c r="BK37" s="46">
        <v>216.83999999999997</v>
      </c>
      <c r="BL37" s="46">
        <v>222.45999999999998</v>
      </c>
      <c r="BM37" s="46">
        <v>228.07999999999998</v>
      </c>
      <c r="BN37" s="46">
        <v>233.7</v>
      </c>
    </row>
    <row r="38" spans="2:66" x14ac:dyDescent="0.3">
      <c r="B38" s="47" t="s">
        <v>110</v>
      </c>
      <c r="C38" s="46">
        <f t="shared" si="0"/>
        <v>312.58111592999995</v>
      </c>
      <c r="D38" s="46">
        <f>SUM($AK38:AL38)/D$4</f>
        <v>292.35993091166665</v>
      </c>
      <c r="E38" s="46">
        <f>SUM($AK38:AM38)/E$4</f>
        <v>261.92974492333332</v>
      </c>
      <c r="F38" s="46">
        <f>SUM($AK38:AN38)/F$4</f>
        <v>228.9473086925</v>
      </c>
      <c r="G38" s="46">
        <f>SUM($AK38:AO38)/G$4</f>
        <v>205.75784695399997</v>
      </c>
      <c r="H38" s="46">
        <f>SUM($AK38:AP38)/H$4</f>
        <v>187.46487246166666</v>
      </c>
      <c r="I38" s="46">
        <f>SUM($AK38:AQ38)/I$4</f>
        <v>171.94846210999998</v>
      </c>
      <c r="J38" s="46">
        <f>SUM($AK38:AR38)/J$4</f>
        <v>158.16740434624998</v>
      </c>
      <c r="K38" s="46">
        <f>SUM($AK38:AS38)/K$4</f>
        <v>146.50991497444443</v>
      </c>
      <c r="L38" s="46">
        <f>SUM($AK38:AT38)/L$4</f>
        <v>136.33892347699998</v>
      </c>
      <c r="M38" s="46">
        <f>SUM($AK38:AU38)/M$4</f>
        <v>127.79174861545452</v>
      </c>
      <c r="N38" s="46">
        <f>SUM($AK38:AV38)/N$4</f>
        <v>120.4624362308333</v>
      </c>
      <c r="O38" s="46">
        <f>SUM($AK38:AW38)/O$4</f>
        <v>114.06994113615382</v>
      </c>
      <c r="P38" s="46">
        <f>SUM($AK38:AX38)/P$4</f>
        <v>108.41351676928568</v>
      </c>
      <c r="Q38" s="46">
        <f>SUM($AK38:AY38)/Q$4</f>
        <v>103.34594898466663</v>
      </c>
      <c r="R38" s="46">
        <f>SUM($AK38:AZ38)/R$4</f>
        <v>98.780577173124968</v>
      </c>
      <c r="S38" s="46">
        <f>SUM($AK38:BA38)/S$4</f>
        <v>94.628778515882331</v>
      </c>
      <c r="T38" s="46">
        <f>SUM($AK38:BB38)/T$4</f>
        <v>90.821624153888862</v>
      </c>
      <c r="U38" s="46">
        <f>SUM($AK38:BC38)/U$4</f>
        <v>87.304696566842082</v>
      </c>
      <c r="V38" s="46">
        <f>SUM($AK38:BD38)/V$4</f>
        <v>84.034461738499971</v>
      </c>
      <c r="W38" s="46">
        <f>SUM($AK38:BE38)/W$4</f>
        <v>81.043296893809497</v>
      </c>
      <c r="X38" s="46">
        <f>SUM($AK38:BF38)/X$4</f>
        <v>78.293147034999976</v>
      </c>
      <c r="Y38" s="46">
        <f>SUM($AK38:BG38)/Y$4</f>
        <v>75.752575424782577</v>
      </c>
      <c r="Z38" s="46">
        <f>SUM($AK38:BH38)/Z$4</f>
        <v>73.395384782083312</v>
      </c>
      <c r="AA38" s="46">
        <f>SUM($AK38:BI38)/AA$4</f>
        <v>71.199569390799979</v>
      </c>
      <c r="AB38" s="46">
        <f>SUM($AK38:BJ38)/AB$4</f>
        <v>69.424970568076901</v>
      </c>
      <c r="AC38" s="46">
        <f>SUM($AK38:BK38)/AC$4</f>
        <v>68.024786472962944</v>
      </c>
      <c r="AD38" s="46">
        <f>SUM($AK38:BL38)/AD$4</f>
        <v>66.958901241785696</v>
      </c>
      <c r="AE38" s="46">
        <f>SUM($AK38:BM38)/AE$4</f>
        <v>66.192732233448254</v>
      </c>
      <c r="AF38" s="46">
        <f>SUM($AK38:BN38)/AF$4</f>
        <v>65.696307825666651</v>
      </c>
      <c r="AJ38" s="47" t="s">
        <v>110</v>
      </c>
      <c r="AK38" s="46">
        <v>312.58111592999995</v>
      </c>
      <c r="AL38" s="46">
        <v>272.13874589333335</v>
      </c>
      <c r="AM38" s="46">
        <v>201.06937294666668</v>
      </c>
      <c r="AN38" s="46">
        <v>130</v>
      </c>
      <c r="AO38" s="46">
        <v>113</v>
      </c>
      <c r="AP38" s="46">
        <v>96</v>
      </c>
      <c r="AQ38" s="46">
        <v>78.849999999999994</v>
      </c>
      <c r="AR38" s="46">
        <v>61.699999999999989</v>
      </c>
      <c r="AS38" s="46">
        <v>53.249999999999993</v>
      </c>
      <c r="AT38" s="46">
        <v>44.8</v>
      </c>
      <c r="AU38" s="46">
        <v>42.319999999999993</v>
      </c>
      <c r="AV38" s="46">
        <v>39.839999999999996</v>
      </c>
      <c r="AW38" s="46">
        <v>37.36</v>
      </c>
      <c r="AX38" s="46">
        <v>34.879999999999995</v>
      </c>
      <c r="AY38" s="46">
        <v>32.399999999999991</v>
      </c>
      <c r="AZ38" s="46">
        <v>30.299999999999994</v>
      </c>
      <c r="BA38" s="46">
        <v>28.199999999999996</v>
      </c>
      <c r="BB38" s="46">
        <v>26.099999999999994</v>
      </c>
      <c r="BC38" s="46">
        <v>23.999999999999996</v>
      </c>
      <c r="BD38" s="46">
        <v>21.9</v>
      </c>
      <c r="BE38" s="46">
        <v>21.22</v>
      </c>
      <c r="BF38" s="46">
        <v>20.54</v>
      </c>
      <c r="BG38" s="46">
        <v>19.86</v>
      </c>
      <c r="BH38" s="46">
        <v>19.18</v>
      </c>
      <c r="BI38" s="46">
        <v>18.500000000000007</v>
      </c>
      <c r="BJ38" s="46">
        <v>25.060000000000002</v>
      </c>
      <c r="BK38" s="46">
        <v>31.62</v>
      </c>
      <c r="BL38" s="46">
        <v>38.179999999999993</v>
      </c>
      <c r="BM38" s="46">
        <v>44.739999999999995</v>
      </c>
      <c r="BN38" s="46">
        <v>51.3</v>
      </c>
    </row>
    <row r="39" spans="2:66" x14ac:dyDescent="0.3">
      <c r="B39" s="47" t="s">
        <v>111</v>
      </c>
      <c r="C39" s="46">
        <f t="shared" si="0"/>
        <v>135.65289335</v>
      </c>
      <c r="D39" s="46">
        <f>SUM($AK39:AL39)/D$4</f>
        <v>134.62548822433334</v>
      </c>
      <c r="E39" s="46">
        <f>SUM($AK39:AM39)/E$4</f>
        <v>129.41667266600001</v>
      </c>
      <c r="F39" s="46">
        <f>SUM($AK39:AN39)/F$4</f>
        <v>123.16250449950002</v>
      </c>
      <c r="G39" s="46">
        <f>SUM($AK39:AO39)/G$4</f>
        <v>117.6900035996</v>
      </c>
      <c r="H39" s="46">
        <f>SUM($AK39:AP39)/H$4</f>
        <v>112.60833633300001</v>
      </c>
      <c r="I39" s="46">
        <f>SUM($AK39:AQ39)/I$4</f>
        <v>107.59285971400001</v>
      </c>
      <c r="J39" s="46">
        <f>SUM($AK39:AR39)/J$4</f>
        <v>102.61875224975</v>
      </c>
      <c r="K39" s="46">
        <f>SUM($AK39:AS39)/K$4</f>
        <v>97.905557555333345</v>
      </c>
      <c r="L39" s="46">
        <f>SUM($AK39:AT39)/L$4</f>
        <v>93.375001799800003</v>
      </c>
      <c r="M39" s="46">
        <f>SUM($AK39:AU39)/M$4</f>
        <v>89.555456181636373</v>
      </c>
      <c r="N39" s="46">
        <f>SUM($AK39:AV39)/N$4</f>
        <v>86.269168166499995</v>
      </c>
      <c r="O39" s="46">
        <f>SUM($AK39:AW39)/O$4</f>
        <v>83.393078307538445</v>
      </c>
      <c r="P39" s="46">
        <f>SUM($AK39:AX39)/P$4</f>
        <v>80.839286999857137</v>
      </c>
      <c r="Q39" s="46">
        <f>SUM($AK39:AY39)/Q$4</f>
        <v>78.543334533199996</v>
      </c>
      <c r="R39" s="46">
        <f>SUM($AK39:AZ39)/R$4</f>
        <v>75.954376124874983</v>
      </c>
      <c r="S39" s="46">
        <f>SUM($AK39:BA39)/S$4</f>
        <v>73.124118705764687</v>
      </c>
      <c r="T39" s="46">
        <f>SUM($AK39:BB39)/T$4</f>
        <v>70.092778777666638</v>
      </c>
      <c r="U39" s="46">
        <f>SUM($AK39:BC39)/U$4</f>
        <v>66.892106210421034</v>
      </c>
      <c r="V39" s="46">
        <f>SUM($AK39:BD39)/V$4</f>
        <v>63.54750089989998</v>
      </c>
      <c r="W39" s="46">
        <f>SUM($AK39:BE39)/W$4</f>
        <v>60.521429428476168</v>
      </c>
      <c r="X39" s="46">
        <f>SUM($AK39:BF39)/X$4</f>
        <v>57.770455363545437</v>
      </c>
      <c r="Y39" s="46">
        <f>SUM($AK39:BG39)/Y$4</f>
        <v>55.258696434695636</v>
      </c>
      <c r="Z39" s="46">
        <f>SUM($AK39:BH39)/Z$4</f>
        <v>52.956250749916649</v>
      </c>
      <c r="AA39" s="46">
        <f>SUM($AK39:BI39)/AA$4</f>
        <v>50.838000719919982</v>
      </c>
      <c r="AB39" s="46">
        <f>SUM($AK39:BJ39)/AB$4</f>
        <v>48.882692999923059</v>
      </c>
      <c r="AC39" s="46">
        <f>SUM($AK39:BK39)/AC$4</f>
        <v>47.0722228888148</v>
      </c>
      <c r="AD39" s="46">
        <f>SUM($AK39:BL39)/AD$4</f>
        <v>45.391072071357129</v>
      </c>
      <c r="AE39" s="46">
        <f>SUM($AK39:BM39)/AE$4</f>
        <v>43.825862689586195</v>
      </c>
      <c r="AF39" s="46">
        <f>SUM($AK39:BN39)/AF$4</f>
        <v>42.365000599933317</v>
      </c>
      <c r="AJ39" s="47" t="s">
        <v>111</v>
      </c>
      <c r="AK39" s="46">
        <v>135.65289335</v>
      </c>
      <c r="AL39" s="46">
        <v>133.59808309866668</v>
      </c>
      <c r="AM39" s="46">
        <v>118.99904154933336</v>
      </c>
      <c r="AN39" s="46">
        <v>104.4</v>
      </c>
      <c r="AO39" s="46">
        <v>95.800000000000011</v>
      </c>
      <c r="AP39" s="46">
        <v>87.200000000000017</v>
      </c>
      <c r="AQ39" s="46">
        <v>77.5</v>
      </c>
      <c r="AR39" s="46">
        <v>67.800000000000011</v>
      </c>
      <c r="AS39" s="46">
        <v>60.20000000000001</v>
      </c>
      <c r="AT39" s="46">
        <v>52.6</v>
      </c>
      <c r="AU39" s="46">
        <v>51.36</v>
      </c>
      <c r="AV39" s="46">
        <v>50.12</v>
      </c>
      <c r="AW39" s="46">
        <v>48.879999999999995</v>
      </c>
      <c r="AX39" s="46">
        <v>47.639999999999993</v>
      </c>
      <c r="AY39" s="46">
        <v>46.399999999999977</v>
      </c>
      <c r="AZ39" s="46">
        <v>37.119999999999983</v>
      </c>
      <c r="BA39" s="46">
        <v>27.839999999999989</v>
      </c>
      <c r="BB39" s="46">
        <v>18.559999999999995</v>
      </c>
      <c r="BC39" s="46">
        <v>9.2800000000000011</v>
      </c>
      <c r="BD39" s="46">
        <v>7.1054273576010019E-15</v>
      </c>
      <c r="BE39" s="46">
        <v>5.6843418860808018E-15</v>
      </c>
      <c r="BF39" s="46">
        <v>4.263256414560601E-15</v>
      </c>
      <c r="BG39" s="46">
        <v>2.8421709430404009E-15</v>
      </c>
      <c r="BH39" s="46">
        <v>1.4210854715202008E-15</v>
      </c>
      <c r="BI39" s="46">
        <v>0</v>
      </c>
      <c r="BJ39" s="46">
        <v>0</v>
      </c>
      <c r="BK39" s="46">
        <v>0</v>
      </c>
      <c r="BL39" s="46">
        <v>0</v>
      </c>
      <c r="BM39" s="46">
        <v>0</v>
      </c>
      <c r="BN39" s="46">
        <v>0</v>
      </c>
    </row>
    <row r="40" spans="2:66" x14ac:dyDescent="0.3">
      <c r="B40" s="47" t="s">
        <v>112</v>
      </c>
      <c r="C40" s="46">
        <f t="shared" si="0"/>
        <v>323.96713211000002</v>
      </c>
      <c r="D40" s="46">
        <f>SUM($AK40:AL40)/D$4</f>
        <v>335.9027347563333</v>
      </c>
      <c r="E40" s="46">
        <f>SUM($AK40:AM40)/E$4</f>
        <v>345.50821273799994</v>
      </c>
      <c r="F40" s="46">
        <f>SUM($AK40:AN40)/F$4</f>
        <v>354.53115955349995</v>
      </c>
      <c r="G40" s="46">
        <f>SUM($AK40:AO40)/G$4</f>
        <v>356.63492764279994</v>
      </c>
      <c r="H40" s="46">
        <f>SUM($AK40:AP40)/H$4</f>
        <v>355.27910636899998</v>
      </c>
      <c r="I40" s="46">
        <f>SUM($AK40:AQ40)/I$4</f>
        <v>351.81066260199998</v>
      </c>
      <c r="J40" s="46">
        <f>SUM($AK40:AR40)/J$4</f>
        <v>347.02182977675</v>
      </c>
      <c r="K40" s="46">
        <f>SUM($AK40:AS40)/K$4</f>
        <v>342.10829313488892</v>
      </c>
      <c r="L40" s="46">
        <f>SUM($AK40:AT40)/L$4</f>
        <v>337.10746382140002</v>
      </c>
      <c r="M40" s="46">
        <f>SUM($AK40:AU40)/M$4</f>
        <v>332.47405801945456</v>
      </c>
      <c r="N40" s="46">
        <f>SUM($AK40:AV40)/N$4</f>
        <v>328.1162198511667</v>
      </c>
      <c r="O40" s="46">
        <f>SUM($AK40:AW40)/O$4</f>
        <v>323.97035678569233</v>
      </c>
      <c r="P40" s="46">
        <f>SUM($AK40:AX40)/P$4</f>
        <v>319.99104558671434</v>
      </c>
      <c r="Q40" s="46">
        <f>SUM($AK40:AY40)/Q$4</f>
        <v>316.14497588093337</v>
      </c>
      <c r="R40" s="46">
        <f>SUM($AK40:AZ40)/R$4</f>
        <v>312.39591488837505</v>
      </c>
      <c r="S40" s="46">
        <f>SUM($AK40:BA40)/S$4</f>
        <v>308.726743424353</v>
      </c>
      <c r="T40" s="46">
        <f>SUM($AK40:BB40)/T$4</f>
        <v>305.12414656744454</v>
      </c>
      <c r="U40" s="46">
        <f>SUM($AK40:BC40)/U$4</f>
        <v>301.577612537579</v>
      </c>
      <c r="V40" s="46">
        <f>SUM($AK40:BD40)/V$4</f>
        <v>298.07873191070007</v>
      </c>
      <c r="W40" s="46">
        <f>SUM($AK40:BE40)/W$4</f>
        <v>294.94355420066671</v>
      </c>
      <c r="X40" s="46">
        <f>SUM($AK40:BF40)/X$4</f>
        <v>292.12248355518187</v>
      </c>
      <c r="Y40" s="46">
        <f>SUM($AK40:BG40)/Y$4</f>
        <v>289.57454948756532</v>
      </c>
      <c r="Z40" s="46">
        <f>SUM($AK40:BH40)/Z$4</f>
        <v>287.26560992558342</v>
      </c>
      <c r="AA40" s="46">
        <f>SUM($AK40:BI40)/AA$4</f>
        <v>285.16698552856008</v>
      </c>
      <c r="AB40" s="46">
        <f>SUM($AK40:BJ40)/AB$4</f>
        <v>283.44979377746165</v>
      </c>
      <c r="AC40" s="46">
        <f>SUM($AK40:BK40)/AC$4</f>
        <v>282.07165326718524</v>
      </c>
      <c r="AD40" s="46">
        <f>SUM($AK40:BL40)/AD$4</f>
        <v>280.99623707907148</v>
      </c>
      <c r="AE40" s="46">
        <f>SUM($AK40:BM40)/AE$4</f>
        <v>280.1922289039311</v>
      </c>
      <c r="AF40" s="46">
        <f>SUM($AK40:BN40)/AF$4</f>
        <v>279.63248794046672</v>
      </c>
      <c r="AJ40" s="47" t="s">
        <v>112</v>
      </c>
      <c r="AK40" s="46">
        <v>323.96713211000002</v>
      </c>
      <c r="AL40" s="46">
        <v>347.83833740266658</v>
      </c>
      <c r="AM40" s="46">
        <v>364.71916870133327</v>
      </c>
      <c r="AN40" s="46">
        <v>381.6</v>
      </c>
      <c r="AO40" s="46">
        <v>365.05</v>
      </c>
      <c r="AP40" s="46">
        <v>348.5</v>
      </c>
      <c r="AQ40" s="46">
        <v>331</v>
      </c>
      <c r="AR40" s="46">
        <v>313.5</v>
      </c>
      <c r="AS40" s="46">
        <v>302.8</v>
      </c>
      <c r="AT40" s="46">
        <v>292.10000000000008</v>
      </c>
      <c r="AU40" s="46">
        <v>286.14000000000004</v>
      </c>
      <c r="AV40" s="46">
        <v>280.18000000000006</v>
      </c>
      <c r="AW40" s="46">
        <v>274.22000000000003</v>
      </c>
      <c r="AX40" s="46">
        <v>268.26000000000005</v>
      </c>
      <c r="AY40" s="46">
        <v>262.30000000000013</v>
      </c>
      <c r="AZ40" s="46">
        <v>256.16000000000008</v>
      </c>
      <c r="BA40" s="46">
        <v>250.02000000000007</v>
      </c>
      <c r="BB40" s="46">
        <v>243.88000000000005</v>
      </c>
      <c r="BC40" s="46">
        <v>237.74000000000004</v>
      </c>
      <c r="BD40" s="46">
        <v>231.60000000000002</v>
      </c>
      <c r="BE40" s="46">
        <v>232.24000000000004</v>
      </c>
      <c r="BF40" s="46">
        <v>232.88000000000002</v>
      </c>
      <c r="BG40" s="46">
        <v>233.52000000000004</v>
      </c>
      <c r="BH40" s="46">
        <v>234.16000000000003</v>
      </c>
      <c r="BI40" s="46">
        <v>234.8</v>
      </c>
      <c r="BJ40" s="46">
        <v>240.52</v>
      </c>
      <c r="BK40" s="46">
        <v>246.23999999999998</v>
      </c>
      <c r="BL40" s="46">
        <v>251.95999999999998</v>
      </c>
      <c r="BM40" s="46">
        <v>257.67999999999995</v>
      </c>
      <c r="BN40" s="46">
        <v>263.39999999999998</v>
      </c>
    </row>
    <row r="41" spans="2:66" x14ac:dyDescent="0.3">
      <c r="B41" s="47" t="s">
        <v>113</v>
      </c>
      <c r="C41" s="46">
        <f t="shared" si="0"/>
        <v>368.39899414999996</v>
      </c>
      <c r="D41" s="46">
        <f>SUM($AK41:AL41)/D$4</f>
        <v>348.91760113366661</v>
      </c>
      <c r="E41" s="46">
        <f>SUM($AK41:AM41)/E$4</f>
        <v>326.20110210866665</v>
      </c>
      <c r="F41" s="46">
        <f>SUM($AK41:AN41)/F$4</f>
        <v>302.67582658149996</v>
      </c>
      <c r="G41" s="46">
        <f>SUM($AK41:AO41)/G$4</f>
        <v>284.52066126519992</v>
      </c>
      <c r="H41" s="46">
        <f>SUM($AK41:AP41)/H$4</f>
        <v>269.05055105433331</v>
      </c>
      <c r="I41" s="46">
        <f>SUM($AK41:AQ41)/I$4</f>
        <v>257.38618661799995</v>
      </c>
      <c r="J41" s="46">
        <f>SUM($AK41:AR41)/J$4</f>
        <v>248.10041329074994</v>
      </c>
      <c r="K41" s="46">
        <f>SUM($AK41:AS41)/K$4</f>
        <v>239.41703403622216</v>
      </c>
      <c r="L41" s="46">
        <f>SUM($AK41:AT41)/L$4</f>
        <v>231.15533063259994</v>
      </c>
      <c r="M41" s="46">
        <f>SUM($AK41:AU41)/M$4</f>
        <v>221.64666421145449</v>
      </c>
      <c r="N41" s="46">
        <f>SUM($AK41:AV41)/N$4</f>
        <v>211.20277552716664</v>
      </c>
      <c r="O41" s="46">
        <f>SUM($AK41:AW41)/O$4</f>
        <v>200.03948510199996</v>
      </c>
      <c r="P41" s="46">
        <f>SUM($AK41:AX41)/P$4</f>
        <v>188.31095045185711</v>
      </c>
      <c r="Q41" s="46">
        <f>SUM($AK41:AY41)/Q$4</f>
        <v>176.1302204217333</v>
      </c>
      <c r="R41" s="46">
        <f>SUM($AK41:AZ41)/R$4</f>
        <v>165.47583164537497</v>
      </c>
      <c r="S41" s="46">
        <f>SUM($AK41:BA41)/S$4</f>
        <v>156.07842978388231</v>
      </c>
      <c r="T41" s="46">
        <f>SUM($AK41:BB41)/T$4</f>
        <v>147.72851701811109</v>
      </c>
      <c r="U41" s="46">
        <f>SUM($AK41:BC41)/U$4</f>
        <v>140.26070033294735</v>
      </c>
      <c r="V41" s="46">
        <f>SUM($AK41:BD41)/V$4</f>
        <v>133.54266531629997</v>
      </c>
      <c r="W41" s="46">
        <f>SUM($AK41:BE41)/W$4</f>
        <v>127.46539553933333</v>
      </c>
      <c r="X41" s="46">
        <f>SUM($AK41:BF41)/X$4</f>
        <v>121.94151392390908</v>
      </c>
      <c r="Y41" s="46">
        <f>SUM($AK41:BG41)/Y$4</f>
        <v>116.89883940547826</v>
      </c>
      <c r="Z41" s="46">
        <f>SUM($AK41:BH41)/Z$4</f>
        <v>112.27722109691666</v>
      </c>
      <c r="AA41" s="46">
        <f>SUM($AK41:BI41)/AA$4</f>
        <v>108.02613225303999</v>
      </c>
      <c r="AB41" s="46">
        <f>SUM($AK41:BJ41)/AB$4</f>
        <v>104.10358870484615</v>
      </c>
      <c r="AC41" s="46">
        <f>SUM($AK41:BK41)/AC$4</f>
        <v>100.47308541948148</v>
      </c>
      <c r="AD41" s="46">
        <f>SUM($AK41:BL41)/AD$4</f>
        <v>97.103332368785701</v>
      </c>
      <c r="AE41" s="46">
        <f>SUM($AK41:BM41)/AE$4</f>
        <v>93.967355390551702</v>
      </c>
      <c r="AF41" s="46">
        <f>SUM($AK41:BN41)/AF$4</f>
        <v>91.041776877533309</v>
      </c>
      <c r="AJ41" s="47" t="s">
        <v>113</v>
      </c>
      <c r="AK41" s="46">
        <v>368.39899414999996</v>
      </c>
      <c r="AL41" s="46">
        <v>329.43620811733331</v>
      </c>
      <c r="AM41" s="46">
        <v>280.76810405866667</v>
      </c>
      <c r="AN41" s="46">
        <v>232.09999999999997</v>
      </c>
      <c r="AO41" s="46">
        <v>211.89999999999998</v>
      </c>
      <c r="AP41" s="46">
        <v>191.69999999999996</v>
      </c>
      <c r="AQ41" s="46">
        <v>187.39999999999998</v>
      </c>
      <c r="AR41" s="46">
        <v>183.09999999999997</v>
      </c>
      <c r="AS41" s="46">
        <v>169.95</v>
      </c>
      <c r="AT41" s="46">
        <v>156.80000000000001</v>
      </c>
      <c r="AU41" s="46">
        <v>126.56000000000002</v>
      </c>
      <c r="AV41" s="46">
        <v>96.320000000000022</v>
      </c>
      <c r="AW41" s="46">
        <v>66.080000000000013</v>
      </c>
      <c r="AX41" s="46">
        <v>35.840000000000003</v>
      </c>
      <c r="AY41" s="46">
        <v>5.6000000000000227</v>
      </c>
      <c r="AZ41" s="46">
        <v>5.6600000000000188</v>
      </c>
      <c r="BA41" s="46">
        <v>5.720000000000014</v>
      </c>
      <c r="BB41" s="46">
        <v>5.78000000000001</v>
      </c>
      <c r="BC41" s="46">
        <v>5.8400000000000052</v>
      </c>
      <c r="BD41" s="46">
        <v>5.9</v>
      </c>
      <c r="BE41" s="46">
        <v>5.9200000000000008</v>
      </c>
      <c r="BF41" s="46">
        <v>5.94</v>
      </c>
      <c r="BG41" s="46">
        <v>5.9600000000000009</v>
      </c>
      <c r="BH41" s="46">
        <v>5.98</v>
      </c>
      <c r="BI41" s="46">
        <v>6</v>
      </c>
      <c r="BJ41" s="46">
        <v>6.04</v>
      </c>
      <c r="BK41" s="46">
        <v>6.08</v>
      </c>
      <c r="BL41" s="46">
        <v>6.12</v>
      </c>
      <c r="BM41" s="46">
        <v>6.16</v>
      </c>
      <c r="BN41" s="46">
        <v>6.2</v>
      </c>
    </row>
    <row r="42" spans="2:66" x14ac:dyDescent="0.3">
      <c r="B42" s="47" t="s">
        <v>114</v>
      </c>
      <c r="C42" s="46">
        <f t="shared" si="0"/>
        <v>253.98046305999998</v>
      </c>
      <c r="D42" s="46">
        <f>SUM($AK42:AL42)/D$4</f>
        <v>258.61561661266671</v>
      </c>
      <c r="E42" s="46">
        <f>SUM($AK42:AM42)/E$4</f>
        <v>261.6688727693334</v>
      </c>
      <c r="F42" s="46">
        <f>SUM($AK42:AN42)/F$4</f>
        <v>264.32665457700006</v>
      </c>
      <c r="G42" s="46">
        <f>SUM($AK42:AO42)/G$4</f>
        <v>261.48132366160002</v>
      </c>
      <c r="H42" s="46">
        <f>SUM($AK42:AP42)/H$4</f>
        <v>255.88443638466671</v>
      </c>
      <c r="I42" s="46">
        <f>SUM($AK42:AQ42)/I$4</f>
        <v>245.22951690114289</v>
      </c>
      <c r="J42" s="46">
        <f>SUM($AK42:AR42)/J$4</f>
        <v>231.41332728850003</v>
      </c>
      <c r="K42" s="46">
        <f>SUM($AK42:AS42)/K$4</f>
        <v>218.47851314533335</v>
      </c>
      <c r="L42" s="46">
        <f>SUM($AK42:AT42)/L$4</f>
        <v>206.16066183080002</v>
      </c>
      <c r="M42" s="46">
        <f>SUM($AK42:AU42)/M$4</f>
        <v>195.35514711890912</v>
      </c>
      <c r="N42" s="46">
        <f>SUM($AK42:AV42)/N$4</f>
        <v>185.68388485900005</v>
      </c>
      <c r="O42" s="46">
        <f>SUM($AK42:AW42)/O$4</f>
        <v>176.88512448523082</v>
      </c>
      <c r="P42" s="46">
        <f>SUM($AK42:AX42)/P$4</f>
        <v>168.77190130771436</v>
      </c>
      <c r="Q42" s="46">
        <f>SUM($AK42:AY42)/Q$4</f>
        <v>161.20710788720007</v>
      </c>
      <c r="R42" s="46">
        <f>SUM($AK42:AZ42)/R$4</f>
        <v>154.46166364425008</v>
      </c>
      <c r="S42" s="46">
        <f>SUM($AK42:BA42)/S$4</f>
        <v>148.3909775475295</v>
      </c>
      <c r="T42" s="46">
        <f>SUM($AK42:BB42)/T$4</f>
        <v>142.88258990600008</v>
      </c>
      <c r="U42" s="46">
        <f>SUM($AK42:BC42)/U$4</f>
        <v>137.84771675305268</v>
      </c>
      <c r="V42" s="46">
        <f>SUM($AK42:BD42)/V$4</f>
        <v>133.21533091540005</v>
      </c>
      <c r="W42" s="46">
        <f>SUM($AK42:BE42)/W$4</f>
        <v>129.04602944323813</v>
      </c>
      <c r="X42" s="46">
        <f>SUM($AK42:BF42)/X$4</f>
        <v>125.27666446854549</v>
      </c>
      <c r="Y42" s="46">
        <f>SUM($AK42:BG42)/Y$4</f>
        <v>121.85507036121741</v>
      </c>
      <c r="Z42" s="46">
        <f>SUM($AK42:BH42)/Z$4</f>
        <v>118.73777576283335</v>
      </c>
      <c r="AA42" s="46">
        <f>SUM($AK42:BI42)/AA$4</f>
        <v>115.88826473232002</v>
      </c>
      <c r="AB42" s="46">
        <f>SUM($AK42:BJ42)/AB$4</f>
        <v>113.52948531953848</v>
      </c>
      <c r="AC42" s="46">
        <f>SUM($AK42:BK42)/AC$4</f>
        <v>111.6069117891852</v>
      </c>
      <c r="AD42" s="46">
        <f>SUM($AK42:BL42)/AD$4</f>
        <v>110.07380779671429</v>
      </c>
      <c r="AE42" s="46">
        <f>SUM($AK42:BM42)/AE$4</f>
        <v>108.88988338993103</v>
      </c>
      <c r="AF42" s="46">
        <f>SUM($AK42:BN42)/AF$4</f>
        <v>108.02022061026668</v>
      </c>
      <c r="AJ42" s="47" t="s">
        <v>114</v>
      </c>
      <c r="AK42" s="46">
        <v>253.98046305999998</v>
      </c>
      <c r="AL42" s="46">
        <v>263.25077016533339</v>
      </c>
      <c r="AM42" s="46">
        <v>267.77538508266673</v>
      </c>
      <c r="AN42" s="46">
        <v>272.30000000000007</v>
      </c>
      <c r="AO42" s="46">
        <v>250.1</v>
      </c>
      <c r="AP42" s="46">
        <v>227.9</v>
      </c>
      <c r="AQ42" s="46">
        <v>181.3</v>
      </c>
      <c r="AR42" s="46">
        <v>134.70000000000002</v>
      </c>
      <c r="AS42" s="46">
        <v>115</v>
      </c>
      <c r="AT42" s="46">
        <v>95.300000000000011</v>
      </c>
      <c r="AU42" s="46">
        <v>87.300000000000011</v>
      </c>
      <c r="AV42" s="46">
        <v>79.300000000000011</v>
      </c>
      <c r="AW42" s="46">
        <v>71.300000000000011</v>
      </c>
      <c r="AX42" s="46">
        <v>63.300000000000004</v>
      </c>
      <c r="AY42" s="46">
        <v>55.3</v>
      </c>
      <c r="AZ42" s="46">
        <v>53.279999999999994</v>
      </c>
      <c r="BA42" s="46">
        <v>51.26</v>
      </c>
      <c r="BB42" s="46">
        <v>49.239999999999995</v>
      </c>
      <c r="BC42" s="46">
        <v>47.22</v>
      </c>
      <c r="BD42" s="46">
        <v>45.2</v>
      </c>
      <c r="BE42" s="46">
        <v>45.660000000000004</v>
      </c>
      <c r="BF42" s="46">
        <v>46.12</v>
      </c>
      <c r="BG42" s="46">
        <v>46.58</v>
      </c>
      <c r="BH42" s="46">
        <v>47.04</v>
      </c>
      <c r="BI42" s="46">
        <v>47.500000000000007</v>
      </c>
      <c r="BJ42" s="46">
        <v>54.56</v>
      </c>
      <c r="BK42" s="46">
        <v>61.620000000000005</v>
      </c>
      <c r="BL42" s="46">
        <v>68.680000000000007</v>
      </c>
      <c r="BM42" s="46">
        <v>75.739999999999995</v>
      </c>
      <c r="BN42" s="46">
        <v>82.8</v>
      </c>
    </row>
    <row r="43" spans="2:66" x14ac:dyDescent="0.3">
      <c r="B43" s="47" t="s">
        <v>115</v>
      </c>
      <c r="C43" s="46">
        <f t="shared" si="0"/>
        <v>148.29444665</v>
      </c>
      <c r="D43" s="46">
        <f>SUM($AK43:AL43)/D$4</f>
        <v>158.83360122100001</v>
      </c>
      <c r="E43" s="46">
        <f>SUM($AK43:AM43)/E$4</f>
        <v>172.75119344600003</v>
      </c>
      <c r="F43" s="46">
        <f>SUM($AK43:AN43)/F$4</f>
        <v>187.51339508450005</v>
      </c>
      <c r="G43" s="46">
        <f>SUM($AK43:AO43)/G$4</f>
        <v>187.38071606760005</v>
      </c>
      <c r="H43" s="46">
        <f>SUM($AK43:AP43)/H$4</f>
        <v>179.80059672300004</v>
      </c>
      <c r="I43" s="46">
        <f>SUM($AK43:AQ43)/I$4</f>
        <v>170.42908290542863</v>
      </c>
      <c r="J43" s="46">
        <f>SUM($AK43:AR43)/J$4</f>
        <v>159.93794754225004</v>
      </c>
      <c r="K43" s="46">
        <f>SUM($AK43:AS43)/K$4</f>
        <v>149.65039781533335</v>
      </c>
      <c r="L43" s="46">
        <f>SUM($AK43:AT43)/L$4</f>
        <v>139.50535803380004</v>
      </c>
      <c r="M43" s="46">
        <f>SUM($AK43:AU43)/M$4</f>
        <v>131.03032548527275</v>
      </c>
      <c r="N43" s="46">
        <f>SUM($AK43:AV43)/N$4</f>
        <v>123.80779836150002</v>
      </c>
      <c r="O43" s="46">
        <f>SUM($AK43:AW43)/O$4</f>
        <v>117.54873694907694</v>
      </c>
      <c r="P43" s="46">
        <f>SUM($AK43:AX43)/P$4</f>
        <v>112.04668430985716</v>
      </c>
      <c r="Q43" s="46">
        <f>SUM($AK43:AY43)/Q$4</f>
        <v>107.15023868920001</v>
      </c>
      <c r="R43" s="46">
        <f>SUM($AK43:AZ43)/R$4</f>
        <v>102.659598771125</v>
      </c>
      <c r="S43" s="46">
        <f>SUM($AK43:BA43)/S$4</f>
        <v>98.503151784588241</v>
      </c>
      <c r="T43" s="46">
        <f>SUM($AK43:BB43)/T$4</f>
        <v>94.625198907666672</v>
      </c>
      <c r="U43" s="46">
        <f>SUM($AK43:BC43)/U$4</f>
        <v>90.981767386210535</v>
      </c>
      <c r="V43" s="46">
        <f>SUM($AK43:BD43)/V$4</f>
        <v>87.5376790169</v>
      </c>
      <c r="W43" s="46">
        <f>SUM($AK43:BE43)/W$4</f>
        <v>84.407313349428577</v>
      </c>
      <c r="X43" s="46">
        <f>SUM($AK43:BF43)/X$4</f>
        <v>81.547890015363635</v>
      </c>
      <c r="Y43" s="46">
        <f>SUM($AK43:BG43)/Y$4</f>
        <v>78.924068710347825</v>
      </c>
      <c r="Z43" s="46">
        <f>SUM($AK43:BH43)/Z$4</f>
        <v>76.506399180750009</v>
      </c>
      <c r="AA43" s="46">
        <f>SUM($AK43:BI43)/AA$4</f>
        <v>74.270143213520001</v>
      </c>
      <c r="AB43" s="46">
        <f>SUM($AK43:BJ43)/AB$4</f>
        <v>72.352830013000002</v>
      </c>
      <c r="AC43" s="46">
        <f>SUM($AK43:BK43)/AC$4</f>
        <v>70.719021494000003</v>
      </c>
      <c r="AD43" s="46">
        <f>SUM($AK43:BL43)/AD$4</f>
        <v>69.338342154928583</v>
      </c>
      <c r="AE43" s="46">
        <f>SUM($AK43:BM43)/AE$4</f>
        <v>68.184606218551735</v>
      </c>
      <c r="AF43" s="46">
        <f>SUM($AK43:BN43)/AF$4</f>
        <v>67.235119344600008</v>
      </c>
      <c r="AJ43" s="47" t="s">
        <v>115</v>
      </c>
      <c r="AK43" s="46">
        <v>148.29444665</v>
      </c>
      <c r="AL43" s="46">
        <v>169.37275579200002</v>
      </c>
      <c r="AM43" s="46">
        <v>200.58637789600004</v>
      </c>
      <c r="AN43" s="46">
        <v>231.80000000000007</v>
      </c>
      <c r="AO43" s="46">
        <v>186.85000000000002</v>
      </c>
      <c r="AP43" s="46">
        <v>141.90000000000003</v>
      </c>
      <c r="AQ43" s="46">
        <v>114.20000000000002</v>
      </c>
      <c r="AR43" s="46">
        <v>86.5</v>
      </c>
      <c r="AS43" s="46">
        <v>67.349999999999994</v>
      </c>
      <c r="AT43" s="46">
        <v>48.2</v>
      </c>
      <c r="AU43" s="46">
        <v>46.280000000000008</v>
      </c>
      <c r="AV43" s="46">
        <v>44.360000000000007</v>
      </c>
      <c r="AW43" s="46">
        <v>42.440000000000005</v>
      </c>
      <c r="AX43" s="46">
        <v>40.52000000000001</v>
      </c>
      <c r="AY43" s="46">
        <v>38.600000000000009</v>
      </c>
      <c r="AZ43" s="46">
        <v>35.300000000000004</v>
      </c>
      <c r="BA43" s="46">
        <v>32.000000000000007</v>
      </c>
      <c r="BB43" s="46">
        <v>28.700000000000003</v>
      </c>
      <c r="BC43" s="46">
        <v>25.400000000000006</v>
      </c>
      <c r="BD43" s="46">
        <v>22.100000000000005</v>
      </c>
      <c r="BE43" s="46">
        <v>21.800000000000004</v>
      </c>
      <c r="BF43" s="46">
        <v>21.500000000000004</v>
      </c>
      <c r="BG43" s="46">
        <v>21.200000000000003</v>
      </c>
      <c r="BH43" s="46">
        <v>20.900000000000002</v>
      </c>
      <c r="BI43" s="46">
        <v>20.600000000000009</v>
      </c>
      <c r="BJ43" s="46">
        <v>24.420000000000005</v>
      </c>
      <c r="BK43" s="46">
        <v>28.240000000000006</v>
      </c>
      <c r="BL43" s="46">
        <v>32.06</v>
      </c>
      <c r="BM43" s="46">
        <v>35.880000000000003</v>
      </c>
      <c r="BN43" s="46">
        <v>39.700000000000003</v>
      </c>
    </row>
    <row r="44" spans="2:66" x14ac:dyDescent="0.3">
      <c r="B44" s="47" t="s">
        <v>116</v>
      </c>
      <c r="C44" s="46">
        <f t="shared" si="0"/>
        <v>316.47972197999997</v>
      </c>
      <c r="D44" s="46">
        <f>SUM($AK44:AL44)/D$4</f>
        <v>334.49488033133332</v>
      </c>
      <c r="E44" s="46">
        <f>SUM($AK44:AM44)/E$4</f>
        <v>351.76492666800004</v>
      </c>
      <c r="F44" s="46">
        <f>SUM($AK44:AN44)/F$4</f>
        <v>368.84869500100001</v>
      </c>
      <c r="G44" s="46">
        <f>SUM($AK44:AO44)/G$4</f>
        <v>368.48895600079999</v>
      </c>
      <c r="H44" s="46">
        <f>SUM($AK44:AP44)/H$4</f>
        <v>359.40746333399994</v>
      </c>
      <c r="I44" s="46">
        <f>SUM($AK44:AQ44)/I$4</f>
        <v>343.99925428628569</v>
      </c>
      <c r="J44" s="46">
        <f>SUM($AK44:AR44)/J$4</f>
        <v>324.63684750049998</v>
      </c>
      <c r="K44" s="46">
        <f>SUM($AK44:AS44)/K$4</f>
        <v>307.59942000044447</v>
      </c>
      <c r="L44" s="46">
        <f>SUM($AK44:AT44)/L$4</f>
        <v>292.18947800040002</v>
      </c>
      <c r="M44" s="46">
        <f>SUM($AK44:AU44)/M$4</f>
        <v>278.94861636399997</v>
      </c>
      <c r="N44" s="46">
        <f>SUM($AK44:AV44)/N$4</f>
        <v>267.33456500033333</v>
      </c>
      <c r="O44" s="46">
        <f>SUM($AK44:AW44)/O$4</f>
        <v>256.97190615415383</v>
      </c>
      <c r="P44" s="46">
        <f>SUM($AK44:AX44)/P$4</f>
        <v>247.59248428599997</v>
      </c>
      <c r="Q44" s="46">
        <f>SUM($AK44:AY44)/Q$4</f>
        <v>238.99965200026662</v>
      </c>
      <c r="R44" s="46">
        <f>SUM($AK44:AZ44)/R$4</f>
        <v>231.19342375024996</v>
      </c>
      <c r="S44" s="46">
        <f>SUM($AK44:BA44)/S$4</f>
        <v>224.03498705905878</v>
      </c>
      <c r="T44" s="46">
        <f>SUM($AK44:BB44)/T$4</f>
        <v>217.41637666688885</v>
      </c>
      <c r="U44" s="46">
        <f>SUM($AK44:BC44)/U$4</f>
        <v>211.25235684231578</v>
      </c>
      <c r="V44" s="46">
        <f>SUM($AK44:BD44)/V$4</f>
        <v>205.4747390002</v>
      </c>
      <c r="W44" s="46">
        <f>SUM($AK44:BE44)/W$4</f>
        <v>200.07498952399999</v>
      </c>
      <c r="X44" s="46">
        <f>SUM($AK44:BF44)/X$4</f>
        <v>195.00158090927272</v>
      </c>
      <c r="Y44" s="46">
        <f>SUM($AK44:BG44)/Y$4</f>
        <v>190.21194695669564</v>
      </c>
      <c r="Z44" s="46">
        <f>SUM($AK44:BH44)/Z$4</f>
        <v>185.67061583350002</v>
      </c>
      <c r="AA44" s="46">
        <f>SUM($AK44:BI44)/AA$4</f>
        <v>181.34779120016003</v>
      </c>
      <c r="AB44" s="46">
        <f>SUM($AK44:BJ44)/AB$4</f>
        <v>177.49287615400002</v>
      </c>
      <c r="AC44" s="46">
        <f>SUM($AK44:BK44)/AC$4</f>
        <v>174.05388074088893</v>
      </c>
      <c r="AD44" s="46">
        <f>SUM($AK44:BL44)/AD$4</f>
        <v>170.98624214300003</v>
      </c>
      <c r="AE44" s="46">
        <f>SUM($AK44:BM44)/AE$4</f>
        <v>168.25154413806899</v>
      </c>
      <c r="AF44" s="46">
        <f>SUM($AK44:BN44)/AF$4</f>
        <v>165.81649266680003</v>
      </c>
      <c r="AJ44" s="47" t="s">
        <v>116</v>
      </c>
      <c r="AK44" s="46">
        <v>316.47972197999997</v>
      </c>
      <c r="AL44" s="46">
        <v>352.51003868266667</v>
      </c>
      <c r="AM44" s="46">
        <v>386.30501934133338</v>
      </c>
      <c r="AN44" s="46">
        <v>420.1</v>
      </c>
      <c r="AO44" s="46">
        <v>367.05</v>
      </c>
      <c r="AP44" s="46">
        <v>314</v>
      </c>
      <c r="AQ44" s="46">
        <v>251.55</v>
      </c>
      <c r="AR44" s="46">
        <v>189.10000000000002</v>
      </c>
      <c r="AS44" s="46">
        <v>171.3</v>
      </c>
      <c r="AT44" s="46">
        <v>153.49999999999997</v>
      </c>
      <c r="AU44" s="46">
        <v>146.54</v>
      </c>
      <c r="AV44" s="46">
        <v>139.57999999999998</v>
      </c>
      <c r="AW44" s="46">
        <v>132.61999999999998</v>
      </c>
      <c r="AX44" s="46">
        <v>125.65999999999998</v>
      </c>
      <c r="AY44" s="46">
        <v>118.69999999999997</v>
      </c>
      <c r="AZ44" s="46">
        <v>114.09999999999998</v>
      </c>
      <c r="BA44" s="46">
        <v>109.49999999999999</v>
      </c>
      <c r="BB44" s="46">
        <v>104.89999999999999</v>
      </c>
      <c r="BC44" s="46">
        <v>100.3</v>
      </c>
      <c r="BD44" s="46">
        <v>95.699999999999974</v>
      </c>
      <c r="BE44" s="46">
        <v>92.079999999999984</v>
      </c>
      <c r="BF44" s="46">
        <v>88.45999999999998</v>
      </c>
      <c r="BG44" s="46">
        <v>84.839999999999989</v>
      </c>
      <c r="BH44" s="46">
        <v>81.219999999999985</v>
      </c>
      <c r="BI44" s="46">
        <v>77.599999999999994</v>
      </c>
      <c r="BJ44" s="46">
        <v>81.12</v>
      </c>
      <c r="BK44" s="46">
        <v>84.64</v>
      </c>
      <c r="BL44" s="46">
        <v>88.16</v>
      </c>
      <c r="BM44" s="46">
        <v>91.68</v>
      </c>
      <c r="BN44" s="46">
        <v>95.2</v>
      </c>
    </row>
    <row r="45" spans="2:66" x14ac:dyDescent="0.3">
      <c r="B45" s="47" t="s">
        <v>117</v>
      </c>
      <c r="C45" s="46">
        <f t="shared" si="0"/>
        <v>372.82648613999999</v>
      </c>
      <c r="D45" s="46">
        <f>SUM($AK45:AL45)/D$4</f>
        <v>365.01287282466666</v>
      </c>
      <c r="E45" s="46">
        <f>SUM($AK45:AM45)/E$4</f>
        <v>351.40845846799994</v>
      </c>
      <c r="F45" s="46">
        <f>SUM($AK45:AN45)/F$4</f>
        <v>336.35634385099991</v>
      </c>
      <c r="G45" s="46">
        <f>SUM($AK45:AO45)/G$4</f>
        <v>319.45507508079993</v>
      </c>
      <c r="H45" s="46">
        <f>SUM($AK45:AP45)/H$4</f>
        <v>301.62922923399992</v>
      </c>
      <c r="I45" s="46">
        <f>SUM($AK45:AQ45)/I$4</f>
        <v>282.64648220057137</v>
      </c>
      <c r="J45" s="46">
        <f>SUM($AK45:AR45)/J$4</f>
        <v>262.94067192549994</v>
      </c>
      <c r="K45" s="46">
        <f>SUM($AK45:AS45)/K$4</f>
        <v>245.66393060044436</v>
      </c>
      <c r="L45" s="46">
        <f>SUM($AK45:AT45)/L$4</f>
        <v>230.08753754039995</v>
      </c>
      <c r="M45" s="46">
        <f>SUM($AK45:AU45)/M$4</f>
        <v>216.8777614003636</v>
      </c>
      <c r="N45" s="46">
        <f>SUM($AK45:AV45)/N$4</f>
        <v>205.44294795033329</v>
      </c>
      <c r="O45" s="46">
        <f>SUM($AK45:AW45)/O$4</f>
        <v>195.37349041569226</v>
      </c>
      <c r="P45" s="46">
        <f>SUM($AK45:AX45)/P$4</f>
        <v>186.3768125288571</v>
      </c>
      <c r="Q45" s="46">
        <f>SUM($AK45:AY45)/Q$4</f>
        <v>178.23835836026666</v>
      </c>
      <c r="R45" s="46">
        <f>SUM($AK45:AZ45)/R$4</f>
        <v>171.02346096274999</v>
      </c>
      <c r="S45" s="46">
        <f>SUM($AK45:BA45)/S$4</f>
        <v>164.56913972964708</v>
      </c>
      <c r="T45" s="46">
        <f>SUM($AK45:BB45)/T$4</f>
        <v>158.74863196688889</v>
      </c>
      <c r="U45" s="46">
        <f>SUM($AK45:BC45)/U$4</f>
        <v>153.46186186336845</v>
      </c>
      <c r="V45" s="46">
        <f>SUM($AK45:BD45)/V$4</f>
        <v>148.62876877020003</v>
      </c>
      <c r="W45" s="46">
        <f>SUM($AK45:BE45)/W$4</f>
        <v>144.24454168590478</v>
      </c>
      <c r="X45" s="46">
        <f>SUM($AK45:BF45)/X$4</f>
        <v>140.24797160927275</v>
      </c>
      <c r="Y45" s="46">
        <f>SUM($AK45:BG45)/Y$4</f>
        <v>136.58849458278263</v>
      </c>
      <c r="Z45" s="46">
        <f>SUM($AK45:BH45)/Z$4</f>
        <v>133.2239739751667</v>
      </c>
      <c r="AA45" s="46">
        <f>SUM($AK45:BI45)/AA$4</f>
        <v>130.11901501616003</v>
      </c>
      <c r="AB45" s="46">
        <f>SUM($AK45:BJ45)/AB$4</f>
        <v>127.56905290015388</v>
      </c>
      <c r="AC45" s="46">
        <f>SUM($AK45:BK45)/AC$4</f>
        <v>125.51242131125929</v>
      </c>
      <c r="AD45" s="46">
        <f>SUM($AK45:BL45)/AD$4</f>
        <v>123.89626340728576</v>
      </c>
      <c r="AE45" s="46">
        <f>SUM($AK45:BM45)/AE$4</f>
        <v>122.67501294496556</v>
      </c>
      <c r="AF45" s="46">
        <f>SUM($AK45:BN45)/AF$4</f>
        <v>121.80917918013337</v>
      </c>
      <c r="AJ45" s="47" t="s">
        <v>117</v>
      </c>
      <c r="AK45" s="46">
        <v>372.82648613999999</v>
      </c>
      <c r="AL45" s="46">
        <v>357.19925950933333</v>
      </c>
      <c r="AM45" s="46">
        <v>324.1996297546666</v>
      </c>
      <c r="AN45" s="46">
        <v>291.19999999999993</v>
      </c>
      <c r="AO45" s="46">
        <v>251.84999999999997</v>
      </c>
      <c r="AP45" s="46">
        <v>212.5</v>
      </c>
      <c r="AQ45" s="46">
        <v>168.75</v>
      </c>
      <c r="AR45" s="46">
        <v>125.00000000000003</v>
      </c>
      <c r="AS45" s="46">
        <v>107.45000000000002</v>
      </c>
      <c r="AT45" s="46">
        <v>89.899999999999991</v>
      </c>
      <c r="AU45" s="46">
        <v>84.779999999999987</v>
      </c>
      <c r="AV45" s="46">
        <v>79.66</v>
      </c>
      <c r="AW45" s="46">
        <v>74.539999999999992</v>
      </c>
      <c r="AX45" s="46">
        <v>69.419999999999987</v>
      </c>
      <c r="AY45" s="46">
        <v>64.299999999999983</v>
      </c>
      <c r="AZ45" s="46">
        <v>62.79999999999999</v>
      </c>
      <c r="BA45" s="46">
        <v>61.29999999999999</v>
      </c>
      <c r="BB45" s="46">
        <v>59.8</v>
      </c>
      <c r="BC45" s="46">
        <v>58.3</v>
      </c>
      <c r="BD45" s="46">
        <v>56.8</v>
      </c>
      <c r="BE45" s="46">
        <v>56.56</v>
      </c>
      <c r="BF45" s="46">
        <v>56.32</v>
      </c>
      <c r="BG45" s="46">
        <v>56.080000000000005</v>
      </c>
      <c r="BH45" s="46">
        <v>55.84</v>
      </c>
      <c r="BI45" s="46">
        <v>55.6</v>
      </c>
      <c r="BJ45" s="46">
        <v>63.820000000000007</v>
      </c>
      <c r="BK45" s="46">
        <v>72.040000000000006</v>
      </c>
      <c r="BL45" s="46">
        <v>80.260000000000005</v>
      </c>
      <c r="BM45" s="46">
        <v>88.48</v>
      </c>
      <c r="BN45" s="46">
        <v>96.700000000000017</v>
      </c>
    </row>
    <row r="46" spans="2:66" x14ac:dyDescent="0.3">
      <c r="B46" s="47" t="s">
        <v>118</v>
      </c>
      <c r="C46" s="46">
        <f t="shared" si="0"/>
        <v>691.38546467999993</v>
      </c>
      <c r="D46" s="46">
        <f>SUM($AK46:AL46)/D$4</f>
        <v>691.30337768399988</v>
      </c>
      <c r="E46" s="46">
        <f>SUM($AK46:AM46)/E$4</f>
        <v>684.12246690399991</v>
      </c>
      <c r="F46" s="46">
        <f>SUM($AK46:AN46)/F$4</f>
        <v>675.16685017799989</v>
      </c>
      <c r="G46" s="46">
        <f>SUM($AK46:AO46)/G$4</f>
        <v>660.36348014239991</v>
      </c>
      <c r="H46" s="46">
        <f>SUM($AK46:AP46)/H$4</f>
        <v>642.63623345199994</v>
      </c>
      <c r="I46" s="46">
        <f>SUM($AK46:AQ46)/I$4</f>
        <v>617.30962867314281</v>
      </c>
      <c r="J46" s="46">
        <f>SUM($AK46:AR46)/J$4</f>
        <v>587.23342508899998</v>
      </c>
      <c r="K46" s="46">
        <f>SUM($AK46:AS46)/K$4</f>
        <v>559.54082230133326</v>
      </c>
      <c r="L46" s="46">
        <f>SUM($AK46:AT46)/L$4</f>
        <v>533.51674007120005</v>
      </c>
      <c r="M46" s="46">
        <f>SUM($AK46:AU46)/M$4</f>
        <v>510.62249097381823</v>
      </c>
      <c r="N46" s="46">
        <f>SUM($AK46:AV46)/N$4</f>
        <v>490.07561672599996</v>
      </c>
      <c r="O46" s="46">
        <f>SUM($AK46:AW46)/O$4</f>
        <v>471.33441543938454</v>
      </c>
      <c r="P46" s="46">
        <f>SUM($AK46:AX46)/P$4</f>
        <v>454.01195719371424</v>
      </c>
      <c r="Q46" s="46">
        <f>SUM($AK46:AY46)/Q$4</f>
        <v>437.82449338079994</v>
      </c>
      <c r="R46" s="46">
        <f>SUM($AK46:AZ46)/R$4</f>
        <v>423.09671254449995</v>
      </c>
      <c r="S46" s="46">
        <f>SUM($AK46:BA46)/S$4</f>
        <v>409.57102357129406</v>
      </c>
      <c r="T46" s="46">
        <f>SUM($AK46:BB46)/T$4</f>
        <v>397.04707781733327</v>
      </c>
      <c r="U46" s="46">
        <f>SUM($AK46:BC46)/U$4</f>
        <v>385.36670530063157</v>
      </c>
      <c r="V46" s="46">
        <f>SUM($AK46:BD46)/V$4</f>
        <v>374.40337003560001</v>
      </c>
      <c r="W46" s="46">
        <f>SUM($AK46:BE46)/W$4</f>
        <v>364.03844765295236</v>
      </c>
      <c r="X46" s="46">
        <f>SUM($AK46:BF46)/X$4</f>
        <v>354.19033639599996</v>
      </c>
      <c r="Y46" s="46">
        <f>SUM($AK46:BG46)/Y$4</f>
        <v>344.79162611791304</v>
      </c>
      <c r="Z46" s="46">
        <f>SUM($AK46:BH46)/Z$4</f>
        <v>335.78614169633335</v>
      </c>
      <c r="AA46" s="46">
        <f>SUM($AK46:BI46)/AA$4</f>
        <v>327.12669602848001</v>
      </c>
      <c r="AB46" s="46">
        <f>SUM($AK46:BJ46)/AB$4</f>
        <v>319.3764384889231</v>
      </c>
      <c r="AC46" s="46">
        <f>SUM($AK46:BK46)/AC$4</f>
        <v>312.43434817451856</v>
      </c>
      <c r="AD46" s="46">
        <f>SUM($AK46:BL46)/AD$4</f>
        <v>306.21383573971434</v>
      </c>
      <c r="AE46" s="46">
        <f>SUM($AK46:BM46)/AE$4</f>
        <v>300.64025519696554</v>
      </c>
      <c r="AF46" s="46">
        <f>SUM($AK46:BN46)/AF$4</f>
        <v>295.6489133570667</v>
      </c>
      <c r="AJ46" s="47" t="s">
        <v>118</v>
      </c>
      <c r="AK46" s="46">
        <v>691.38546467999993</v>
      </c>
      <c r="AL46" s="46">
        <v>691.22129068799984</v>
      </c>
      <c r="AM46" s="46">
        <v>669.76064534399984</v>
      </c>
      <c r="AN46" s="46">
        <v>648.29999999999984</v>
      </c>
      <c r="AO46" s="46">
        <v>601.15</v>
      </c>
      <c r="AP46" s="46">
        <v>554.00000000000011</v>
      </c>
      <c r="AQ46" s="46">
        <v>465.35</v>
      </c>
      <c r="AR46" s="46">
        <v>376.7</v>
      </c>
      <c r="AS46" s="46">
        <v>338</v>
      </c>
      <c r="AT46" s="46">
        <v>299.2999999999999</v>
      </c>
      <c r="AU46" s="46">
        <v>281.67999999999995</v>
      </c>
      <c r="AV46" s="46">
        <v>264.05999999999995</v>
      </c>
      <c r="AW46" s="46">
        <v>246.43999999999994</v>
      </c>
      <c r="AX46" s="46">
        <v>228.81999999999996</v>
      </c>
      <c r="AY46" s="46">
        <v>211.19999999999996</v>
      </c>
      <c r="AZ46" s="46">
        <v>202.17999999999998</v>
      </c>
      <c r="BA46" s="46">
        <v>193.15999999999997</v>
      </c>
      <c r="BB46" s="46">
        <v>184.13999999999996</v>
      </c>
      <c r="BC46" s="46">
        <v>175.11999999999995</v>
      </c>
      <c r="BD46" s="46">
        <v>166.1</v>
      </c>
      <c r="BE46" s="46">
        <v>156.73999999999998</v>
      </c>
      <c r="BF46" s="46">
        <v>147.38</v>
      </c>
      <c r="BG46" s="46">
        <v>138.02000000000001</v>
      </c>
      <c r="BH46" s="46">
        <v>128.66000000000003</v>
      </c>
      <c r="BI46" s="46">
        <v>119.30000000000003</v>
      </c>
      <c r="BJ46" s="46">
        <v>125.62000000000003</v>
      </c>
      <c r="BK46" s="46">
        <v>131.94000000000003</v>
      </c>
      <c r="BL46" s="46">
        <v>138.26000000000002</v>
      </c>
      <c r="BM46" s="46">
        <v>144.58000000000001</v>
      </c>
      <c r="BN46" s="46">
        <v>150.9</v>
      </c>
    </row>
    <row r="47" spans="2:66" x14ac:dyDescent="0.3">
      <c r="B47" s="47" t="s">
        <v>119</v>
      </c>
      <c r="C47" s="46">
        <f t="shared" si="0"/>
        <v>267.60494589000001</v>
      </c>
      <c r="D47" s="46">
        <f>SUM($AK47:AL47)/D$4</f>
        <v>279.68810855300001</v>
      </c>
      <c r="E47" s="46">
        <f>SUM($AK47:AM47)/E$4</f>
        <v>290.02061757133333</v>
      </c>
      <c r="F47" s="46">
        <f>SUM($AK47:AN47)/F$4</f>
        <v>299.91546317849998</v>
      </c>
      <c r="G47" s="46">
        <f>SUM($AK47:AO47)/G$4</f>
        <v>302.68237054279996</v>
      </c>
      <c r="H47" s="46">
        <f>SUM($AK47:AP47)/H$4</f>
        <v>301.88530878566667</v>
      </c>
      <c r="I47" s="46">
        <f>SUM($AK47:AQ47)/I$4</f>
        <v>298.02312181628571</v>
      </c>
      <c r="J47" s="46">
        <f>SUM($AK47:AR47)/J$4</f>
        <v>292.24523158925001</v>
      </c>
      <c r="K47" s="46">
        <f>SUM($AK47:AS47)/K$4</f>
        <v>286.3346503015556</v>
      </c>
      <c r="L47" s="46">
        <f>SUM($AK47:AT47)/L$4</f>
        <v>280.33118527140005</v>
      </c>
      <c r="M47" s="46">
        <f>SUM($AK47:AU47)/M$4</f>
        <v>274.6592593376364</v>
      </c>
      <c r="N47" s="46">
        <f>SUM($AK47:AV47)/N$4</f>
        <v>269.23598772616668</v>
      </c>
      <c r="O47" s="46">
        <f>SUM($AK47:AW47)/O$4</f>
        <v>264.00398867030771</v>
      </c>
      <c r="P47" s="46">
        <f>SUM($AK47:AX47)/P$4</f>
        <v>258.92227519385716</v>
      </c>
      <c r="Q47" s="46">
        <f>SUM($AK47:AY47)/Q$4</f>
        <v>253.96079018093334</v>
      </c>
      <c r="R47" s="46">
        <f>SUM($AK47:AZ47)/R$4</f>
        <v>249.01699079462503</v>
      </c>
      <c r="S47" s="46">
        <f>SUM($AK47:BA47)/S$4</f>
        <v>244.08775604200005</v>
      </c>
      <c r="T47" s="46">
        <f>SUM($AK47:BB47)/T$4</f>
        <v>239.17065848411116</v>
      </c>
      <c r="U47" s="46">
        <f>SUM($AK47:BC47)/U$4</f>
        <v>234.26378172178948</v>
      </c>
      <c r="V47" s="46">
        <f>SUM($AK47:BD47)/V$4</f>
        <v>229.36559263570001</v>
      </c>
      <c r="W47" s="46">
        <f>SUM($AK47:BE47)/W$4</f>
        <v>223.91294536733335</v>
      </c>
      <c r="X47" s="46">
        <f>SUM($AK47:BF47)/X$4</f>
        <v>217.98144785063639</v>
      </c>
      <c r="Y47" s="46">
        <f>SUM($AK47:BG47)/Y$4</f>
        <v>211.63355881365217</v>
      </c>
      <c r="Z47" s="46">
        <f>SUM($AK47:BH47)/Z$4</f>
        <v>204.92132719641666</v>
      </c>
      <c r="AA47" s="46">
        <f>SUM($AK47:BI47)/AA$4</f>
        <v>197.88847410855999</v>
      </c>
      <c r="AB47" s="46">
        <f>SUM($AK47:BJ47)/AB$4</f>
        <v>191.17276356592308</v>
      </c>
      <c r="AC47" s="46">
        <f>SUM($AK47:BK47)/AC$4</f>
        <v>184.73895750792593</v>
      </c>
      <c r="AD47" s="46">
        <f>SUM($AK47:BL47)/AD$4</f>
        <v>178.55685188264286</v>
      </c>
      <c r="AE47" s="46">
        <f>SUM($AK47:BM47)/AE$4</f>
        <v>172.60040871427586</v>
      </c>
      <c r="AF47" s="46">
        <f>SUM($AK47:BN47)/AF$4</f>
        <v>166.84706175713333</v>
      </c>
      <c r="AJ47" s="47" t="s">
        <v>119</v>
      </c>
      <c r="AK47" s="46">
        <v>267.60494589000001</v>
      </c>
      <c r="AL47" s="46">
        <v>291.771271216</v>
      </c>
      <c r="AM47" s="46">
        <v>310.68563560800004</v>
      </c>
      <c r="AN47" s="46">
        <v>329.6</v>
      </c>
      <c r="AO47" s="46">
        <v>313.75</v>
      </c>
      <c r="AP47" s="46">
        <v>297.89999999999998</v>
      </c>
      <c r="AQ47" s="46">
        <v>274.85000000000002</v>
      </c>
      <c r="AR47" s="46">
        <v>251.80000000000004</v>
      </c>
      <c r="AS47" s="46">
        <v>239.05</v>
      </c>
      <c r="AT47" s="46">
        <v>226.3</v>
      </c>
      <c r="AU47" s="46">
        <v>217.94000000000003</v>
      </c>
      <c r="AV47" s="46">
        <v>209.58</v>
      </c>
      <c r="AW47" s="46">
        <v>201.22000000000003</v>
      </c>
      <c r="AX47" s="46">
        <v>192.86</v>
      </c>
      <c r="AY47" s="46">
        <v>184.5</v>
      </c>
      <c r="AZ47" s="46">
        <v>174.85999999999999</v>
      </c>
      <c r="BA47" s="46">
        <v>165.22</v>
      </c>
      <c r="BB47" s="46">
        <v>155.57999999999998</v>
      </c>
      <c r="BC47" s="46">
        <v>145.94</v>
      </c>
      <c r="BD47" s="46">
        <v>136.30000000000001</v>
      </c>
      <c r="BE47" s="46">
        <v>114.86000000000001</v>
      </c>
      <c r="BF47" s="46">
        <v>93.42</v>
      </c>
      <c r="BG47" s="46">
        <v>71.98</v>
      </c>
      <c r="BH47" s="46">
        <v>50.540000000000006</v>
      </c>
      <c r="BI47" s="46">
        <v>29.099999999999991</v>
      </c>
      <c r="BJ47" s="46">
        <v>23.279999999999994</v>
      </c>
      <c r="BK47" s="46">
        <v>17.459999999999997</v>
      </c>
      <c r="BL47" s="46">
        <v>11.64</v>
      </c>
      <c r="BM47" s="46">
        <v>5.8200000000000038</v>
      </c>
      <c r="BN47" s="46">
        <v>7.1054273576010019E-15</v>
      </c>
    </row>
    <row r="48" spans="2:66" x14ac:dyDescent="0.3">
      <c r="B48" s="47" t="s">
        <v>120</v>
      </c>
      <c r="C48" s="46">
        <f t="shared" si="0"/>
        <v>19.327016310000001</v>
      </c>
      <c r="D48" s="46">
        <f>SUM($AK48:AL48)/D$4</f>
        <v>16.592289397666665</v>
      </c>
      <c r="E48" s="46">
        <f>SUM($AK48:AM48)/E$4</f>
        <v>13.521120012666666</v>
      </c>
      <c r="F48" s="46">
        <f>SUM($AK48:AN48)/F$4</f>
        <v>10.365840009499999</v>
      </c>
      <c r="G48" s="46">
        <f>SUM($AK48:AO48)/G$4</f>
        <v>8.4726720075999999</v>
      </c>
      <c r="H48" s="46">
        <f>SUM($AK48:AP48)/H$4</f>
        <v>7.2105600063333322</v>
      </c>
      <c r="I48" s="46">
        <f>SUM($AK48:AQ48)/I$4</f>
        <v>6.3090514339999988</v>
      </c>
      <c r="J48" s="46">
        <f>SUM($AK48:AR48)/J$4</f>
        <v>5.632920004749999</v>
      </c>
      <c r="K48" s="46">
        <f>SUM($AK48:AS48)/K$4</f>
        <v>5.0792622264444436</v>
      </c>
      <c r="L48" s="46">
        <f>SUM($AK48:AT48)/L$4</f>
        <v>4.6113360037999991</v>
      </c>
      <c r="M48" s="46">
        <f>SUM($AK48:AU48)/M$4</f>
        <v>4.2430327307272719</v>
      </c>
      <c r="N48" s="46">
        <f>SUM($AK48:AV48)/N$4</f>
        <v>3.9494466698333324</v>
      </c>
      <c r="O48" s="46">
        <f>SUM($AK48:AW48)/O$4</f>
        <v>3.7133353875384612</v>
      </c>
      <c r="P48" s="46">
        <f>SUM($AK48:AX48)/P$4</f>
        <v>3.5223828598571423</v>
      </c>
      <c r="Q48" s="46">
        <f>SUM($AK48:AY48)/Q$4</f>
        <v>3.3675573358666662</v>
      </c>
      <c r="R48" s="46">
        <f>SUM($AK48:AZ48)/R$4</f>
        <v>3.4908350023749994</v>
      </c>
      <c r="S48" s="46">
        <f>SUM($AK48:BA48)/S$4</f>
        <v>3.8431388257647057</v>
      </c>
      <c r="T48" s="46">
        <f>SUM($AK48:BB48)/T$4</f>
        <v>4.3862977798888885</v>
      </c>
      <c r="U48" s="46">
        <f>SUM($AK48:BC48)/U$4</f>
        <v>5.0901768441052626</v>
      </c>
      <c r="V48" s="46">
        <f>SUM($AK48:BD48)/V$4</f>
        <v>5.9306680018999991</v>
      </c>
      <c r="W48" s="46">
        <f>SUM($AK48:BE48)/W$4</f>
        <v>6.7415885732380945</v>
      </c>
      <c r="X48" s="46">
        <f>SUM($AK48:BF48)/X$4</f>
        <v>7.5269709108181795</v>
      </c>
      <c r="Y48" s="46">
        <f>SUM($AK48:BG48)/Y$4</f>
        <v>8.2901460886086937</v>
      </c>
      <c r="Z48" s="46">
        <f>SUM($AK48:BH48)/Z$4</f>
        <v>9.0338900015833303</v>
      </c>
      <c r="AA48" s="46">
        <f>SUM($AK48:BI48)/AA$4</f>
        <v>9.7605344015199975</v>
      </c>
      <c r="AB48" s="46">
        <f>SUM($AK48:BJ48)/AB$4</f>
        <v>10.495898462999996</v>
      </c>
      <c r="AC48" s="46">
        <f>SUM($AK48:BK48)/AC$4</f>
        <v>11.239013334740738</v>
      </c>
      <c r="AD48" s="46">
        <f>SUM($AK48:BL48)/AD$4</f>
        <v>11.989048572785711</v>
      </c>
      <c r="AE48" s="46">
        <f>SUM($AK48:BM48)/AE$4</f>
        <v>12.745288277172412</v>
      </c>
      <c r="AF48" s="46">
        <f>SUM($AK48:BN48)/AF$4</f>
        <v>13.507112001266666</v>
      </c>
      <c r="AJ48" s="47" t="s">
        <v>120</v>
      </c>
      <c r="AK48" s="46">
        <v>19.327016310000001</v>
      </c>
      <c r="AL48" s="46">
        <v>13.857562485333331</v>
      </c>
      <c r="AM48" s="46">
        <v>7.3787812426666655</v>
      </c>
      <c r="AN48" s="46">
        <v>0.89999999999999858</v>
      </c>
      <c r="AO48" s="46">
        <v>0.9</v>
      </c>
      <c r="AP48" s="46">
        <v>0.9</v>
      </c>
      <c r="AQ48" s="46">
        <v>0.9</v>
      </c>
      <c r="AR48" s="46">
        <v>0.89999999999999991</v>
      </c>
      <c r="AS48" s="46">
        <v>0.64999999999999991</v>
      </c>
      <c r="AT48" s="46">
        <v>0.40000000000000013</v>
      </c>
      <c r="AU48" s="46">
        <v>0.56000000000000005</v>
      </c>
      <c r="AV48" s="46">
        <v>0.72</v>
      </c>
      <c r="AW48" s="46">
        <v>0.87999999999999989</v>
      </c>
      <c r="AX48" s="46">
        <v>1.0399999999999998</v>
      </c>
      <c r="AY48" s="46">
        <v>1.2000000000000002</v>
      </c>
      <c r="AZ48" s="46">
        <v>5.34</v>
      </c>
      <c r="BA48" s="46">
        <v>9.4799999999999986</v>
      </c>
      <c r="BB48" s="46">
        <v>13.62</v>
      </c>
      <c r="BC48" s="46">
        <v>17.759999999999998</v>
      </c>
      <c r="BD48" s="46">
        <v>21.899999999999995</v>
      </c>
      <c r="BE48" s="46">
        <v>22.959999999999997</v>
      </c>
      <c r="BF48" s="46">
        <v>24.019999999999996</v>
      </c>
      <c r="BG48" s="46">
        <v>25.079999999999995</v>
      </c>
      <c r="BH48" s="46">
        <v>26.139999999999993</v>
      </c>
      <c r="BI48" s="46">
        <v>27.199999999999996</v>
      </c>
      <c r="BJ48" s="46">
        <v>28.879999999999995</v>
      </c>
      <c r="BK48" s="46">
        <v>30.56</v>
      </c>
      <c r="BL48" s="46">
        <v>32.239999999999995</v>
      </c>
      <c r="BM48" s="46">
        <v>33.92</v>
      </c>
      <c r="BN48" s="46">
        <v>35.6</v>
      </c>
    </row>
    <row r="49" spans="2:66" x14ac:dyDescent="0.3">
      <c r="B49" s="47" t="s">
        <v>121</v>
      </c>
      <c r="C49" s="46">
        <f t="shared" si="0"/>
        <v>84.35186435</v>
      </c>
      <c r="D49" s="46">
        <f>SUM($AK49:AL49)/D$4</f>
        <v>86.362035764333342</v>
      </c>
      <c r="E49" s="46">
        <f>SUM($AK49:AM49)/E$4</f>
        <v>85.803391706000014</v>
      </c>
      <c r="F49" s="46">
        <f>SUM($AK49:AN49)/F$4</f>
        <v>84.60254377950001</v>
      </c>
      <c r="G49" s="46">
        <f>SUM($AK49:AO49)/G$4</f>
        <v>80.252035023600016</v>
      </c>
      <c r="H49" s="46">
        <f>SUM($AK49:AP49)/H$4</f>
        <v>74.326695853000004</v>
      </c>
      <c r="I49" s="46">
        <f>SUM($AK49:AQ49)/I$4</f>
        <v>68.980025016857141</v>
      </c>
      <c r="J49" s="46">
        <f>SUM($AK49:AR49)/J$4</f>
        <v>63.995021889750006</v>
      </c>
      <c r="K49" s="46">
        <f>SUM($AK49:AS49)/K$4</f>
        <v>58.501130568666667</v>
      </c>
      <c r="L49" s="46">
        <f>SUM($AK49:AT49)/L$4</f>
        <v>52.651017511799999</v>
      </c>
      <c r="M49" s="46">
        <f>SUM($AK49:AU49)/M$4</f>
        <v>47.864561374363639</v>
      </c>
      <c r="N49" s="46">
        <f>SUM($AK49:AV49)/N$4</f>
        <v>43.875847926500001</v>
      </c>
      <c r="O49" s="46">
        <f>SUM($AK49:AW49)/O$4</f>
        <v>40.500782701384615</v>
      </c>
      <c r="P49" s="46">
        <f>SUM($AK49:AX49)/P$4</f>
        <v>37.607869651285718</v>
      </c>
      <c r="Q49" s="46">
        <f>SUM($AK49:AY49)/Q$4</f>
        <v>35.100678341200002</v>
      </c>
      <c r="R49" s="46">
        <f>SUM($AK49:AZ49)/R$4</f>
        <v>32.906885944875</v>
      </c>
      <c r="S49" s="46">
        <f>SUM($AK49:BA49)/S$4</f>
        <v>30.971186771647059</v>
      </c>
      <c r="T49" s="46">
        <f>SUM($AK49:BB49)/T$4</f>
        <v>29.250565284333334</v>
      </c>
      <c r="U49" s="46">
        <f>SUM($AK49:BC49)/U$4</f>
        <v>27.71106184831579</v>
      </c>
      <c r="V49" s="46">
        <f>SUM($AK49:BD49)/V$4</f>
        <v>26.3255087559</v>
      </c>
      <c r="W49" s="46">
        <f>SUM($AK49:BE49)/W$4</f>
        <v>25.071913100857142</v>
      </c>
      <c r="X49" s="46">
        <f>SUM($AK49:BF49)/X$4</f>
        <v>23.932280687181819</v>
      </c>
      <c r="Y49" s="46">
        <f>SUM($AK49:BG49)/Y$4</f>
        <v>22.891746744260871</v>
      </c>
      <c r="Z49" s="46">
        <f>SUM($AK49:BH49)/Z$4</f>
        <v>21.93792396325</v>
      </c>
      <c r="AA49" s="46">
        <f>SUM($AK49:BI49)/AA$4</f>
        <v>21.060407004720002</v>
      </c>
      <c r="AB49" s="46">
        <f>SUM($AK49:BJ49)/AB$4</f>
        <v>20.250391350692308</v>
      </c>
      <c r="AC49" s="46">
        <f>SUM($AK49:BK49)/AC$4</f>
        <v>19.500376856222221</v>
      </c>
      <c r="AD49" s="46">
        <f>SUM($AK49:BL49)/AD$4</f>
        <v>18.803934825642859</v>
      </c>
      <c r="AE49" s="46">
        <f>SUM($AK49:BM49)/AE$4</f>
        <v>18.155523279931035</v>
      </c>
      <c r="AF49" s="46">
        <f>SUM($AK49:BN49)/AF$4</f>
        <v>17.550339170600001</v>
      </c>
      <c r="AJ49" s="47" t="s">
        <v>121</v>
      </c>
      <c r="AK49" s="46">
        <v>84.35186435</v>
      </c>
      <c r="AL49" s="46">
        <v>88.37220717866667</v>
      </c>
      <c r="AM49" s="46">
        <v>84.686103589333342</v>
      </c>
      <c r="AN49" s="46">
        <v>81.000000000000014</v>
      </c>
      <c r="AO49" s="46">
        <v>62.850000000000009</v>
      </c>
      <c r="AP49" s="46">
        <v>44.700000000000017</v>
      </c>
      <c r="AQ49" s="46">
        <v>36.900000000000006</v>
      </c>
      <c r="AR49" s="46">
        <v>29.099999999999998</v>
      </c>
      <c r="AS49" s="46">
        <v>14.549999999999997</v>
      </c>
      <c r="AT49" s="46">
        <v>-7.1054273576010019E-15</v>
      </c>
      <c r="AU49" s="46">
        <v>-5.6843418860808018E-15</v>
      </c>
      <c r="AV49" s="46">
        <v>-4.263256414560601E-15</v>
      </c>
      <c r="AW49" s="46">
        <v>-2.8421709430404009E-15</v>
      </c>
      <c r="AX49" s="46">
        <v>-1.4210854715202008E-15</v>
      </c>
      <c r="AY49" s="46">
        <v>0</v>
      </c>
      <c r="AZ49" s="46">
        <v>0</v>
      </c>
      <c r="BA49" s="46">
        <v>0</v>
      </c>
      <c r="BB49" s="46">
        <v>0</v>
      </c>
      <c r="BC49" s="46">
        <v>0</v>
      </c>
      <c r="BD49" s="46">
        <v>0</v>
      </c>
      <c r="BE49" s="46">
        <v>0</v>
      </c>
      <c r="BF49" s="46">
        <v>0</v>
      </c>
      <c r="BG49" s="46">
        <v>0</v>
      </c>
      <c r="BH49" s="46">
        <v>0</v>
      </c>
      <c r="BI49" s="46">
        <v>0</v>
      </c>
      <c r="BJ49" s="46">
        <v>0</v>
      </c>
      <c r="BK49" s="46">
        <v>0</v>
      </c>
      <c r="BL49" s="46">
        <v>0</v>
      </c>
      <c r="BM49" s="46">
        <v>0</v>
      </c>
      <c r="BN49" s="46">
        <v>0</v>
      </c>
    </row>
    <row r="50" spans="2:66" x14ac:dyDescent="0.3">
      <c r="B50" s="47" t="s">
        <v>122</v>
      </c>
      <c r="C50" s="46">
        <f t="shared" si="0"/>
        <v>534.51408471999991</v>
      </c>
      <c r="D50" s="46">
        <f>SUM($AK50:AL50)/D$4</f>
        <v>530.09017880533327</v>
      </c>
      <c r="E50" s="46">
        <f>SUM($AK50:AM50)/E$4</f>
        <v>511.07116468533331</v>
      </c>
      <c r="F50" s="46">
        <f>SUM($AK50:AN50)/F$4</f>
        <v>488.40337351400001</v>
      </c>
      <c r="G50" s="46">
        <f>SUM($AK50:AO50)/G$4</f>
        <v>466.04269881120001</v>
      </c>
      <c r="H50" s="46">
        <f>SUM($AK50:AP50)/H$4</f>
        <v>443.83558234266667</v>
      </c>
      <c r="I50" s="46">
        <f>SUM($AK50:AQ50)/I$4</f>
        <v>418.43764200800007</v>
      </c>
      <c r="J50" s="46">
        <f>SUM($AK50:AR50)/J$4</f>
        <v>391.04543675700006</v>
      </c>
      <c r="K50" s="46">
        <f>SUM($AK50:AS50)/K$4</f>
        <v>366.81261045066668</v>
      </c>
      <c r="L50" s="46">
        <f>SUM($AK50:AT50)/L$4</f>
        <v>344.79134940560004</v>
      </c>
      <c r="M50" s="46">
        <f>SUM($AK50:AU50)/M$4</f>
        <v>326.25759036872728</v>
      </c>
      <c r="N50" s="46">
        <f>SUM($AK50:AV50)/N$4</f>
        <v>310.33945783799999</v>
      </c>
      <c r="O50" s="46">
        <f>SUM($AK50:AW50)/O$4</f>
        <v>296.43334569661539</v>
      </c>
      <c r="P50" s="46">
        <f>SUM($AK50:AX50)/P$4</f>
        <v>284.10810671828574</v>
      </c>
      <c r="Q50" s="46">
        <f>SUM($AK50:AY50)/Q$4</f>
        <v>273.04756627040001</v>
      </c>
      <c r="R50" s="46">
        <f>SUM($AK50:AZ50)/R$4</f>
        <v>262.99334337850001</v>
      </c>
      <c r="S50" s="46">
        <f>SUM($AK50:BA50)/S$4</f>
        <v>253.76785259152942</v>
      </c>
      <c r="T50" s="46">
        <f>SUM($AK50:BB50)/T$4</f>
        <v>245.23297189200002</v>
      </c>
      <c r="U50" s="46">
        <f>SUM($AK50:BC50)/U$4</f>
        <v>237.27965758189475</v>
      </c>
      <c r="V50" s="46">
        <f>SUM($AK50:BD50)/V$4</f>
        <v>229.82067470280003</v>
      </c>
      <c r="W50" s="46">
        <f>SUM($AK50:BE50)/W$4</f>
        <v>223.18540447885715</v>
      </c>
      <c r="X50" s="46">
        <f>SUM($AK50:BF50)/X$4</f>
        <v>217.2615224570909</v>
      </c>
      <c r="Y50" s="46">
        <f>SUM($AK50:BG50)/Y$4</f>
        <v>211.956238872</v>
      </c>
      <c r="Z50" s="46">
        <f>SUM($AK50:BH50)/Z$4</f>
        <v>207.19222891899997</v>
      </c>
      <c r="AA50" s="46">
        <f>SUM($AK50:BI50)/AA$4</f>
        <v>202.90453976223998</v>
      </c>
      <c r="AB50" s="46">
        <f>SUM($AK50:BJ50)/AB$4</f>
        <v>199.39974977138459</v>
      </c>
      <c r="AC50" s="46">
        <f>SUM($AK50:BK50)/AC$4</f>
        <v>196.5908701502222</v>
      </c>
      <c r="AD50" s="46">
        <f>SUM($AK50:BL50)/AD$4</f>
        <v>194.40333907342855</v>
      </c>
      <c r="AE50" s="46">
        <f>SUM($AK50:BM50)/AE$4</f>
        <v>192.7728791053793</v>
      </c>
      <c r="AF50" s="46">
        <f>SUM($AK50:BN50)/AF$4</f>
        <v>191.64378313519998</v>
      </c>
      <c r="AJ50" s="47" t="s">
        <v>122</v>
      </c>
      <c r="AK50" s="46">
        <v>534.51408471999991</v>
      </c>
      <c r="AL50" s="46">
        <v>525.66627289066662</v>
      </c>
      <c r="AM50" s="46">
        <v>473.0331364453333</v>
      </c>
      <c r="AN50" s="46">
        <v>420.4</v>
      </c>
      <c r="AO50" s="46">
        <v>376.6</v>
      </c>
      <c r="AP50" s="46">
        <v>332.8</v>
      </c>
      <c r="AQ50" s="46">
        <v>266.05</v>
      </c>
      <c r="AR50" s="46">
        <v>199.3</v>
      </c>
      <c r="AS50" s="46">
        <v>172.95</v>
      </c>
      <c r="AT50" s="46">
        <v>146.59999999999997</v>
      </c>
      <c r="AU50" s="46">
        <v>140.91999999999996</v>
      </c>
      <c r="AV50" s="46">
        <v>135.23999999999995</v>
      </c>
      <c r="AW50" s="46">
        <v>129.55999999999997</v>
      </c>
      <c r="AX50" s="46">
        <v>123.87999999999998</v>
      </c>
      <c r="AY50" s="46">
        <v>118.19999999999999</v>
      </c>
      <c r="AZ50" s="46">
        <v>112.17999999999999</v>
      </c>
      <c r="BA50" s="46">
        <v>106.16</v>
      </c>
      <c r="BB50" s="46">
        <v>100.14</v>
      </c>
      <c r="BC50" s="46">
        <v>94.12</v>
      </c>
      <c r="BD50" s="46">
        <v>88.1</v>
      </c>
      <c r="BE50" s="46">
        <v>90.48</v>
      </c>
      <c r="BF50" s="46">
        <v>92.86</v>
      </c>
      <c r="BG50" s="46">
        <v>95.240000000000009</v>
      </c>
      <c r="BH50" s="46">
        <v>97.62</v>
      </c>
      <c r="BI50" s="46">
        <v>99.999999999999986</v>
      </c>
      <c r="BJ50" s="46">
        <v>111.77999999999999</v>
      </c>
      <c r="BK50" s="46">
        <v>123.55999999999999</v>
      </c>
      <c r="BL50" s="46">
        <v>135.33999999999997</v>
      </c>
      <c r="BM50" s="46">
        <v>147.12</v>
      </c>
      <c r="BN50" s="46">
        <v>158.89999999999998</v>
      </c>
    </row>
    <row r="51" spans="2:66" x14ac:dyDescent="0.3">
      <c r="B51" s="47" t="s">
        <v>123</v>
      </c>
      <c r="C51" s="46">
        <f t="shared" si="0"/>
        <v>895.53453033999995</v>
      </c>
      <c r="D51" s="46">
        <f>SUM($AK51:AL51)/D$4</f>
        <v>847.33620683666663</v>
      </c>
      <c r="E51" s="46">
        <f>SUM($AK51:AM51)/E$4</f>
        <v>801.3971184466667</v>
      </c>
      <c r="F51" s="46">
        <f>SUM($AK51:AN51)/F$4</f>
        <v>756.0228388349999</v>
      </c>
      <c r="G51" s="46">
        <f>SUM($AK51:AO51)/G$4</f>
        <v>724.378271068</v>
      </c>
      <c r="H51" s="46">
        <f>SUM($AK51:AP51)/H$4</f>
        <v>699.59855922333327</v>
      </c>
      <c r="I51" s="46">
        <f>SUM($AK51:AQ51)/I$4</f>
        <v>671.74876504857127</v>
      </c>
      <c r="J51" s="46">
        <f>SUM($AK51:AR51)/J$4</f>
        <v>641.98016941749995</v>
      </c>
      <c r="K51" s="46">
        <f>SUM($AK51:AS51)/K$4</f>
        <v>615.83237281555546</v>
      </c>
      <c r="L51" s="46">
        <f>SUM($AK51:AT51)/L$4</f>
        <v>592.21913553399986</v>
      </c>
      <c r="M51" s="46">
        <f>SUM($AK51:AU51)/M$4</f>
        <v>571.27012321272719</v>
      </c>
      <c r="N51" s="46">
        <f>SUM($AK51:AV51)/N$4</f>
        <v>552.3192796116665</v>
      </c>
      <c r="O51" s="46">
        <f>SUM($AK51:AW51)/O$4</f>
        <v>534.9054888723075</v>
      </c>
      <c r="P51" s="46">
        <f>SUM($AK51:AX51)/P$4</f>
        <v>518.69938252428551</v>
      </c>
      <c r="Q51" s="46">
        <f>SUM($AK51:AY51)/Q$4</f>
        <v>503.45942368933322</v>
      </c>
      <c r="R51" s="46">
        <f>SUM($AK51:AZ51)/R$4</f>
        <v>489.15445970874987</v>
      </c>
      <c r="S51" s="46">
        <f>SUM($AK51:BA51)/S$4</f>
        <v>475.61949149058813</v>
      </c>
      <c r="T51" s="46">
        <f>SUM($AK51:BB51)/T$4</f>
        <v>462.72618640777767</v>
      </c>
      <c r="U51" s="46">
        <f>SUM($AK51:BC51)/U$4</f>
        <v>450.373229228421</v>
      </c>
      <c r="V51" s="46">
        <f>SUM($AK51:BD51)/V$4</f>
        <v>438.47956776699993</v>
      </c>
      <c r="W51" s="46">
        <f>SUM($AK51:BE51)/W$4</f>
        <v>427.71196930190473</v>
      </c>
      <c r="X51" s="46">
        <f>SUM($AK51:BF51)/X$4</f>
        <v>417.91687978818175</v>
      </c>
      <c r="Y51" s="46">
        <f>SUM($AK51:BG51)/Y$4</f>
        <v>408.96745023217386</v>
      </c>
      <c r="Z51" s="46">
        <f>SUM($AK51:BH51)/Z$4</f>
        <v>400.75797313916661</v>
      </c>
      <c r="AA51" s="46">
        <f>SUM($AK51:BI51)/AA$4</f>
        <v>393.19965421359996</v>
      </c>
      <c r="AB51" s="46">
        <f>SUM($AK51:BJ51)/AB$4</f>
        <v>386.61582135923072</v>
      </c>
      <c r="AC51" s="46">
        <f>SUM($AK51:BK51)/AC$4</f>
        <v>380.89819834592589</v>
      </c>
      <c r="AD51" s="46">
        <f>SUM($AK51:BL51)/AD$4</f>
        <v>375.95397697642846</v>
      </c>
      <c r="AE51" s="46">
        <f>SUM($AK51:BM51)/AE$4</f>
        <v>371.70315018413788</v>
      </c>
      <c r="AF51" s="46">
        <f>SUM($AK51:BN51)/AF$4</f>
        <v>368.07637851133325</v>
      </c>
      <c r="AJ51" s="47" t="s">
        <v>123</v>
      </c>
      <c r="AK51" s="46">
        <v>895.53453033999995</v>
      </c>
      <c r="AL51" s="46">
        <v>799.13788333333332</v>
      </c>
      <c r="AM51" s="46">
        <v>709.51894166666659</v>
      </c>
      <c r="AN51" s="46">
        <v>619.89999999999986</v>
      </c>
      <c r="AO51" s="46">
        <v>597.79999999999995</v>
      </c>
      <c r="AP51" s="46">
        <v>575.69999999999993</v>
      </c>
      <c r="AQ51" s="46">
        <v>504.65</v>
      </c>
      <c r="AR51" s="46">
        <v>433.59999999999997</v>
      </c>
      <c r="AS51" s="46">
        <v>406.65</v>
      </c>
      <c r="AT51" s="46">
        <v>379.69999999999993</v>
      </c>
      <c r="AU51" s="46">
        <v>361.77999999999992</v>
      </c>
      <c r="AV51" s="46">
        <v>343.85999999999996</v>
      </c>
      <c r="AW51" s="46">
        <v>325.93999999999994</v>
      </c>
      <c r="AX51" s="46">
        <v>308.02</v>
      </c>
      <c r="AY51" s="46">
        <v>290.10000000000002</v>
      </c>
      <c r="AZ51" s="46">
        <v>274.58</v>
      </c>
      <c r="BA51" s="46">
        <v>259.06</v>
      </c>
      <c r="BB51" s="46">
        <v>243.54</v>
      </c>
      <c r="BC51" s="46">
        <v>228.01999999999998</v>
      </c>
      <c r="BD51" s="46">
        <v>212.5</v>
      </c>
      <c r="BE51" s="46">
        <v>212.35999999999999</v>
      </c>
      <c r="BF51" s="46">
        <v>212.22</v>
      </c>
      <c r="BG51" s="46">
        <v>212.07999999999998</v>
      </c>
      <c r="BH51" s="46">
        <v>211.94</v>
      </c>
      <c r="BI51" s="46">
        <v>211.80000000000004</v>
      </c>
      <c r="BJ51" s="46">
        <v>222.02000000000004</v>
      </c>
      <c r="BK51" s="46">
        <v>232.24</v>
      </c>
      <c r="BL51" s="46">
        <v>242.46</v>
      </c>
      <c r="BM51" s="46">
        <v>252.68</v>
      </c>
      <c r="BN51" s="46">
        <v>262.89999999999998</v>
      </c>
    </row>
    <row r="52" spans="2:66" x14ac:dyDescent="0.3">
      <c r="B52" s="47" t="s">
        <v>124</v>
      </c>
      <c r="C52" s="46">
        <f t="shared" si="0"/>
        <v>824.43792656000005</v>
      </c>
      <c r="D52" s="46">
        <f>SUM($AK52:AL52)/D$4</f>
        <v>830.81045629599998</v>
      </c>
      <c r="E52" s="46">
        <f>SUM($AK52:AM52)/E$4</f>
        <v>832.67080186933333</v>
      </c>
      <c r="F52" s="46">
        <f>SUM($AK52:AN52)/F$4</f>
        <v>833.40310140199995</v>
      </c>
      <c r="G52" s="46">
        <f>SUM($AK52:AO52)/G$4</f>
        <v>814.23248112160002</v>
      </c>
      <c r="H52" s="46">
        <f>SUM($AK52:AP52)/H$4</f>
        <v>785.1104009346667</v>
      </c>
      <c r="I52" s="46">
        <f>SUM($AK52:AQ52)/I$4</f>
        <v>747.35891508685722</v>
      </c>
      <c r="J52" s="46">
        <f>SUM($AK52:AR52)/J$4</f>
        <v>704.21405070100002</v>
      </c>
      <c r="K52" s="46">
        <f>SUM($AK52:AS52)/K$4</f>
        <v>662.87915617866668</v>
      </c>
      <c r="L52" s="46">
        <f>SUM($AK52:AT52)/L$4</f>
        <v>622.8112405608</v>
      </c>
      <c r="M52" s="46">
        <f>SUM($AK52:AU52)/M$4</f>
        <v>588.64658232800002</v>
      </c>
      <c r="N52" s="46">
        <f>SUM($AK52:AV52)/N$4</f>
        <v>558.90936713400004</v>
      </c>
      <c r="O52" s="46">
        <f>SUM($AK52:AW52)/O$4</f>
        <v>532.57787735446152</v>
      </c>
      <c r="P52" s="46">
        <f>SUM($AK52:AX52)/P$4</f>
        <v>508.92231468628569</v>
      </c>
      <c r="Q52" s="46">
        <f>SUM($AK52:AY52)/Q$4</f>
        <v>487.40749370719999</v>
      </c>
      <c r="R52" s="46">
        <f>SUM($AK52:AZ52)/R$4</f>
        <v>467.81077535049997</v>
      </c>
      <c r="S52" s="46">
        <f>SUM($AK52:BA52)/S$4</f>
        <v>449.79367091811764</v>
      </c>
      <c r="T52" s="46">
        <f>SUM($AK52:BB52)/T$4</f>
        <v>433.0929114226667</v>
      </c>
      <c r="U52" s="46">
        <f>SUM($AK52:BC52)/U$4</f>
        <v>417.50065292673685</v>
      </c>
      <c r="V52" s="46">
        <f>SUM($AK52:BD52)/V$4</f>
        <v>402.85062028039999</v>
      </c>
      <c r="W52" s="46">
        <f>SUM($AK52:BE52)/W$4</f>
        <v>389.01963836228572</v>
      </c>
      <c r="X52" s="46">
        <f>SUM($AK52:BF52)/X$4</f>
        <v>375.89601843672722</v>
      </c>
      <c r="Y52" s="46">
        <f>SUM($AK52:BG52)/Y$4</f>
        <v>363.38749589600002</v>
      </c>
      <c r="Z52" s="46">
        <f>SUM($AK52:BH52)/Z$4</f>
        <v>351.417183567</v>
      </c>
      <c r="AA52" s="46">
        <f>SUM($AK52:BI52)/AA$4</f>
        <v>339.92049622432</v>
      </c>
      <c r="AB52" s="46">
        <f>SUM($AK52:BJ52)/AB$4</f>
        <v>329.54893867723081</v>
      </c>
      <c r="AC52" s="46">
        <f>SUM($AK52:BK52)/AC$4</f>
        <v>320.17749650400003</v>
      </c>
      <c r="AD52" s="46">
        <f>SUM($AK52:BL52)/AD$4</f>
        <v>311.69901448600007</v>
      </c>
      <c r="AE52" s="46">
        <f>SUM($AK52:BM52)/AE$4</f>
        <v>304.02111743475871</v>
      </c>
      <c r="AF52" s="46">
        <f>SUM($AK52:BN52)/AF$4</f>
        <v>297.06374685360004</v>
      </c>
      <c r="AJ52" s="47" t="s">
        <v>124</v>
      </c>
      <c r="AK52" s="46">
        <v>824.43792656000005</v>
      </c>
      <c r="AL52" s="46">
        <v>837.18298603199992</v>
      </c>
      <c r="AM52" s="46">
        <v>836.39149301599991</v>
      </c>
      <c r="AN52" s="46">
        <v>835.59999999999991</v>
      </c>
      <c r="AO52" s="46">
        <v>737.55</v>
      </c>
      <c r="AP52" s="46">
        <v>639.49999999999989</v>
      </c>
      <c r="AQ52" s="46">
        <v>520.84999999999991</v>
      </c>
      <c r="AR52" s="46">
        <v>402.20000000000005</v>
      </c>
      <c r="AS52" s="46">
        <v>332.2</v>
      </c>
      <c r="AT52" s="46">
        <v>262.19999999999993</v>
      </c>
      <c r="AU52" s="46">
        <v>246.99999999999994</v>
      </c>
      <c r="AV52" s="46">
        <v>231.79999999999995</v>
      </c>
      <c r="AW52" s="46">
        <v>216.59999999999997</v>
      </c>
      <c r="AX52" s="46">
        <v>201.39999999999998</v>
      </c>
      <c r="AY52" s="46">
        <v>186.19999999999996</v>
      </c>
      <c r="AZ52" s="46">
        <v>173.85999999999996</v>
      </c>
      <c r="BA52" s="46">
        <v>161.51999999999998</v>
      </c>
      <c r="BB52" s="46">
        <v>149.17999999999998</v>
      </c>
      <c r="BC52" s="46">
        <v>136.83999999999997</v>
      </c>
      <c r="BD52" s="46">
        <v>124.5</v>
      </c>
      <c r="BE52" s="46">
        <v>112.4</v>
      </c>
      <c r="BF52" s="46">
        <v>100.30000000000001</v>
      </c>
      <c r="BG52" s="46">
        <v>88.200000000000017</v>
      </c>
      <c r="BH52" s="46">
        <v>76.100000000000023</v>
      </c>
      <c r="BI52" s="46">
        <v>64.000000000000014</v>
      </c>
      <c r="BJ52" s="46">
        <v>70.260000000000019</v>
      </c>
      <c r="BK52" s="46">
        <v>76.52000000000001</v>
      </c>
      <c r="BL52" s="46">
        <v>82.78</v>
      </c>
      <c r="BM52" s="46">
        <v>89.039999999999992</v>
      </c>
      <c r="BN52" s="46">
        <v>95.299999999999983</v>
      </c>
    </row>
    <row r="55" spans="2:66" x14ac:dyDescent="0.3">
      <c r="B55" s="191" t="s">
        <v>181</v>
      </c>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c r="AA55" s="191"/>
      <c r="AB55" s="191"/>
      <c r="AC55" s="191"/>
      <c r="AD55" s="191"/>
      <c r="AE55" s="191"/>
      <c r="AF55" s="191"/>
      <c r="AJ55" s="191" t="s">
        <v>183</v>
      </c>
      <c r="AK55" s="191"/>
      <c r="AL55" s="191"/>
      <c r="AM55" s="191"/>
      <c r="AN55" s="191"/>
      <c r="AO55" s="191"/>
      <c r="AP55" s="191"/>
      <c r="AQ55" s="191"/>
      <c r="AR55" s="191"/>
      <c r="AS55" s="191"/>
      <c r="AT55" s="191"/>
      <c r="AU55" s="191"/>
      <c r="AV55" s="191"/>
      <c r="AW55" s="191"/>
      <c r="AX55" s="191"/>
      <c r="AY55" s="191"/>
      <c r="AZ55" s="191"/>
      <c r="BA55" s="191"/>
      <c r="BB55" s="191"/>
      <c r="BC55" s="191"/>
      <c r="BD55" s="191"/>
      <c r="BE55" s="191"/>
      <c r="BF55" s="191"/>
      <c r="BG55" s="191"/>
      <c r="BH55" s="191"/>
      <c r="BI55" s="191"/>
      <c r="BJ55" s="191"/>
      <c r="BK55" s="191"/>
      <c r="BL55" s="191"/>
      <c r="BM55" s="191"/>
      <c r="BN55" s="191"/>
    </row>
    <row r="56" spans="2:66" x14ac:dyDescent="0.3">
      <c r="B56" s="191"/>
      <c r="C56" s="191"/>
      <c r="D56" s="191"/>
      <c r="E56" s="191"/>
      <c r="F56" s="191"/>
      <c r="G56" s="191"/>
      <c r="H56" s="191"/>
      <c r="I56" s="191"/>
      <c r="J56" s="191"/>
      <c r="K56" s="191"/>
      <c r="L56" s="191"/>
      <c r="M56" s="191"/>
      <c r="N56" s="191"/>
      <c r="O56" s="191"/>
      <c r="P56" s="191"/>
      <c r="Q56" s="191"/>
      <c r="R56" s="191"/>
      <c r="S56" s="191"/>
      <c r="T56" s="191"/>
      <c r="U56" s="191"/>
      <c r="V56" s="191"/>
      <c r="W56" s="191"/>
      <c r="X56" s="191"/>
      <c r="Y56" s="191"/>
      <c r="Z56" s="191"/>
      <c r="AA56" s="191"/>
      <c r="AB56" s="191"/>
      <c r="AC56" s="191"/>
      <c r="AD56" s="191"/>
      <c r="AE56" s="191"/>
      <c r="AF56" s="191"/>
      <c r="AJ56" s="191"/>
      <c r="AK56" s="191"/>
      <c r="AL56" s="191"/>
      <c r="AM56" s="191"/>
      <c r="AN56" s="191"/>
      <c r="AO56" s="191"/>
      <c r="AP56" s="191"/>
      <c r="AQ56" s="191"/>
      <c r="AR56" s="191"/>
      <c r="AS56" s="191"/>
      <c r="AT56" s="191"/>
      <c r="AU56" s="191"/>
      <c r="AV56" s="191"/>
      <c r="AW56" s="191"/>
      <c r="AX56" s="191"/>
      <c r="AY56" s="191"/>
      <c r="AZ56" s="191"/>
      <c r="BA56" s="191"/>
      <c r="BB56" s="191"/>
      <c r="BC56" s="191"/>
      <c r="BD56" s="191"/>
      <c r="BE56" s="191"/>
      <c r="BF56" s="191"/>
      <c r="BG56" s="191"/>
      <c r="BH56" s="191"/>
      <c r="BI56" s="191"/>
      <c r="BJ56" s="191"/>
      <c r="BK56" s="191"/>
      <c r="BL56" s="191"/>
      <c r="BM56" s="191"/>
      <c r="BN56" s="191"/>
    </row>
    <row r="57" spans="2:66" x14ac:dyDescent="0.3">
      <c r="C57" s="47">
        <v>1</v>
      </c>
      <c r="D57" s="47">
        <v>2</v>
      </c>
      <c r="E57" s="47">
        <v>3</v>
      </c>
      <c r="F57" s="47">
        <v>4</v>
      </c>
      <c r="G57" s="47">
        <v>5</v>
      </c>
      <c r="H57" s="47">
        <v>6</v>
      </c>
      <c r="I57" s="47">
        <v>7</v>
      </c>
      <c r="J57" s="47">
        <v>8</v>
      </c>
      <c r="K57" s="47">
        <v>9</v>
      </c>
      <c r="L57" s="47">
        <v>10</v>
      </c>
      <c r="M57" s="47">
        <v>11</v>
      </c>
      <c r="N57" s="47">
        <v>12</v>
      </c>
      <c r="O57" s="47">
        <v>13</v>
      </c>
      <c r="P57" s="47">
        <v>14</v>
      </c>
      <c r="Q57" s="47">
        <v>15</v>
      </c>
      <c r="R57" s="47">
        <v>16</v>
      </c>
      <c r="S57" s="47">
        <v>17</v>
      </c>
      <c r="T57" s="47">
        <v>18</v>
      </c>
      <c r="U57" s="47">
        <v>19</v>
      </c>
      <c r="V57" s="47">
        <v>20</v>
      </c>
      <c r="W57" s="47">
        <v>21</v>
      </c>
      <c r="X57" s="47">
        <v>22</v>
      </c>
      <c r="Y57" s="47">
        <v>23</v>
      </c>
      <c r="Z57" s="47">
        <v>24</v>
      </c>
      <c r="AA57" s="47">
        <v>25</v>
      </c>
      <c r="AB57" s="47">
        <v>26</v>
      </c>
      <c r="AC57" s="47">
        <v>27</v>
      </c>
      <c r="AD57" s="47">
        <v>28</v>
      </c>
      <c r="AE57" s="47">
        <v>29</v>
      </c>
      <c r="AF57" s="47">
        <v>30</v>
      </c>
      <c r="AK57" s="47">
        <v>1</v>
      </c>
      <c r="AL57" s="47">
        <v>2</v>
      </c>
      <c r="AM57" s="47">
        <v>3</v>
      </c>
      <c r="AN57" s="47">
        <v>4</v>
      </c>
      <c r="AO57" s="47">
        <v>5</v>
      </c>
      <c r="AP57" s="47">
        <v>6</v>
      </c>
      <c r="AQ57" s="47">
        <v>7</v>
      </c>
      <c r="AR57" s="47">
        <v>8</v>
      </c>
      <c r="AS57" s="47">
        <v>9</v>
      </c>
      <c r="AT57" s="47">
        <v>10</v>
      </c>
      <c r="AU57" s="47">
        <v>11</v>
      </c>
      <c r="AV57" s="47">
        <v>12</v>
      </c>
      <c r="AW57" s="47">
        <v>13</v>
      </c>
      <c r="AX57" s="47">
        <v>14</v>
      </c>
      <c r="AY57" s="47">
        <v>15</v>
      </c>
      <c r="AZ57" s="47">
        <v>16</v>
      </c>
      <c r="BA57" s="47">
        <v>17</v>
      </c>
      <c r="BB57" s="47">
        <v>18</v>
      </c>
      <c r="BC57" s="47">
        <v>19</v>
      </c>
      <c r="BD57" s="47">
        <v>20</v>
      </c>
      <c r="BE57" s="47">
        <v>21</v>
      </c>
      <c r="BF57" s="47">
        <v>22</v>
      </c>
      <c r="BG57" s="47">
        <v>23</v>
      </c>
      <c r="BH57" s="47">
        <v>24</v>
      </c>
      <c r="BI57" s="47">
        <v>25</v>
      </c>
      <c r="BJ57" s="47">
        <v>26</v>
      </c>
      <c r="BK57" s="47">
        <v>27</v>
      </c>
      <c r="BL57" s="47">
        <v>28</v>
      </c>
      <c r="BM57" s="47">
        <v>29</v>
      </c>
      <c r="BN57" s="47">
        <v>30</v>
      </c>
    </row>
    <row r="58" spans="2:66" x14ac:dyDescent="0.3">
      <c r="B58" s="47" t="s">
        <v>78</v>
      </c>
      <c r="C58" s="46">
        <f>AK58</f>
        <v>342.22473138399999</v>
      </c>
      <c r="D58" s="46">
        <f>SUM($AK58:AL58)/D$57</f>
        <v>347.97060948666666</v>
      </c>
      <c r="E58" s="46">
        <f>SUM($AK58:AM58)/E$57</f>
        <v>353.71648758933333</v>
      </c>
      <c r="F58" s="46">
        <f>SUM($AK58:AN58)/F$57</f>
        <v>359.46236569199999</v>
      </c>
      <c r="G58" s="46">
        <f>SUM($AK58:AO58)/G$57</f>
        <v>355.05989255359998</v>
      </c>
      <c r="H58" s="46">
        <f>SUM($AK58:AP58)/H$57</f>
        <v>345.58324379466666</v>
      </c>
      <c r="I58" s="46">
        <f>SUM($AK58:AQ58)/I$57</f>
        <v>335.22135182400001</v>
      </c>
      <c r="J58" s="46">
        <f>SUM($AK58:AR58)/J$57</f>
        <v>324.30618284600001</v>
      </c>
      <c r="K58" s="46">
        <f>SUM($AK58:AS58)/K$57</f>
        <v>319.94994030755555</v>
      </c>
      <c r="L58" s="46">
        <f>SUM($AK58:AT58)/L$57</f>
        <v>320.18494627680002</v>
      </c>
      <c r="M58" s="46">
        <f>SUM($AK58:AU58)/M$57</f>
        <v>322.01904206981823</v>
      </c>
      <c r="N58" s="46">
        <f>SUM($AK58:AV58)/N$57</f>
        <v>325.05245523066668</v>
      </c>
      <c r="O58" s="46">
        <f>SUM($AK58:AW58)/O$57</f>
        <v>329.00842021292311</v>
      </c>
      <c r="P58" s="46">
        <f>SUM($AK58:AX58)/P$57</f>
        <v>333.68924734057146</v>
      </c>
      <c r="Q58" s="46">
        <f>SUM($AK58:AY58)/Q$57</f>
        <v>338.94996418453337</v>
      </c>
      <c r="R58" s="46">
        <f>SUM($AK58:AZ58)/R$57</f>
        <v>344.07934142300007</v>
      </c>
      <c r="S58" s="46">
        <f>SUM($AK58:BA58)/S$57</f>
        <v>349.10055663341183</v>
      </c>
      <c r="T58" s="46">
        <f>SUM($AK58:BB58)/T$57</f>
        <v>354.03163682044448</v>
      </c>
      <c r="U58" s="46">
        <f>SUM($AK58:BC58)/U$57</f>
        <v>358.88681382989472</v>
      </c>
      <c r="V58" s="46">
        <f>SUM($AK58:BD58)/V$57</f>
        <v>363.67747313839999</v>
      </c>
      <c r="W58" s="46">
        <f>SUM($AK58:BE58)/W$57</f>
        <v>367.55092679847621</v>
      </c>
      <c r="X58" s="46">
        <f>SUM($AK58:BF58)/X$57</f>
        <v>370.63224830763642</v>
      </c>
      <c r="Y58" s="46">
        <f>SUM($AK58:BG58)/Y$57</f>
        <v>373.02475925078261</v>
      </c>
      <c r="Z58" s="46">
        <f>SUM($AK58:BH58)/Z$57</f>
        <v>374.81456094866667</v>
      </c>
      <c r="AA58" s="46">
        <f>SUM($AK58:BI58)/AA$57</f>
        <v>376.07397851072</v>
      </c>
      <c r="AB58" s="46">
        <f>SUM($AK58:BJ58)/AB$57</f>
        <v>377.71574856799998</v>
      </c>
      <c r="AC58" s="46">
        <f>SUM($AK58:BK58)/AC$57</f>
        <v>379.69738750992587</v>
      </c>
      <c r="AD58" s="46">
        <f>SUM($AK58:BL58)/AD$57</f>
        <v>381.98248081314284</v>
      </c>
      <c r="AE58" s="46">
        <f>SUM($AK58:BM58)/AE$57</f>
        <v>384.53963664717236</v>
      </c>
      <c r="AF58" s="46">
        <f>SUM($AK58:BN58)/AF$57</f>
        <v>387.34164875893327</v>
      </c>
      <c r="AJ58" s="47" t="s">
        <v>78</v>
      </c>
      <c r="AK58" s="46">
        <v>342.22473138399999</v>
      </c>
      <c r="AL58" s="46">
        <v>353.71648758933333</v>
      </c>
      <c r="AM58" s="46">
        <v>365.20824379466666</v>
      </c>
      <c r="AN58" s="46">
        <v>376.7</v>
      </c>
      <c r="AO58" s="46">
        <v>337.45</v>
      </c>
      <c r="AP58" s="46">
        <v>298.20000000000005</v>
      </c>
      <c r="AQ58" s="46">
        <v>273.05000000000007</v>
      </c>
      <c r="AR58" s="46">
        <v>247.90000000000003</v>
      </c>
      <c r="AS58" s="46">
        <v>285.10000000000002</v>
      </c>
      <c r="AT58" s="46">
        <v>322.30000000000007</v>
      </c>
      <c r="AU58" s="46">
        <v>340.36000000000007</v>
      </c>
      <c r="AV58" s="46">
        <v>358.42000000000007</v>
      </c>
      <c r="AW58" s="46">
        <v>376.48</v>
      </c>
      <c r="AX58" s="46">
        <v>394.54000000000008</v>
      </c>
      <c r="AY58" s="46">
        <v>412.6</v>
      </c>
      <c r="AZ58" s="46">
        <v>421.02</v>
      </c>
      <c r="BA58" s="46">
        <v>429.44</v>
      </c>
      <c r="BB58" s="46">
        <v>437.86</v>
      </c>
      <c r="BC58" s="46">
        <v>446.28</v>
      </c>
      <c r="BD58" s="46">
        <v>454.7</v>
      </c>
      <c r="BE58" s="46">
        <v>445.02</v>
      </c>
      <c r="BF58" s="46">
        <v>435.34000000000003</v>
      </c>
      <c r="BG58" s="46">
        <v>425.66</v>
      </c>
      <c r="BH58" s="46">
        <v>415.98</v>
      </c>
      <c r="BI58" s="46">
        <v>406.3</v>
      </c>
      <c r="BJ58" s="46">
        <v>418.76000000000005</v>
      </c>
      <c r="BK58" s="46">
        <v>431.22</v>
      </c>
      <c r="BL58" s="46">
        <v>443.68</v>
      </c>
      <c r="BM58" s="46">
        <v>456.14</v>
      </c>
      <c r="BN58" s="46">
        <v>468.6</v>
      </c>
    </row>
    <row r="59" spans="2:66" x14ac:dyDescent="0.3">
      <c r="B59" s="47" t="s">
        <v>79</v>
      </c>
      <c r="C59" s="46">
        <f t="shared" ref="C59:C105" si="1">AK59</f>
        <v>495.84091965599998</v>
      </c>
      <c r="D59" s="46">
        <f>SUM($AK59:AL59)/D$57</f>
        <v>492.15076637999994</v>
      </c>
      <c r="E59" s="46">
        <f>SUM($AK59:AM59)/E$57</f>
        <v>488.46061310399995</v>
      </c>
      <c r="F59" s="46">
        <f>SUM($AK59:AN59)/F$57</f>
        <v>484.77045982799996</v>
      </c>
      <c r="G59" s="46">
        <f>SUM($AK59:AO59)/G$57</f>
        <v>476.41636786239997</v>
      </c>
      <c r="H59" s="46">
        <f>SUM($AK59:AP59)/H$57</f>
        <v>465.730306552</v>
      </c>
      <c r="I59" s="46">
        <f>SUM($AK59:AQ59)/I$57</f>
        <v>452.96883418742857</v>
      </c>
      <c r="J59" s="46">
        <f>SUM($AK59:AR59)/J$57</f>
        <v>438.91022991400001</v>
      </c>
      <c r="K59" s="46">
        <f>SUM($AK59:AS59)/K$57</f>
        <v>426.75909325688895</v>
      </c>
      <c r="L59" s="46">
        <f>SUM($AK59:AT59)/L$57</f>
        <v>415.9431839312</v>
      </c>
      <c r="M59" s="46">
        <f>SUM($AK59:AU59)/M$57</f>
        <v>406.90653084654548</v>
      </c>
      <c r="N59" s="46">
        <f>SUM($AK59:AV59)/N$57</f>
        <v>399.2043199426667</v>
      </c>
      <c r="O59" s="46">
        <f>SUM($AK59:AW59)/O$57</f>
        <v>392.52860302400006</v>
      </c>
      <c r="P59" s="46">
        <f>SUM($AK59:AX59)/P$57</f>
        <v>386.6594170937143</v>
      </c>
      <c r="Q59" s="46">
        <f>SUM($AK59:AY59)/Q$57</f>
        <v>381.43545595413337</v>
      </c>
      <c r="R59" s="46">
        <f>SUM($AK59:AZ59)/R$57</f>
        <v>376.70073995700005</v>
      </c>
      <c r="S59" s="46">
        <f>SUM($AK59:BA59)/S$57</f>
        <v>372.36893172423538</v>
      </c>
      <c r="T59" s="46">
        <f>SUM($AK59:BB59)/T$57</f>
        <v>368.37287996177781</v>
      </c>
      <c r="U59" s="46">
        <f>SUM($AK59:BC59)/U$57</f>
        <v>364.6595704901053</v>
      </c>
      <c r="V59" s="46">
        <f>SUM($AK59:BD59)/V$57</f>
        <v>361.18659196560003</v>
      </c>
      <c r="W59" s="46">
        <f>SUM($AK59:BE59)/W$57</f>
        <v>357.64056377676195</v>
      </c>
      <c r="X59" s="46">
        <f>SUM($AK59:BF59)/X$57</f>
        <v>354.03144724145454</v>
      </c>
      <c r="Y59" s="46">
        <f>SUM($AK59:BG59)/Y$57</f>
        <v>350.36747127443482</v>
      </c>
      <c r="Z59" s="46">
        <f>SUM($AK59:BH59)/Z$57</f>
        <v>346.65549330466666</v>
      </c>
      <c r="AA59" s="46">
        <f>SUM($AK59:BI59)/AA$57</f>
        <v>342.90127357247997</v>
      </c>
      <c r="AB59" s="46">
        <f>SUM($AK59:BJ59)/AB$57</f>
        <v>341.10276305046148</v>
      </c>
      <c r="AC59" s="46">
        <f>SUM($AK59:BK59)/AC$57</f>
        <v>341.04266071525922</v>
      </c>
      <c r="AD59" s="46">
        <f>SUM($AK59:BL59)/AD$57</f>
        <v>342.53470854685708</v>
      </c>
      <c r="AE59" s="46">
        <f>SUM($AK59:BM59)/AE$57</f>
        <v>345.41833928662061</v>
      </c>
      <c r="AF59" s="46">
        <f>SUM($AK59:BN59)/AF$57</f>
        <v>349.55439464373325</v>
      </c>
      <c r="AJ59" s="47" t="s">
        <v>79</v>
      </c>
      <c r="AK59" s="46">
        <v>495.84091965599998</v>
      </c>
      <c r="AL59" s="46">
        <v>488.46061310399995</v>
      </c>
      <c r="AM59" s="46">
        <v>481.08030655199997</v>
      </c>
      <c r="AN59" s="46">
        <v>473.7</v>
      </c>
      <c r="AO59" s="46">
        <v>443</v>
      </c>
      <c r="AP59" s="46">
        <v>412.29999999999995</v>
      </c>
      <c r="AQ59" s="46">
        <v>376.4</v>
      </c>
      <c r="AR59" s="46">
        <v>340.5</v>
      </c>
      <c r="AS59" s="46">
        <v>329.55</v>
      </c>
      <c r="AT59" s="46">
        <v>318.60000000000008</v>
      </c>
      <c r="AU59" s="46">
        <v>316.54000000000008</v>
      </c>
      <c r="AV59" s="46">
        <v>314.48000000000008</v>
      </c>
      <c r="AW59" s="46">
        <v>312.42000000000007</v>
      </c>
      <c r="AX59" s="46">
        <v>310.36000000000007</v>
      </c>
      <c r="AY59" s="46">
        <v>308.30000000000007</v>
      </c>
      <c r="AZ59" s="46">
        <v>305.68000000000006</v>
      </c>
      <c r="BA59" s="46">
        <v>303.06</v>
      </c>
      <c r="BB59" s="46">
        <v>300.44</v>
      </c>
      <c r="BC59" s="46">
        <v>297.82</v>
      </c>
      <c r="BD59" s="46">
        <v>295.2</v>
      </c>
      <c r="BE59" s="46">
        <v>286.72000000000003</v>
      </c>
      <c r="BF59" s="46">
        <v>278.24</v>
      </c>
      <c r="BG59" s="46">
        <v>269.76000000000005</v>
      </c>
      <c r="BH59" s="46">
        <v>261.28000000000003</v>
      </c>
      <c r="BI59" s="46">
        <v>252.8000000000001</v>
      </c>
      <c r="BJ59" s="46">
        <v>296.1400000000001</v>
      </c>
      <c r="BK59" s="46">
        <v>339.48</v>
      </c>
      <c r="BL59" s="46">
        <v>382.82000000000005</v>
      </c>
      <c r="BM59" s="46">
        <v>426.15999999999997</v>
      </c>
      <c r="BN59" s="46">
        <v>469.5</v>
      </c>
    </row>
    <row r="60" spans="2:66" x14ac:dyDescent="0.3">
      <c r="B60" s="47" t="s">
        <v>80</v>
      </c>
      <c r="C60" s="46">
        <f t="shared" si="1"/>
        <v>330.04306463199998</v>
      </c>
      <c r="D60" s="46">
        <f>SUM($AK60:AL60)/D$57</f>
        <v>330.80255385999999</v>
      </c>
      <c r="E60" s="46">
        <f>SUM($AK60:AM60)/E$57</f>
        <v>331.562043088</v>
      </c>
      <c r="F60" s="46">
        <f>SUM($AK60:AN60)/F$57</f>
        <v>332.321532316</v>
      </c>
      <c r="G60" s="46">
        <f>SUM($AK60:AO60)/G$57</f>
        <v>318.75722585279999</v>
      </c>
      <c r="H60" s="46">
        <f>SUM($AK60:AP60)/H$57</f>
        <v>298.031021544</v>
      </c>
      <c r="I60" s="46">
        <f>SUM($AK60:AQ60)/I$57</f>
        <v>278.79801846628573</v>
      </c>
      <c r="J60" s="46">
        <f>SUM($AK60:AR60)/J$57</f>
        <v>260.49826615800004</v>
      </c>
      <c r="K60" s="46">
        <f>SUM($AK60:AS60)/K$57</f>
        <v>245.23734769600003</v>
      </c>
      <c r="L60" s="46">
        <f>SUM($AK60:AT60)/L$57</f>
        <v>232.10361292640005</v>
      </c>
      <c r="M60" s="46">
        <f>SUM($AK60:AU60)/M$57</f>
        <v>222.31782993309096</v>
      </c>
      <c r="N60" s="46">
        <f>SUM($AK60:AV60)/N$57</f>
        <v>215.04301077200003</v>
      </c>
      <c r="O60" s="46">
        <f>SUM($AK60:AW60)/O$57</f>
        <v>209.69970225107696</v>
      </c>
      <c r="P60" s="46">
        <f>SUM($AK60:AX60)/P$57</f>
        <v>205.87400923314289</v>
      </c>
      <c r="Q60" s="46">
        <f>SUM($AK60:AY60)/Q$57</f>
        <v>203.26240861760002</v>
      </c>
      <c r="R60" s="46">
        <f>SUM($AK60:AZ60)/R$57</f>
        <v>201.60350807899999</v>
      </c>
      <c r="S60" s="46">
        <f>SUM($AK60:BA60)/S$57</f>
        <v>200.72918407435293</v>
      </c>
      <c r="T60" s="46">
        <f>SUM($AK60:BB60)/T$57</f>
        <v>200.508673848</v>
      </c>
      <c r="U60" s="46">
        <f>SUM($AK60:BC60)/U$57</f>
        <v>200.8387436454737</v>
      </c>
      <c r="V60" s="46">
        <f>SUM($AK60:BD60)/V$57</f>
        <v>201.6368064632</v>
      </c>
      <c r="W60" s="46">
        <f>SUM($AK60:BE60)/W$57</f>
        <v>202.40552996495239</v>
      </c>
      <c r="X60" s="46">
        <f>SUM($AK60:BF60)/X$57</f>
        <v>203.14891496654548</v>
      </c>
      <c r="Y60" s="46">
        <f>SUM($AK60:BG60)/Y$57</f>
        <v>203.87026648973915</v>
      </c>
      <c r="Z60" s="46">
        <f>SUM($AK60:BH60)/Z$57</f>
        <v>204.57233871933337</v>
      </c>
      <c r="AA60" s="46">
        <f>SUM($AK60:BI60)/AA$57</f>
        <v>205.25744517056003</v>
      </c>
      <c r="AB60" s="46">
        <f>SUM($AK60:BJ60)/AB$57</f>
        <v>207.42292804861543</v>
      </c>
      <c r="AC60" s="46">
        <f>SUM($AK60:BK60)/AC$57</f>
        <v>210.90430108385189</v>
      </c>
      <c r="AD60" s="46">
        <f>SUM($AK60:BL60)/AD$57</f>
        <v>215.56057604514288</v>
      </c>
      <c r="AE60" s="46">
        <f>SUM($AK60:BM60)/AE$57</f>
        <v>221.27021135393107</v>
      </c>
      <c r="AF60" s="46">
        <f>SUM($AK60:BN60)/AF$57</f>
        <v>227.9278709754667</v>
      </c>
      <c r="AJ60" s="47" t="s">
        <v>80</v>
      </c>
      <c r="AK60" s="46">
        <v>330.04306463199998</v>
      </c>
      <c r="AL60" s="46">
        <v>331.562043088</v>
      </c>
      <c r="AM60" s="46">
        <v>333.08102154400001</v>
      </c>
      <c r="AN60" s="46">
        <v>334.6</v>
      </c>
      <c r="AO60" s="46">
        <v>264.5</v>
      </c>
      <c r="AP60" s="46">
        <v>194.4</v>
      </c>
      <c r="AQ60" s="46">
        <v>163.4</v>
      </c>
      <c r="AR60" s="46">
        <v>132.39999999999998</v>
      </c>
      <c r="AS60" s="46">
        <v>123.15</v>
      </c>
      <c r="AT60" s="46">
        <v>113.90000000000005</v>
      </c>
      <c r="AU60" s="46">
        <v>124.46000000000004</v>
      </c>
      <c r="AV60" s="46">
        <v>135.02000000000004</v>
      </c>
      <c r="AW60" s="46">
        <v>145.58000000000001</v>
      </c>
      <c r="AX60" s="46">
        <v>156.13999999999999</v>
      </c>
      <c r="AY60" s="46">
        <v>166.7</v>
      </c>
      <c r="AZ60" s="46">
        <v>176.72</v>
      </c>
      <c r="BA60" s="46">
        <v>186.74</v>
      </c>
      <c r="BB60" s="46">
        <v>196.76</v>
      </c>
      <c r="BC60" s="46">
        <v>206.78</v>
      </c>
      <c r="BD60" s="46">
        <v>216.8</v>
      </c>
      <c r="BE60" s="46">
        <v>217.78</v>
      </c>
      <c r="BF60" s="46">
        <v>218.76000000000002</v>
      </c>
      <c r="BG60" s="46">
        <v>219.74</v>
      </c>
      <c r="BH60" s="46">
        <v>220.72</v>
      </c>
      <c r="BI60" s="46">
        <v>221.70000000000007</v>
      </c>
      <c r="BJ60" s="46">
        <v>261.56000000000006</v>
      </c>
      <c r="BK60" s="46">
        <v>301.42</v>
      </c>
      <c r="BL60" s="46">
        <v>341.28</v>
      </c>
      <c r="BM60" s="46">
        <v>381.14</v>
      </c>
      <c r="BN60" s="46">
        <v>420.99999999999994</v>
      </c>
    </row>
    <row r="61" spans="2:66" x14ac:dyDescent="0.3">
      <c r="B61" s="47" t="s">
        <v>4</v>
      </c>
      <c r="C61" s="46">
        <f t="shared" si="1"/>
        <v>217.94868804000004</v>
      </c>
      <c r="D61" s="46">
        <f>SUM($AK61:AL61)/D$57</f>
        <v>216.32390670000001</v>
      </c>
      <c r="E61" s="46">
        <f>SUM($AK61:AM61)/E$57</f>
        <v>214.69912536000001</v>
      </c>
      <c r="F61" s="46">
        <f>SUM($AK61:AN61)/F$57</f>
        <v>213.07434402000001</v>
      </c>
      <c r="G61" s="46">
        <f>SUM($AK61:AO61)/G$57</f>
        <v>203.22947521600003</v>
      </c>
      <c r="H61" s="46">
        <f>SUM($AK61:AP61)/H$57</f>
        <v>189.27456268000003</v>
      </c>
      <c r="I61" s="46">
        <f>SUM($AK61:AQ61)/I$57</f>
        <v>175.29962515428574</v>
      </c>
      <c r="J61" s="46">
        <f>SUM($AK61:AR61)/J$57</f>
        <v>161.31217201000004</v>
      </c>
      <c r="K61" s="46">
        <f>SUM($AK61:AS61)/K$57</f>
        <v>149.13304178666669</v>
      </c>
      <c r="L61" s="46">
        <f>SUM($AK61:AT61)/L$57</f>
        <v>138.21973760800003</v>
      </c>
      <c r="M61" s="46">
        <f>SUM($AK61:AU61)/M$57</f>
        <v>129.33794328000002</v>
      </c>
      <c r="N61" s="46">
        <f>SUM($AK61:AV61)/N$57</f>
        <v>121.97978134000003</v>
      </c>
      <c r="O61" s="46">
        <f>SUM($AK61:AW61)/O$57</f>
        <v>115.79364431384617</v>
      </c>
      <c r="P61" s="46">
        <f>SUM($AK61:AX61)/P$57</f>
        <v>110.5283840057143</v>
      </c>
      <c r="Q61" s="46">
        <f>SUM($AK61:AY61)/Q$57</f>
        <v>105.99982507200001</v>
      </c>
      <c r="R61" s="46">
        <f>SUM($AK61:AZ61)/R$57</f>
        <v>101.76608600500001</v>
      </c>
      <c r="S61" s="46">
        <f>SUM($AK61:BA61)/S$57</f>
        <v>97.77513976941178</v>
      </c>
      <c r="T61" s="46">
        <f>SUM($AK61:BB61)/T$57</f>
        <v>93.986520893333335</v>
      </c>
      <c r="U61" s="46">
        <f>SUM($AK61:BC61)/U$57</f>
        <v>90.368282951578948</v>
      </c>
      <c r="V61" s="46">
        <f>SUM($AK61:BD61)/V$57</f>
        <v>86.894868804000012</v>
      </c>
      <c r="W61" s="46">
        <f>SUM($AK61:BE61)/W$57</f>
        <v>83.634160765714299</v>
      </c>
      <c r="X61" s="46">
        <f>SUM($AK61:BF61)/X$57</f>
        <v>80.55715345818183</v>
      </c>
      <c r="Y61" s="46">
        <f>SUM($AK61:BG61)/Y$57</f>
        <v>77.639885916521749</v>
      </c>
      <c r="Z61" s="46">
        <f>SUM($AK61:BH61)/Z$57</f>
        <v>74.862390670000011</v>
      </c>
      <c r="AA61" s="46">
        <f>SUM($AK61:BI61)/AA$57</f>
        <v>72.207895043200011</v>
      </c>
      <c r="AB61" s="46">
        <f>SUM($AK61:BJ61)/AB$57</f>
        <v>69.692206772307699</v>
      </c>
      <c r="AC61" s="46">
        <f>SUM($AK61:BK61)/AC$57</f>
        <v>67.299902817777792</v>
      </c>
      <c r="AD61" s="46">
        <f>SUM($AK61:BL61)/AD$57</f>
        <v>65.017763431428577</v>
      </c>
      <c r="AE61" s="46">
        <f>SUM($AK61:BM61)/AE$57</f>
        <v>62.834392278620705</v>
      </c>
      <c r="AF61" s="46">
        <f>SUM($AK61:BN61)/AF$57</f>
        <v>60.739912536000013</v>
      </c>
      <c r="AJ61" s="47" t="s">
        <v>4</v>
      </c>
      <c r="AK61" s="46">
        <v>217.94868804000004</v>
      </c>
      <c r="AL61" s="46">
        <v>214.69912536000001</v>
      </c>
      <c r="AM61" s="46">
        <v>211.44956268000001</v>
      </c>
      <c r="AN61" s="46">
        <v>208.20000000000002</v>
      </c>
      <c r="AO61" s="46">
        <v>163.85</v>
      </c>
      <c r="AP61" s="46">
        <v>119.50000000000003</v>
      </c>
      <c r="AQ61" s="46">
        <v>91.450000000000017</v>
      </c>
      <c r="AR61" s="46">
        <v>63.4</v>
      </c>
      <c r="AS61" s="46">
        <v>51.7</v>
      </c>
      <c r="AT61" s="46">
        <v>40</v>
      </c>
      <c r="AU61" s="46">
        <v>40.519999999999996</v>
      </c>
      <c r="AV61" s="46">
        <v>41.04</v>
      </c>
      <c r="AW61" s="46">
        <v>41.559999999999995</v>
      </c>
      <c r="AX61" s="46">
        <v>42.08</v>
      </c>
      <c r="AY61" s="46">
        <v>42.599999999999994</v>
      </c>
      <c r="AZ61" s="46">
        <v>38.259999999999991</v>
      </c>
      <c r="BA61" s="46">
        <v>33.919999999999995</v>
      </c>
      <c r="BB61" s="46">
        <v>29.58</v>
      </c>
      <c r="BC61" s="46">
        <v>25.240000000000002</v>
      </c>
      <c r="BD61" s="46">
        <v>20.900000000000002</v>
      </c>
      <c r="BE61" s="46">
        <v>18.420000000000002</v>
      </c>
      <c r="BF61" s="46">
        <v>15.940000000000003</v>
      </c>
      <c r="BG61" s="46">
        <v>13.460000000000003</v>
      </c>
      <c r="BH61" s="46">
        <v>10.980000000000002</v>
      </c>
      <c r="BI61" s="46">
        <v>8.5000000000000018</v>
      </c>
      <c r="BJ61" s="46">
        <v>6.8000000000000016</v>
      </c>
      <c r="BK61" s="46">
        <v>5.1000000000000014</v>
      </c>
      <c r="BL61" s="46">
        <v>3.4000000000000004</v>
      </c>
      <c r="BM61" s="46">
        <v>1.6999999999999993</v>
      </c>
      <c r="BN61" s="46">
        <v>0</v>
      </c>
    </row>
    <row r="62" spans="2:66" x14ac:dyDescent="0.3">
      <c r="B62" s="47" t="s">
        <v>81</v>
      </c>
      <c r="C62" s="46">
        <f t="shared" si="1"/>
        <v>555.44789796800001</v>
      </c>
      <c r="D62" s="46">
        <f>SUM($AK62:AL62)/D$57</f>
        <v>528.07324830666676</v>
      </c>
      <c r="E62" s="46">
        <f>SUM($AK62:AM62)/E$57</f>
        <v>500.69859864533345</v>
      </c>
      <c r="F62" s="46">
        <f>SUM($AK62:AN62)/F$57</f>
        <v>473.32394898400008</v>
      </c>
      <c r="G62" s="46">
        <f>SUM($AK62:AO62)/G$57</f>
        <v>448.49915918720006</v>
      </c>
      <c r="H62" s="46">
        <f>SUM($AK62:AP62)/H$57</f>
        <v>424.94929932266672</v>
      </c>
      <c r="I62" s="46">
        <f>SUM($AK62:AQ62)/I$57</f>
        <v>401.27082799085713</v>
      </c>
      <c r="J62" s="46">
        <f>SUM($AK62:AR62)/J$57</f>
        <v>377.51197449199998</v>
      </c>
      <c r="K62" s="46">
        <f>SUM($AK62:AS62)/K$57</f>
        <v>355.48286621511107</v>
      </c>
      <c r="L62" s="46">
        <f>SUM($AK62:AT62)/L$57</f>
        <v>334.66457959360002</v>
      </c>
      <c r="M62" s="46">
        <f>SUM($AK62:AU62)/M$57</f>
        <v>317.38598144872725</v>
      </c>
      <c r="N62" s="46">
        <f>SUM($AK62:AV62)/N$57</f>
        <v>302.76214966133335</v>
      </c>
      <c r="O62" s="46">
        <f>SUM($AK62:AW62)/O$57</f>
        <v>290.18044584123078</v>
      </c>
      <c r="P62" s="46">
        <f>SUM($AK62:AX62)/P$57</f>
        <v>279.20327113828569</v>
      </c>
      <c r="Q62" s="46">
        <f>SUM($AK62:AY62)/Q$57</f>
        <v>269.50971972906666</v>
      </c>
      <c r="R62" s="46">
        <f>SUM($AK62:AZ62)/R$57</f>
        <v>261.17036224600002</v>
      </c>
      <c r="S62" s="46">
        <f>SUM($AK62:BA62)/S$57</f>
        <v>253.94622329035295</v>
      </c>
      <c r="T62" s="46">
        <f>SUM($AK62:BB62)/T$57</f>
        <v>247.65143310755559</v>
      </c>
      <c r="U62" s="46">
        <f>SUM($AK62:BC62)/U$57</f>
        <v>242.13925241768425</v>
      </c>
      <c r="V62" s="46">
        <f>SUM($AK62:BD62)/V$57</f>
        <v>237.29228979680002</v>
      </c>
      <c r="W62" s="46">
        <f>SUM($AK62:BE62)/W$57</f>
        <v>232.8688474255238</v>
      </c>
      <c r="X62" s="46">
        <f>SUM($AK62:BF62)/X$57</f>
        <v>228.81117254254548</v>
      </c>
      <c r="Y62" s="46">
        <f>SUM($AK62:BG62)/Y$57</f>
        <v>225.07155634504349</v>
      </c>
      <c r="Z62" s="46">
        <f>SUM($AK62:BH62)/Z$57</f>
        <v>221.61024149733336</v>
      </c>
      <c r="AA62" s="46">
        <f>SUM($AK62:BI62)/AA$57</f>
        <v>218.39383183744002</v>
      </c>
      <c r="AB62" s="46">
        <f>SUM($AK62:BJ62)/AB$57</f>
        <v>217.0079152283077</v>
      </c>
      <c r="AC62" s="46">
        <f>SUM($AK62:BK62)/AC$57</f>
        <v>217.24910355318517</v>
      </c>
      <c r="AD62" s="46">
        <f>SUM($AK62:BL62)/AD$57</f>
        <v>218.94306414057141</v>
      </c>
      <c r="AE62" s="46">
        <f>SUM($AK62:BM62)/AE$57</f>
        <v>221.93951020468964</v>
      </c>
      <c r="AF62" s="46">
        <f>SUM($AK62:BN62)/AF$57</f>
        <v>226.10819319786665</v>
      </c>
      <c r="AJ62" s="47" t="s">
        <v>81</v>
      </c>
      <c r="AK62" s="46">
        <v>555.44789796800001</v>
      </c>
      <c r="AL62" s="46">
        <v>500.69859864533339</v>
      </c>
      <c r="AM62" s="46">
        <v>445.94929932266666</v>
      </c>
      <c r="AN62" s="46">
        <v>391.2</v>
      </c>
      <c r="AO62" s="46">
        <v>349.2</v>
      </c>
      <c r="AP62" s="46">
        <v>307.2</v>
      </c>
      <c r="AQ62" s="46">
        <v>259.2</v>
      </c>
      <c r="AR62" s="46">
        <v>211.2</v>
      </c>
      <c r="AS62" s="46">
        <v>179.25</v>
      </c>
      <c r="AT62" s="46">
        <v>147.30000000000001</v>
      </c>
      <c r="AU62" s="46">
        <v>144.6</v>
      </c>
      <c r="AV62" s="46">
        <v>141.9</v>
      </c>
      <c r="AW62" s="46">
        <v>139.19999999999999</v>
      </c>
      <c r="AX62" s="46">
        <v>136.5</v>
      </c>
      <c r="AY62" s="46">
        <v>133.80000000000001</v>
      </c>
      <c r="AZ62" s="46">
        <v>136.08000000000001</v>
      </c>
      <c r="BA62" s="46">
        <v>138.35999999999999</v>
      </c>
      <c r="BB62" s="46">
        <v>140.63999999999999</v>
      </c>
      <c r="BC62" s="46">
        <v>142.91999999999999</v>
      </c>
      <c r="BD62" s="46">
        <v>145.19999999999999</v>
      </c>
      <c r="BE62" s="46">
        <v>144.4</v>
      </c>
      <c r="BF62" s="46">
        <v>143.6</v>
      </c>
      <c r="BG62" s="46">
        <v>142.80000000000001</v>
      </c>
      <c r="BH62" s="46">
        <v>142</v>
      </c>
      <c r="BI62" s="46">
        <v>141.19999999999999</v>
      </c>
      <c r="BJ62" s="46">
        <v>182.35999999999999</v>
      </c>
      <c r="BK62" s="46">
        <v>223.51999999999998</v>
      </c>
      <c r="BL62" s="46">
        <v>264.67999999999995</v>
      </c>
      <c r="BM62" s="46">
        <v>305.83999999999997</v>
      </c>
      <c r="BN62" s="46">
        <v>347</v>
      </c>
    </row>
    <row r="63" spans="2:66" x14ac:dyDescent="0.3">
      <c r="B63" s="47" t="s">
        <v>82</v>
      </c>
      <c r="C63" s="46">
        <f t="shared" si="1"/>
        <v>235.02053014399996</v>
      </c>
      <c r="D63" s="46">
        <f>SUM($AK63:AL63)/D$57</f>
        <v>259.4504417866666</v>
      </c>
      <c r="E63" s="46">
        <f>SUM($AK63:AM63)/E$57</f>
        <v>283.8803534293333</v>
      </c>
      <c r="F63" s="46">
        <f>SUM($AK63:AN63)/F$57</f>
        <v>308.31026507199999</v>
      </c>
      <c r="G63" s="46">
        <f>SUM($AK63:AO63)/G$57</f>
        <v>319.63821205760001</v>
      </c>
      <c r="H63" s="46">
        <f>SUM($AK63:AP63)/H$57</f>
        <v>324.41517671466664</v>
      </c>
      <c r="I63" s="46">
        <f>SUM($AK63:AQ63)/I$57</f>
        <v>325.734437184</v>
      </c>
      <c r="J63" s="46">
        <f>SUM($AK63:AR63)/J$57</f>
        <v>324.89263253600001</v>
      </c>
      <c r="K63" s="46">
        <f>SUM($AK63:AS63)/K$57</f>
        <v>323.97678447644444</v>
      </c>
      <c r="L63" s="46">
        <f>SUM($AK63:AT63)/L$57</f>
        <v>323.00910602880003</v>
      </c>
      <c r="M63" s="46">
        <f>SUM($AK63:AU63)/M$57</f>
        <v>322.31373275345459</v>
      </c>
      <c r="N63" s="46">
        <f>SUM($AK63:AV63)/N$57</f>
        <v>321.82258835733336</v>
      </c>
      <c r="O63" s="46">
        <f>SUM($AK63:AW63)/O$57</f>
        <v>321.48854309907699</v>
      </c>
      <c r="P63" s="46">
        <f>SUM($AK63:AX63)/P$57</f>
        <v>321.27793287771431</v>
      </c>
      <c r="Q63" s="46">
        <f>SUM($AK63:AY63)/Q$57</f>
        <v>321.16607068586671</v>
      </c>
      <c r="R63" s="46">
        <f>SUM($AK63:AZ63)/R$57</f>
        <v>320.96444126800009</v>
      </c>
      <c r="S63" s="46">
        <f>SUM($AK63:BA63)/S$57</f>
        <v>320.68888589929418</v>
      </c>
      <c r="T63" s="46">
        <f>SUM($AK63:BB63)/T$57</f>
        <v>320.35172557155562</v>
      </c>
      <c r="U63" s="46">
        <f>SUM($AK63:BC63)/U$57</f>
        <v>319.96268738357901</v>
      </c>
      <c r="V63" s="46">
        <f>SUM($AK63:BD63)/V$57</f>
        <v>319.52955301440005</v>
      </c>
      <c r="W63" s="46">
        <f>SUM($AK63:BE63)/W$57</f>
        <v>318.96814572800002</v>
      </c>
      <c r="X63" s="46">
        <f>SUM($AK63:BF63)/X$57</f>
        <v>318.29595728581825</v>
      </c>
      <c r="Y63" s="46">
        <f>SUM($AK63:BG63)/Y$57</f>
        <v>317.52743740382613</v>
      </c>
      <c r="Z63" s="46">
        <f>SUM($AK63:BH63)/Z$57</f>
        <v>316.67462751200009</v>
      </c>
      <c r="AA63" s="46">
        <f>SUM($AK63:BI63)/AA$57</f>
        <v>315.74764241152008</v>
      </c>
      <c r="AB63" s="46">
        <f>SUM($AK63:BJ63)/AB$57</f>
        <v>314.86119462646161</v>
      </c>
      <c r="AC63" s="46">
        <f>SUM($AK63:BK63)/AC$57</f>
        <v>314.01078001066674</v>
      </c>
      <c r="AD63" s="46">
        <f>SUM($AK63:BL63)/AD$57</f>
        <v>313.19253786742865</v>
      </c>
      <c r="AE63" s="46">
        <f>SUM($AK63:BM63)/AE$57</f>
        <v>312.40314000993106</v>
      </c>
      <c r="AF63" s="46">
        <f>SUM($AK63:BN63)/AF$57</f>
        <v>311.63970200960006</v>
      </c>
      <c r="AJ63" s="47" t="s">
        <v>82</v>
      </c>
      <c r="AK63" s="46">
        <v>235.02053014399996</v>
      </c>
      <c r="AL63" s="46">
        <v>283.8803534293333</v>
      </c>
      <c r="AM63" s="46">
        <v>332.74017671466663</v>
      </c>
      <c r="AN63" s="46">
        <v>381.6</v>
      </c>
      <c r="AO63" s="46">
        <v>364.95000000000005</v>
      </c>
      <c r="AP63" s="46">
        <v>348.30000000000007</v>
      </c>
      <c r="AQ63" s="46">
        <v>333.65000000000003</v>
      </c>
      <c r="AR63" s="46">
        <v>319</v>
      </c>
      <c r="AS63" s="46">
        <v>316.64999999999998</v>
      </c>
      <c r="AT63" s="46">
        <v>314.29999999999995</v>
      </c>
      <c r="AU63" s="46">
        <v>315.35999999999996</v>
      </c>
      <c r="AV63" s="46">
        <v>316.42</v>
      </c>
      <c r="AW63" s="46">
        <v>317.48</v>
      </c>
      <c r="AX63" s="46">
        <v>318.54000000000002</v>
      </c>
      <c r="AY63" s="46">
        <v>319.60000000000002</v>
      </c>
      <c r="AZ63" s="46">
        <v>317.94000000000005</v>
      </c>
      <c r="BA63" s="46">
        <v>316.28000000000003</v>
      </c>
      <c r="BB63" s="46">
        <v>314.62000000000006</v>
      </c>
      <c r="BC63" s="46">
        <v>312.96000000000004</v>
      </c>
      <c r="BD63" s="46">
        <v>311.29999999999995</v>
      </c>
      <c r="BE63" s="46">
        <v>307.73999999999995</v>
      </c>
      <c r="BF63" s="46">
        <v>304.17999999999995</v>
      </c>
      <c r="BG63" s="46">
        <v>300.61999999999995</v>
      </c>
      <c r="BH63" s="46">
        <v>297.05999999999995</v>
      </c>
      <c r="BI63" s="46">
        <v>293.49999999999994</v>
      </c>
      <c r="BJ63" s="46">
        <v>292.7</v>
      </c>
      <c r="BK63" s="46">
        <v>291.89999999999998</v>
      </c>
      <c r="BL63" s="46">
        <v>291.10000000000002</v>
      </c>
      <c r="BM63" s="46">
        <v>290.3</v>
      </c>
      <c r="BN63" s="46">
        <v>289.5</v>
      </c>
    </row>
    <row r="64" spans="2:66" x14ac:dyDescent="0.3">
      <c r="B64" s="47" t="s">
        <v>83</v>
      </c>
      <c r="C64" s="46">
        <f t="shared" si="1"/>
        <v>394.65406988799998</v>
      </c>
      <c r="D64" s="46">
        <f>SUM($AK64:AL64)/D$57</f>
        <v>399.69505823999998</v>
      </c>
      <c r="E64" s="46">
        <f>SUM($AK64:AM64)/E$57</f>
        <v>404.73604659199992</v>
      </c>
      <c r="F64" s="46">
        <f>SUM($AK64:AN64)/F$57</f>
        <v>409.77703494399998</v>
      </c>
      <c r="G64" s="46">
        <f>SUM($AK64:AO64)/G$57</f>
        <v>408.96162795520002</v>
      </c>
      <c r="H64" s="46">
        <f>SUM($AK64:AP64)/H$57</f>
        <v>405.21802329599996</v>
      </c>
      <c r="I64" s="46">
        <f>SUM($AK64:AQ64)/I$57</f>
        <v>399.03687711085706</v>
      </c>
      <c r="J64" s="46">
        <f>SUM($AK64:AR64)/J$57</f>
        <v>391.33226747199996</v>
      </c>
      <c r="K64" s="46">
        <f>SUM($AK64:AS64)/K$57</f>
        <v>386.55645997511107</v>
      </c>
      <c r="L64" s="46">
        <f>SUM($AK64:AT64)/L$57</f>
        <v>383.83081397759997</v>
      </c>
      <c r="M64" s="46">
        <f>SUM($AK64:AU64)/M$57</f>
        <v>382.22801270690906</v>
      </c>
      <c r="N64" s="46">
        <f>SUM($AK64:AV64)/N$57</f>
        <v>381.46734498133333</v>
      </c>
      <c r="O64" s="46">
        <f>SUM($AK64:AW64)/O$57</f>
        <v>381.35447229046156</v>
      </c>
      <c r="P64" s="46">
        <f>SUM($AK64:AX64)/P$57</f>
        <v>381.75058141257142</v>
      </c>
      <c r="Q64" s="46">
        <f>SUM($AK64:AY64)/Q$57</f>
        <v>382.55387598506667</v>
      </c>
      <c r="R64" s="46">
        <f>SUM($AK64:AZ64)/R$57</f>
        <v>383.62550873599997</v>
      </c>
      <c r="S64" s="46">
        <f>SUM($AK64:BA64)/S$57</f>
        <v>384.91812586917649</v>
      </c>
      <c r="T64" s="46">
        <f>SUM($AK64:BB64)/T$57</f>
        <v>386.39489665422224</v>
      </c>
      <c r="U64" s="46">
        <f>SUM($AK64:BC64)/U$57</f>
        <v>388.02674419873682</v>
      </c>
      <c r="V64" s="46">
        <f>SUM($AK64:BD64)/V$57</f>
        <v>389.79040698879999</v>
      </c>
      <c r="W64" s="46">
        <f>SUM($AK64:BE64)/W$57</f>
        <v>391.36038760838096</v>
      </c>
      <c r="X64" s="46">
        <f>SUM($AK64:BF64)/X$57</f>
        <v>392.76309726254544</v>
      </c>
      <c r="Y64" s="46">
        <f>SUM($AK64:BG64)/Y$57</f>
        <v>394.02035390330434</v>
      </c>
      <c r="Z64" s="46">
        <f>SUM($AK64:BH64)/Z$57</f>
        <v>395.15033915733329</v>
      </c>
      <c r="AA64" s="46">
        <f>SUM($AK64:BI64)/AA$57</f>
        <v>396.16832559104</v>
      </c>
      <c r="AB64" s="46">
        <f>SUM($AK64:BJ64)/AB$57</f>
        <v>396.46569768369227</v>
      </c>
      <c r="AC64" s="46">
        <f>SUM($AK64:BK64)/AC$57</f>
        <v>396.12252369540738</v>
      </c>
      <c r="AD64" s="46">
        <f>SUM($AK64:BL64)/AD$57</f>
        <v>395.20743356342854</v>
      </c>
      <c r="AE64" s="46">
        <f>SUM($AK64:BM64)/AE$57</f>
        <v>393.77959102675857</v>
      </c>
      <c r="AF64" s="46">
        <f>SUM($AK64:BN64)/AF$57</f>
        <v>391.89027132586665</v>
      </c>
      <c r="AJ64" s="47" t="s">
        <v>83</v>
      </c>
      <c r="AK64" s="46">
        <v>394.65406988799998</v>
      </c>
      <c r="AL64" s="46">
        <v>404.73604659199998</v>
      </c>
      <c r="AM64" s="46">
        <v>414.81802329599998</v>
      </c>
      <c r="AN64" s="46">
        <v>424.9</v>
      </c>
      <c r="AO64" s="46">
        <v>405.7</v>
      </c>
      <c r="AP64" s="46">
        <v>386.5</v>
      </c>
      <c r="AQ64" s="46">
        <v>361.95</v>
      </c>
      <c r="AR64" s="46">
        <v>337.4</v>
      </c>
      <c r="AS64" s="46">
        <v>348.35</v>
      </c>
      <c r="AT64" s="46">
        <v>359.30000000000007</v>
      </c>
      <c r="AU64" s="46">
        <v>366.20000000000005</v>
      </c>
      <c r="AV64" s="46">
        <v>373.10000000000008</v>
      </c>
      <c r="AW64" s="46">
        <v>380.00000000000006</v>
      </c>
      <c r="AX64" s="46">
        <v>386.90000000000003</v>
      </c>
      <c r="AY64" s="46">
        <v>393.8</v>
      </c>
      <c r="AZ64" s="46">
        <v>399.70000000000005</v>
      </c>
      <c r="BA64" s="46">
        <v>405.6</v>
      </c>
      <c r="BB64" s="46">
        <v>411.50000000000006</v>
      </c>
      <c r="BC64" s="46">
        <v>417.40000000000003</v>
      </c>
      <c r="BD64" s="46">
        <v>423.3</v>
      </c>
      <c r="BE64" s="46">
        <v>422.76000000000005</v>
      </c>
      <c r="BF64" s="46">
        <v>422.22</v>
      </c>
      <c r="BG64" s="46">
        <v>421.68000000000006</v>
      </c>
      <c r="BH64" s="46">
        <v>421.14000000000004</v>
      </c>
      <c r="BI64" s="46">
        <v>420.6</v>
      </c>
      <c r="BJ64" s="46">
        <v>403.90000000000003</v>
      </c>
      <c r="BK64" s="46">
        <v>387.20000000000005</v>
      </c>
      <c r="BL64" s="46">
        <v>370.50000000000006</v>
      </c>
      <c r="BM64" s="46">
        <v>353.80000000000007</v>
      </c>
      <c r="BN64" s="46">
        <v>337.1</v>
      </c>
    </row>
    <row r="65" spans="2:66" x14ac:dyDescent="0.3">
      <c r="B65" s="47" t="s">
        <v>84</v>
      </c>
      <c r="C65" s="46">
        <f t="shared" si="1"/>
        <v>379.87604252800003</v>
      </c>
      <c r="D65" s="46">
        <f>SUM($AK65:AL65)/D$57</f>
        <v>365.06336877333337</v>
      </c>
      <c r="E65" s="46">
        <f>SUM($AK65:AM65)/E$57</f>
        <v>350.25069501866665</v>
      </c>
      <c r="F65" s="46">
        <f>SUM($AK65:AN65)/F$57</f>
        <v>335.43802126399999</v>
      </c>
      <c r="G65" s="46">
        <f>SUM($AK65:AO65)/G$57</f>
        <v>320.58041701119998</v>
      </c>
      <c r="H65" s="46">
        <f>SUM($AK65:AP65)/H$57</f>
        <v>305.70034750933331</v>
      </c>
      <c r="I65" s="46">
        <f>SUM($AK65:AQ65)/I$57</f>
        <v>291.19315500799996</v>
      </c>
      <c r="J65" s="46">
        <f>SUM($AK65:AR65)/J$57</f>
        <v>276.91901063199998</v>
      </c>
      <c r="K65" s="46">
        <f>SUM($AK65:AS65)/K$57</f>
        <v>267.22245389511113</v>
      </c>
      <c r="L65" s="46">
        <f>SUM($AK65:AT65)/L$57</f>
        <v>260.73020850559999</v>
      </c>
      <c r="M65" s="46">
        <f>SUM($AK65:AU65)/M$57</f>
        <v>256.34018955054546</v>
      </c>
      <c r="N65" s="46">
        <f>SUM($AK65:AV65)/N$57</f>
        <v>253.52684042133333</v>
      </c>
      <c r="O65" s="46">
        <f>SUM($AK65:AW65)/O$57</f>
        <v>251.92631423507694</v>
      </c>
      <c r="P65" s="46">
        <f>SUM($AK65:AX65)/P$57</f>
        <v>251.27872036114289</v>
      </c>
      <c r="Q65" s="46">
        <f>SUM($AK65:AY65)/Q$57</f>
        <v>251.3934723370667</v>
      </c>
      <c r="R65" s="46">
        <f>SUM($AK65:AZ65)/R$57</f>
        <v>252.12138031600003</v>
      </c>
      <c r="S65" s="46">
        <f>SUM($AK65:BA65)/S$57</f>
        <v>253.35424029741182</v>
      </c>
      <c r="T65" s="46">
        <f>SUM($AK65:BB65)/T$57</f>
        <v>255.00789361422227</v>
      </c>
      <c r="U65" s="46">
        <f>SUM($AK65:BC65)/U$57</f>
        <v>257.01589921347369</v>
      </c>
      <c r="V65" s="46">
        <f>SUM($AK65:BD65)/V$57</f>
        <v>259.32510425280003</v>
      </c>
      <c r="W65" s="46">
        <f>SUM($AK65:BE65)/W$57</f>
        <v>261.79248024076196</v>
      </c>
      <c r="X65" s="46">
        <f>SUM($AK65:BF65)/X$57</f>
        <v>264.39645841163639</v>
      </c>
      <c r="Y65" s="46">
        <f>SUM($AK65:BG65)/Y$57</f>
        <v>267.11922108939137</v>
      </c>
      <c r="Z65" s="46">
        <f>SUM($AK65:BH65)/Z$57</f>
        <v>269.94592021066671</v>
      </c>
      <c r="AA65" s="46">
        <f>SUM($AK65:BI65)/AA$57</f>
        <v>272.86408340224006</v>
      </c>
      <c r="AB65" s="46">
        <f>SUM($AK65:BJ65)/AB$57</f>
        <v>276.54238788676923</v>
      </c>
      <c r="AC65" s="46">
        <f>SUM($AK65:BK65)/AC$57</f>
        <v>280.89637352059265</v>
      </c>
      <c r="AD65" s="46">
        <f>SUM($AK65:BL65)/AD$57</f>
        <v>285.85364589485715</v>
      </c>
      <c r="AE65" s="46">
        <f>SUM($AK65:BM65)/AE$57</f>
        <v>291.35179603641382</v>
      </c>
      <c r="AF65" s="46">
        <f>SUM($AK65:BN65)/AF$57</f>
        <v>297.33673616853332</v>
      </c>
      <c r="AJ65" s="47" t="s">
        <v>84</v>
      </c>
      <c r="AK65" s="46">
        <v>379.87604252800003</v>
      </c>
      <c r="AL65" s="46">
        <v>350.2506950186667</v>
      </c>
      <c r="AM65" s="46">
        <v>320.62534750933332</v>
      </c>
      <c r="AN65" s="46">
        <v>290.99999999999994</v>
      </c>
      <c r="AO65" s="46">
        <v>261.14999999999998</v>
      </c>
      <c r="AP65" s="46">
        <v>231.29999999999995</v>
      </c>
      <c r="AQ65" s="46">
        <v>204.14999999999998</v>
      </c>
      <c r="AR65" s="46">
        <v>177</v>
      </c>
      <c r="AS65" s="46">
        <v>189.65</v>
      </c>
      <c r="AT65" s="46">
        <v>202.3</v>
      </c>
      <c r="AU65" s="46">
        <v>212.44000000000003</v>
      </c>
      <c r="AV65" s="46">
        <v>222.58</v>
      </c>
      <c r="AW65" s="46">
        <v>232.72000000000003</v>
      </c>
      <c r="AX65" s="46">
        <v>242.86</v>
      </c>
      <c r="AY65" s="46">
        <v>253.00000000000003</v>
      </c>
      <c r="AZ65" s="46">
        <v>263.04000000000002</v>
      </c>
      <c r="BA65" s="46">
        <v>273.08000000000004</v>
      </c>
      <c r="BB65" s="46">
        <v>283.12</v>
      </c>
      <c r="BC65" s="46">
        <v>293.16000000000003</v>
      </c>
      <c r="BD65" s="46">
        <v>303.20000000000005</v>
      </c>
      <c r="BE65" s="46">
        <v>311.14000000000004</v>
      </c>
      <c r="BF65" s="46">
        <v>319.08</v>
      </c>
      <c r="BG65" s="46">
        <v>327.02</v>
      </c>
      <c r="BH65" s="46">
        <v>334.96</v>
      </c>
      <c r="BI65" s="46">
        <v>342.9</v>
      </c>
      <c r="BJ65" s="46">
        <v>368.49999999999994</v>
      </c>
      <c r="BK65" s="46">
        <v>394.09999999999997</v>
      </c>
      <c r="BL65" s="46">
        <v>419.69999999999993</v>
      </c>
      <c r="BM65" s="46">
        <v>445.29999999999995</v>
      </c>
      <c r="BN65" s="46">
        <v>470.9</v>
      </c>
    </row>
    <row r="66" spans="2:66" x14ac:dyDescent="0.3">
      <c r="B66" s="47" t="s">
        <v>85</v>
      </c>
      <c r="C66" s="46">
        <f t="shared" si="1"/>
        <v>345.83033419200001</v>
      </c>
      <c r="D66" s="46">
        <f>SUM($AK66:AL66)/D$57</f>
        <v>350.17527849333334</v>
      </c>
      <c r="E66" s="46">
        <f>SUM($AK66:AM66)/E$57</f>
        <v>354.52022279466672</v>
      </c>
      <c r="F66" s="46">
        <f>SUM($AK66:AN66)/F$57</f>
        <v>358.86516709600005</v>
      </c>
      <c r="G66" s="46">
        <f>SUM($AK66:AO66)/G$57</f>
        <v>353.69213367680004</v>
      </c>
      <c r="H66" s="46">
        <f>SUM($AK66:AP66)/H$57</f>
        <v>343.76011139733333</v>
      </c>
      <c r="I66" s="46">
        <f>SUM($AK66:AQ66)/I$57</f>
        <v>333.15866691200006</v>
      </c>
      <c r="J66" s="46">
        <f>SUM($AK66:AR66)/J$57</f>
        <v>322.13883354800004</v>
      </c>
      <c r="K66" s="46">
        <f>SUM($AK66:AS66)/K$57</f>
        <v>317.76229648711114</v>
      </c>
      <c r="L66" s="46">
        <f>SUM($AK66:AT66)/L$57</f>
        <v>318.03606683840002</v>
      </c>
      <c r="M66" s="46">
        <f>SUM($AK66:AU66)/M$57</f>
        <v>319.91278803490911</v>
      </c>
      <c r="N66" s="46">
        <f>SUM($AK66:AV66)/N$57</f>
        <v>322.99172236533337</v>
      </c>
      <c r="O66" s="46">
        <f>SUM($AK66:AW66)/O$57</f>
        <v>326.9954360295385</v>
      </c>
      <c r="P66" s="46">
        <f>SUM($AK66:AX66)/P$57</f>
        <v>331.72576202742863</v>
      </c>
      <c r="Q66" s="46">
        <f>SUM($AK66:AY66)/Q$57</f>
        <v>337.0373778922667</v>
      </c>
      <c r="R66" s="46">
        <f>SUM($AK66:AZ66)/R$57</f>
        <v>342.21004177400005</v>
      </c>
      <c r="S66" s="46">
        <f>SUM($AK66:BA66)/S$57</f>
        <v>347.26827461082354</v>
      </c>
      <c r="T66" s="46">
        <f>SUM($AK66:BB66)/T$57</f>
        <v>352.23114824355559</v>
      </c>
      <c r="U66" s="46">
        <f>SUM($AK66:BC66)/U$57</f>
        <v>357.11371938863164</v>
      </c>
      <c r="V66" s="46">
        <f>SUM($AK66:BD66)/V$57</f>
        <v>361.92803341920001</v>
      </c>
      <c r="W66" s="46">
        <f>SUM($AK66:BE66)/W$57</f>
        <v>365.81526992304765</v>
      </c>
      <c r="X66" s="46">
        <f>SUM($AK66:BF66)/X$57</f>
        <v>368.90184856290915</v>
      </c>
      <c r="Y66" s="46">
        <f>SUM($AK66:BG66)/Y$57</f>
        <v>371.29220297321746</v>
      </c>
      <c r="Z66" s="46">
        <f>SUM($AK66:BH66)/Z$57</f>
        <v>373.07336118266676</v>
      </c>
      <c r="AA66" s="46">
        <f>SUM($AK66:BI66)/AA$57</f>
        <v>374.31842673536011</v>
      </c>
      <c r="AB66" s="46">
        <f>SUM($AK66:BJ66)/AB$57</f>
        <v>375.96464109169244</v>
      </c>
      <c r="AC66" s="46">
        <f>SUM($AK66:BK66)/AC$57</f>
        <v>377.96743216237047</v>
      </c>
      <c r="AD66" s="46">
        <f>SUM($AK66:BL66)/AD$57</f>
        <v>380.28859529942866</v>
      </c>
      <c r="AE66" s="46">
        <f>SUM($AK66:BM66)/AE$57</f>
        <v>382.89519546151729</v>
      </c>
      <c r="AF66" s="46">
        <f>SUM($AK66:BN66)/AF$57</f>
        <v>385.75868894613336</v>
      </c>
      <c r="AJ66" s="47" t="s">
        <v>85</v>
      </c>
      <c r="AK66" s="46">
        <v>345.83033419200001</v>
      </c>
      <c r="AL66" s="46">
        <v>354.52022279466667</v>
      </c>
      <c r="AM66" s="46">
        <v>363.21011139733332</v>
      </c>
      <c r="AN66" s="46">
        <v>371.9</v>
      </c>
      <c r="AO66" s="46">
        <v>333</v>
      </c>
      <c r="AP66" s="46">
        <v>294.10000000000002</v>
      </c>
      <c r="AQ66" s="46">
        <v>269.55</v>
      </c>
      <c r="AR66" s="46">
        <v>245</v>
      </c>
      <c r="AS66" s="46">
        <v>282.75</v>
      </c>
      <c r="AT66" s="46">
        <v>320.5</v>
      </c>
      <c r="AU66" s="46">
        <v>338.68</v>
      </c>
      <c r="AV66" s="46">
        <v>356.86</v>
      </c>
      <c r="AW66" s="46">
        <v>375.03999999999996</v>
      </c>
      <c r="AX66" s="46">
        <v>393.21999999999997</v>
      </c>
      <c r="AY66" s="46">
        <v>411.4</v>
      </c>
      <c r="AZ66" s="46">
        <v>419.8</v>
      </c>
      <c r="BA66" s="46">
        <v>428.2</v>
      </c>
      <c r="BB66" s="46">
        <v>436.59999999999997</v>
      </c>
      <c r="BC66" s="46">
        <v>445</v>
      </c>
      <c r="BD66" s="46">
        <v>453.4</v>
      </c>
      <c r="BE66" s="46">
        <v>443.55999999999995</v>
      </c>
      <c r="BF66" s="46">
        <v>433.71999999999997</v>
      </c>
      <c r="BG66" s="46">
        <v>423.88</v>
      </c>
      <c r="BH66" s="46">
        <v>414.03999999999996</v>
      </c>
      <c r="BI66" s="46">
        <v>404.2</v>
      </c>
      <c r="BJ66" s="46">
        <v>417.12</v>
      </c>
      <c r="BK66" s="46">
        <v>430.03999999999996</v>
      </c>
      <c r="BL66" s="46">
        <v>442.96</v>
      </c>
      <c r="BM66" s="46">
        <v>455.88</v>
      </c>
      <c r="BN66" s="46">
        <v>468.8</v>
      </c>
    </row>
    <row r="67" spans="2:66" x14ac:dyDescent="0.3">
      <c r="B67" s="47" t="s">
        <v>86</v>
      </c>
      <c r="C67" s="46">
        <f t="shared" si="1"/>
        <v>351.27479896799991</v>
      </c>
      <c r="D67" s="46">
        <f>SUM($AK67:AL67)/D$57</f>
        <v>340.5623324733333</v>
      </c>
      <c r="E67" s="46">
        <f>SUM($AK67:AM67)/E$57</f>
        <v>329.84986597866663</v>
      </c>
      <c r="F67" s="46">
        <f>SUM($AK67:AN67)/F$57</f>
        <v>319.13739948399996</v>
      </c>
      <c r="G67" s="46">
        <f>SUM($AK67:AO67)/G$57</f>
        <v>301.02991958719997</v>
      </c>
      <c r="H67" s="46">
        <f>SUM($AK67:AP67)/H$57</f>
        <v>279.2249329893333</v>
      </c>
      <c r="I67" s="46">
        <f>SUM($AK67:AQ67)/I$57</f>
        <v>259.08565684799999</v>
      </c>
      <c r="J67" s="46">
        <f>SUM($AK67:AR67)/J$57</f>
        <v>239.98744974199997</v>
      </c>
      <c r="K67" s="46">
        <f>SUM($AK67:AS67)/K$57</f>
        <v>226.2721775484444</v>
      </c>
      <c r="L67" s="46">
        <f>SUM($AK67:AT67)/L$57</f>
        <v>216.32495979359996</v>
      </c>
      <c r="M67" s="46">
        <f>SUM($AK67:AU67)/M$57</f>
        <v>208.84632708509088</v>
      </c>
      <c r="N67" s="46">
        <f>SUM($AK67:AV67)/N$57</f>
        <v>203.2191331613333</v>
      </c>
      <c r="O67" s="46">
        <f>SUM($AK67:AW67)/O$57</f>
        <v>199.01612291815383</v>
      </c>
      <c r="P67" s="46">
        <f>SUM($AK67:AX67)/P$57</f>
        <v>195.9321141382857</v>
      </c>
      <c r="Q67" s="46">
        <f>SUM($AK67:AY67)/Q$57</f>
        <v>193.74330652906664</v>
      </c>
      <c r="R67" s="46">
        <f>SUM($AK67:AZ67)/R$57</f>
        <v>192.15309987099999</v>
      </c>
      <c r="S67" s="46">
        <f>SUM($AK67:BA67)/S$57</f>
        <v>191.05585870211763</v>
      </c>
      <c r="T67" s="46">
        <f>SUM($AK67:BB67)/T$57</f>
        <v>190.36942210755555</v>
      </c>
      <c r="U67" s="46">
        <f>SUM($AK67:BC67)/U$57</f>
        <v>190.02892620715789</v>
      </c>
      <c r="V67" s="46">
        <f>SUM($AK67:BD67)/V$57</f>
        <v>189.98247989679999</v>
      </c>
      <c r="W67" s="46">
        <f>SUM($AK67:BE67)/W$57</f>
        <v>189.99664752076188</v>
      </c>
      <c r="X67" s="46">
        <f>SUM($AK67:BF67)/X$57</f>
        <v>190.06316354254542</v>
      </c>
      <c r="Y67" s="46">
        <f>SUM($AK67:BG67)/Y$57</f>
        <v>190.17519991026086</v>
      </c>
      <c r="Z67" s="46">
        <f>SUM($AK67:BH67)/Z$57</f>
        <v>190.32706658066664</v>
      </c>
      <c r="AA67" s="46">
        <f>SUM($AK67:BI67)/AA$57</f>
        <v>190.51398391743999</v>
      </c>
      <c r="AB67" s="46">
        <f>SUM($AK67:BJ67)/AB$57</f>
        <v>193.04959992061538</v>
      </c>
      <c r="AC67" s="46">
        <f>SUM($AK67:BK67)/AC$57</f>
        <v>197.6729480717037</v>
      </c>
      <c r="AD67" s="46">
        <f>SUM($AK67:BL67)/AD$57</f>
        <v>204.16034278342858</v>
      </c>
      <c r="AE67" s="46">
        <f>SUM($AK67:BM67)/AE$57</f>
        <v>212.31895165296552</v>
      </c>
      <c r="AF67" s="46">
        <f>SUM($AK67:BN67)/AF$57</f>
        <v>221.98165326453332</v>
      </c>
      <c r="AJ67" s="47" t="s">
        <v>86</v>
      </c>
      <c r="AK67" s="46">
        <v>351.27479896799991</v>
      </c>
      <c r="AL67" s="46">
        <v>329.84986597866663</v>
      </c>
      <c r="AM67" s="46">
        <v>308.42493298933329</v>
      </c>
      <c r="AN67" s="46">
        <v>286.99999999999994</v>
      </c>
      <c r="AO67" s="46">
        <v>228.60000000000002</v>
      </c>
      <c r="AP67" s="46">
        <v>170.20000000000002</v>
      </c>
      <c r="AQ67" s="46">
        <v>138.25</v>
      </c>
      <c r="AR67" s="46">
        <v>106.30000000000001</v>
      </c>
      <c r="AS67" s="46">
        <v>116.55000000000001</v>
      </c>
      <c r="AT67" s="46">
        <v>126.8</v>
      </c>
      <c r="AU67" s="46">
        <v>134.06</v>
      </c>
      <c r="AV67" s="46">
        <v>141.32</v>
      </c>
      <c r="AW67" s="46">
        <v>148.57999999999998</v>
      </c>
      <c r="AX67" s="46">
        <v>155.83999999999997</v>
      </c>
      <c r="AY67" s="46">
        <v>163.09999999999997</v>
      </c>
      <c r="AZ67" s="46">
        <v>168.29999999999995</v>
      </c>
      <c r="BA67" s="46">
        <v>173.49999999999997</v>
      </c>
      <c r="BB67" s="46">
        <v>178.69999999999996</v>
      </c>
      <c r="BC67" s="46">
        <v>183.89999999999998</v>
      </c>
      <c r="BD67" s="46">
        <v>189.09999999999997</v>
      </c>
      <c r="BE67" s="46">
        <v>190.27999999999997</v>
      </c>
      <c r="BF67" s="46">
        <v>191.45999999999998</v>
      </c>
      <c r="BG67" s="46">
        <v>192.64</v>
      </c>
      <c r="BH67" s="46">
        <v>193.82</v>
      </c>
      <c r="BI67" s="46">
        <v>195.00000000000006</v>
      </c>
      <c r="BJ67" s="46">
        <v>256.44000000000005</v>
      </c>
      <c r="BK67" s="46">
        <v>317.88</v>
      </c>
      <c r="BL67" s="46">
        <v>379.32000000000005</v>
      </c>
      <c r="BM67" s="46">
        <v>440.76</v>
      </c>
      <c r="BN67" s="46">
        <v>502.19999999999993</v>
      </c>
    </row>
    <row r="68" spans="2:66" x14ac:dyDescent="0.3">
      <c r="B68" s="47" t="s">
        <v>87</v>
      </c>
      <c r="C68" s="46">
        <f t="shared" si="1"/>
        <v>123.35842672799993</v>
      </c>
      <c r="D68" s="46">
        <f>SUM($AK68:AL68)/D$57</f>
        <v>164.6820222733333</v>
      </c>
      <c r="E68" s="46">
        <f>SUM($AK68:AM68)/E$57</f>
        <v>206.00561781866668</v>
      </c>
      <c r="F68" s="46">
        <f>SUM($AK68:AN68)/F$57</f>
        <v>247.32921336400003</v>
      </c>
      <c r="G68" s="46">
        <f>SUM($AK68:AO68)/G$57</f>
        <v>261.88337069120001</v>
      </c>
      <c r="H68" s="46">
        <f>SUM($AK68:AP68)/H$57</f>
        <v>263.05280890933335</v>
      </c>
      <c r="I68" s="46">
        <f>SUM($AK68:AQ68)/I$57</f>
        <v>257.9881219222857</v>
      </c>
      <c r="J68" s="46">
        <f>SUM($AK68:AR68)/J$57</f>
        <v>249.02710668199998</v>
      </c>
      <c r="K68" s="46">
        <f>SUM($AK68:AS68)/K$57</f>
        <v>240.379650384</v>
      </c>
      <c r="L68" s="46">
        <f>SUM($AK68:AT68)/L$57</f>
        <v>231.95168534559997</v>
      </c>
      <c r="M68" s="46">
        <f>SUM($AK68:AU68)/M$57</f>
        <v>225.81971395054543</v>
      </c>
      <c r="N68" s="46">
        <f>SUM($AK68:AV68)/N$57</f>
        <v>221.409737788</v>
      </c>
      <c r="O68" s="46">
        <f>SUM($AK68:AW68)/O$57</f>
        <v>218.32437334276923</v>
      </c>
      <c r="P68" s="46">
        <f>SUM($AK68:AX68)/P$57</f>
        <v>216.27977524685713</v>
      </c>
      <c r="Q68" s="46">
        <f>SUM($AK68:AY68)/Q$57</f>
        <v>215.06779023039999</v>
      </c>
      <c r="R68" s="46">
        <f>SUM($AK68:AZ68)/R$57</f>
        <v>214.53105334099999</v>
      </c>
      <c r="S68" s="46">
        <f>SUM($AK68:BA68)/S$57</f>
        <v>214.55040314447058</v>
      </c>
      <c r="T68" s="46">
        <f>SUM($AK68:BB68)/T$57</f>
        <v>215.03315852533331</v>
      </c>
      <c r="U68" s="46">
        <f>SUM($AK68:BC68)/U$57</f>
        <v>215.90615018189473</v>
      </c>
      <c r="V68" s="46">
        <f>SUM($AK68:BD68)/V$57</f>
        <v>217.11084267279998</v>
      </c>
      <c r="W68" s="46">
        <f>SUM($AK68:BE68)/W$57</f>
        <v>218.1550882598095</v>
      </c>
      <c r="X68" s="46">
        <f>SUM($AK68:BF68)/X$57</f>
        <v>219.0607660661818</v>
      </c>
      <c r="Y68" s="46">
        <f>SUM($AK68:BG68)/Y$57</f>
        <v>219.84595015026085</v>
      </c>
      <c r="Z68" s="46">
        <f>SUM($AK68:BH68)/Z$57</f>
        <v>220.52570222733331</v>
      </c>
      <c r="AA68" s="46">
        <f>SUM($AK68:BI68)/AA$57</f>
        <v>221.11267413823995</v>
      </c>
      <c r="AB68" s="46">
        <f>SUM($AK68:BJ68)/AB$57</f>
        <v>223.64987897907687</v>
      </c>
      <c r="AC68" s="46">
        <f>SUM($AK68:BK68)/AC$57</f>
        <v>227.92062420207404</v>
      </c>
      <c r="AD68" s="46">
        <f>SUM($AK68:BL68)/AD$57</f>
        <v>233.73917333771425</v>
      </c>
      <c r="AE68" s="46">
        <f>SUM($AK68:BM68)/AE$57</f>
        <v>240.94540873986205</v>
      </c>
      <c r="AF68" s="46">
        <f>SUM($AK68:BN68)/AF$57</f>
        <v>249.40056178186666</v>
      </c>
      <c r="AJ68" s="47" t="s">
        <v>87</v>
      </c>
      <c r="AK68" s="46">
        <v>123.35842672799993</v>
      </c>
      <c r="AL68" s="46">
        <v>206.00561781866665</v>
      </c>
      <c r="AM68" s="46">
        <v>288.65280890933337</v>
      </c>
      <c r="AN68" s="46">
        <v>371.30000000000007</v>
      </c>
      <c r="AO68" s="46">
        <v>320.10000000000002</v>
      </c>
      <c r="AP68" s="46">
        <v>268.89999999999998</v>
      </c>
      <c r="AQ68" s="46">
        <v>227.6</v>
      </c>
      <c r="AR68" s="46">
        <v>186.3</v>
      </c>
      <c r="AS68" s="46">
        <v>171.2</v>
      </c>
      <c r="AT68" s="46">
        <v>156.09999999999997</v>
      </c>
      <c r="AU68" s="46">
        <v>164.49999999999997</v>
      </c>
      <c r="AV68" s="46">
        <v>172.89999999999998</v>
      </c>
      <c r="AW68" s="46">
        <v>181.29999999999998</v>
      </c>
      <c r="AX68" s="46">
        <v>189.7</v>
      </c>
      <c r="AY68" s="46">
        <v>198.09999999999997</v>
      </c>
      <c r="AZ68" s="46">
        <v>206.48</v>
      </c>
      <c r="BA68" s="46">
        <v>214.85999999999999</v>
      </c>
      <c r="BB68" s="46">
        <v>223.24</v>
      </c>
      <c r="BC68" s="46">
        <v>231.62</v>
      </c>
      <c r="BD68" s="46">
        <v>240</v>
      </c>
      <c r="BE68" s="46">
        <v>239.04</v>
      </c>
      <c r="BF68" s="46">
        <v>238.08</v>
      </c>
      <c r="BG68" s="46">
        <v>237.12</v>
      </c>
      <c r="BH68" s="46">
        <v>236.16</v>
      </c>
      <c r="BI68" s="46">
        <v>235.19999999999996</v>
      </c>
      <c r="BJ68" s="46">
        <v>287.08</v>
      </c>
      <c r="BK68" s="46">
        <v>338.96</v>
      </c>
      <c r="BL68" s="46">
        <v>390.84</v>
      </c>
      <c r="BM68" s="46">
        <v>442.72</v>
      </c>
      <c r="BN68" s="46">
        <v>494.6</v>
      </c>
    </row>
    <row r="69" spans="2:66" x14ac:dyDescent="0.3">
      <c r="B69" s="47" t="s">
        <v>88</v>
      </c>
      <c r="C69" s="46">
        <f t="shared" si="1"/>
        <v>298.156000624</v>
      </c>
      <c r="D69" s="46">
        <f>SUM($AK69:AL69)/D$57</f>
        <v>321.24666718666663</v>
      </c>
      <c r="E69" s="46">
        <f>SUM($AK69:AM69)/E$57</f>
        <v>344.33733374933331</v>
      </c>
      <c r="F69" s="46">
        <f>SUM($AK69:AN69)/F$57</f>
        <v>367.42800031199999</v>
      </c>
      <c r="G69" s="46">
        <f>SUM($AK69:AO69)/G$57</f>
        <v>375.15240024959996</v>
      </c>
      <c r="H69" s="46">
        <f>SUM($AK69:AP69)/H$57</f>
        <v>375.19366687466663</v>
      </c>
      <c r="I69" s="46">
        <f>SUM($AK69:AQ69)/I$57</f>
        <v>369.83742874971421</v>
      </c>
      <c r="J69" s="46">
        <f>SUM($AK69:AR69)/J$57</f>
        <v>361.10775015599995</v>
      </c>
      <c r="K69" s="46">
        <f>SUM($AK69:AS69)/K$57</f>
        <v>353.30688902755554</v>
      </c>
      <c r="L69" s="46">
        <f>SUM($AK69:AT69)/L$57</f>
        <v>346.15620012479997</v>
      </c>
      <c r="M69" s="46">
        <f>SUM($AK69:AU69)/M$57</f>
        <v>340.66563647709086</v>
      </c>
      <c r="N69" s="46">
        <f>SUM($AK69:AV69)/N$57</f>
        <v>336.42016677066658</v>
      </c>
      <c r="O69" s="46">
        <f>SUM($AK69:AW69)/O$57</f>
        <v>333.13246163446149</v>
      </c>
      <c r="P69" s="46">
        <f>SUM($AK69:AX69)/P$57</f>
        <v>330.59728580342852</v>
      </c>
      <c r="Q69" s="46">
        <f>SUM($AK69:AY69)/Q$57</f>
        <v>328.66413341653333</v>
      </c>
      <c r="R69" s="46">
        <f>SUM($AK69:AZ69)/R$57</f>
        <v>326.42012507800001</v>
      </c>
      <c r="S69" s="46">
        <f>SUM($AK69:BA69)/S$57</f>
        <v>323.92011772047061</v>
      </c>
      <c r="T69" s="46">
        <f>SUM($AK69:BB69)/T$57</f>
        <v>321.20677784711114</v>
      </c>
      <c r="U69" s="46">
        <f>SUM($AK69:BC69)/U$57</f>
        <v>318.31378953936843</v>
      </c>
      <c r="V69" s="46">
        <f>SUM($AK69:BD69)/V$57</f>
        <v>315.26810006239998</v>
      </c>
      <c r="W69" s="46">
        <f>SUM($AK69:BE69)/W$57</f>
        <v>311.57247624990475</v>
      </c>
      <c r="X69" s="46">
        <f>SUM($AK69:BF69)/X$57</f>
        <v>307.31554551127272</v>
      </c>
      <c r="Y69" s="46">
        <f>SUM($AK69:BG69)/Y$57</f>
        <v>302.57052179339132</v>
      </c>
      <c r="Z69" s="46">
        <f>SUM($AK69:BH69)/Z$57</f>
        <v>297.39841671866662</v>
      </c>
      <c r="AA69" s="46">
        <f>SUM($AK69:BI69)/AA$57</f>
        <v>291.85048004991995</v>
      </c>
      <c r="AB69" s="46">
        <f>SUM($AK69:BJ69)/AB$57</f>
        <v>285.50853850953843</v>
      </c>
      <c r="AC69" s="46">
        <f>SUM($AK69:BK69)/AC$57</f>
        <v>278.46081486103702</v>
      </c>
      <c r="AD69" s="46">
        <f>SUM($AK69:BL69)/AD$57</f>
        <v>270.78292861599999</v>
      </c>
      <c r="AE69" s="46">
        <f>SUM($AK69:BM69)/AE$57</f>
        <v>262.54006900855171</v>
      </c>
      <c r="AF69" s="46">
        <f>SUM($AK69:BN69)/AF$57</f>
        <v>253.78873337493329</v>
      </c>
      <c r="AJ69" s="47" t="s">
        <v>88</v>
      </c>
      <c r="AK69" s="46">
        <v>298.156000624</v>
      </c>
      <c r="AL69" s="46">
        <v>344.33733374933331</v>
      </c>
      <c r="AM69" s="46">
        <v>390.51866687466668</v>
      </c>
      <c r="AN69" s="46">
        <v>436.7</v>
      </c>
      <c r="AO69" s="46">
        <v>406.04999999999995</v>
      </c>
      <c r="AP69" s="46">
        <v>375.4</v>
      </c>
      <c r="AQ69" s="46">
        <v>337.7</v>
      </c>
      <c r="AR69" s="46">
        <v>299.99999999999994</v>
      </c>
      <c r="AS69" s="46">
        <v>290.89999999999998</v>
      </c>
      <c r="AT69" s="46">
        <v>281.79999999999995</v>
      </c>
      <c r="AU69" s="46">
        <v>285.75999999999993</v>
      </c>
      <c r="AV69" s="46">
        <v>289.71999999999997</v>
      </c>
      <c r="AW69" s="46">
        <v>293.67999999999995</v>
      </c>
      <c r="AX69" s="46">
        <v>297.64</v>
      </c>
      <c r="AY69" s="46">
        <v>301.60000000000002</v>
      </c>
      <c r="AZ69" s="46">
        <v>292.76000000000005</v>
      </c>
      <c r="BA69" s="46">
        <v>283.92</v>
      </c>
      <c r="BB69" s="46">
        <v>275.08000000000004</v>
      </c>
      <c r="BC69" s="46">
        <v>266.24</v>
      </c>
      <c r="BD69" s="46">
        <v>257.39999999999998</v>
      </c>
      <c r="BE69" s="46">
        <v>237.66</v>
      </c>
      <c r="BF69" s="46">
        <v>217.92</v>
      </c>
      <c r="BG69" s="46">
        <v>198.18</v>
      </c>
      <c r="BH69" s="46">
        <v>178.44</v>
      </c>
      <c r="BI69" s="46">
        <v>158.69999999999999</v>
      </c>
      <c r="BJ69" s="46">
        <v>126.95999999999998</v>
      </c>
      <c r="BK69" s="46">
        <v>95.219999999999985</v>
      </c>
      <c r="BL69" s="46">
        <v>63.47999999999999</v>
      </c>
      <c r="BM69" s="46">
        <v>31.739999999999981</v>
      </c>
      <c r="BN69" s="46">
        <v>0</v>
      </c>
    </row>
    <row r="70" spans="2:66" x14ac:dyDescent="0.3">
      <c r="B70" s="47" t="s">
        <v>89</v>
      </c>
      <c r="C70" s="46">
        <f t="shared" si="1"/>
        <v>745.21990456000003</v>
      </c>
      <c r="D70" s="46">
        <f>SUM($AK70:AL70)/D$57</f>
        <v>696.61658713333327</v>
      </c>
      <c r="E70" s="46">
        <f>SUM($AK70:AM70)/E$57</f>
        <v>648.01326970666662</v>
      </c>
      <c r="F70" s="46">
        <f>SUM($AK70:AN70)/F$57</f>
        <v>599.40995227999997</v>
      </c>
      <c r="G70" s="46">
        <f>SUM($AK70:AO70)/G$57</f>
        <v>568.03796182400004</v>
      </c>
      <c r="H70" s="46">
        <f>SUM($AK70:AP70)/H$57</f>
        <v>545.28163485333334</v>
      </c>
      <c r="I70" s="46">
        <f>SUM($AK70:AQ70)/I$57</f>
        <v>525.91282987428565</v>
      </c>
      <c r="J70" s="46">
        <f>SUM($AK70:AR70)/J$57</f>
        <v>508.66122614</v>
      </c>
      <c r="K70" s="46">
        <f>SUM($AK70:AS70)/K$57</f>
        <v>495.08775656888895</v>
      </c>
      <c r="L70" s="46">
        <f>SUM($AK70:AT70)/L$57</f>
        <v>484.08898091200007</v>
      </c>
      <c r="M70" s="46">
        <f>SUM($AK70:AU70)/M$57</f>
        <v>475.27361901090916</v>
      </c>
      <c r="N70" s="46">
        <f>SUM($AK70:AV70)/N$57</f>
        <v>468.09581742666677</v>
      </c>
      <c r="O70" s="46">
        <f>SUM($AK70:AW70)/O$57</f>
        <v>462.17767762461546</v>
      </c>
      <c r="P70" s="46">
        <f>SUM($AK70:AX70)/P$57</f>
        <v>457.24927208000008</v>
      </c>
      <c r="Q70" s="46">
        <f>SUM($AK70:AY70)/Q$57</f>
        <v>453.11265394133341</v>
      </c>
      <c r="R70" s="46">
        <f>SUM($AK70:AZ70)/R$57</f>
        <v>449.68436307000007</v>
      </c>
      <c r="S70" s="46">
        <f>SUM($AK70:BA70)/S$57</f>
        <v>446.83940053647063</v>
      </c>
      <c r="T70" s="46">
        <f>SUM($AK70:BB70)/T$57</f>
        <v>444.48054495111114</v>
      </c>
      <c r="U70" s="46">
        <f>SUM($AK70:BC70)/U$57</f>
        <v>442.53104258526326</v>
      </c>
      <c r="V70" s="46">
        <f>SUM($AK70:BD70)/V$57</f>
        <v>440.92949045600005</v>
      </c>
      <c r="W70" s="46">
        <f>SUM($AK70:BE70)/W$57</f>
        <v>439.45380043428582</v>
      </c>
      <c r="X70" s="46">
        <f>SUM($AK70:BF70)/X$57</f>
        <v>438.0868095054546</v>
      </c>
      <c r="Y70" s="46">
        <f>SUM($AK70:BG70)/Y$57</f>
        <v>436.81433952695659</v>
      </c>
      <c r="Z70" s="46">
        <f>SUM($AK70:BH70)/Z$57</f>
        <v>435.62457538000007</v>
      </c>
      <c r="AA70" s="46">
        <f>SUM($AK70:BI70)/AA$57</f>
        <v>434.50759236480008</v>
      </c>
      <c r="AB70" s="46">
        <f>SUM($AK70:BJ70)/AB$57</f>
        <v>433.88653112000009</v>
      </c>
      <c r="AC70" s="46">
        <f>SUM($AK70:BK70)/AC$57</f>
        <v>433.7062892266668</v>
      </c>
      <c r="AD70" s="46">
        <f>SUM($AK70:BL70)/AD$57</f>
        <v>433.91963604000011</v>
      </c>
      <c r="AE70" s="46">
        <f>SUM($AK70:BM70)/AE$57</f>
        <v>434.48585548689664</v>
      </c>
      <c r="AF70" s="46">
        <f>SUM($AK70:BN70)/AF$57</f>
        <v>435.36966030400009</v>
      </c>
      <c r="AJ70" s="47" t="s">
        <v>89</v>
      </c>
      <c r="AK70" s="46">
        <v>745.21990456000003</v>
      </c>
      <c r="AL70" s="46">
        <v>648.01326970666662</v>
      </c>
      <c r="AM70" s="46">
        <v>550.80663485333321</v>
      </c>
      <c r="AN70" s="46">
        <v>453.59999999999991</v>
      </c>
      <c r="AO70" s="46">
        <v>442.55</v>
      </c>
      <c r="AP70" s="46">
        <v>431.5</v>
      </c>
      <c r="AQ70" s="46">
        <v>409.7</v>
      </c>
      <c r="AR70" s="46">
        <v>387.9</v>
      </c>
      <c r="AS70" s="46">
        <v>386.5</v>
      </c>
      <c r="AT70" s="46">
        <v>385.09999999999997</v>
      </c>
      <c r="AU70" s="46">
        <v>387.11999999999995</v>
      </c>
      <c r="AV70" s="46">
        <v>389.14</v>
      </c>
      <c r="AW70" s="46">
        <v>391.15999999999997</v>
      </c>
      <c r="AX70" s="46">
        <v>393.17999999999995</v>
      </c>
      <c r="AY70" s="46">
        <v>395.19999999999993</v>
      </c>
      <c r="AZ70" s="46">
        <v>398.25999999999993</v>
      </c>
      <c r="BA70" s="46">
        <v>401.32</v>
      </c>
      <c r="BB70" s="46">
        <v>404.38</v>
      </c>
      <c r="BC70" s="46">
        <v>407.44</v>
      </c>
      <c r="BD70" s="46">
        <v>410.5</v>
      </c>
      <c r="BE70" s="46">
        <v>409.94</v>
      </c>
      <c r="BF70" s="46">
        <v>409.38</v>
      </c>
      <c r="BG70" s="46">
        <v>408.82</v>
      </c>
      <c r="BH70" s="46">
        <v>408.26</v>
      </c>
      <c r="BI70" s="46">
        <v>407.70000000000005</v>
      </c>
      <c r="BJ70" s="46">
        <v>418.36</v>
      </c>
      <c r="BK70" s="46">
        <v>429.02000000000004</v>
      </c>
      <c r="BL70" s="46">
        <v>439.68</v>
      </c>
      <c r="BM70" s="46">
        <v>450.34000000000003</v>
      </c>
      <c r="BN70" s="46">
        <v>461</v>
      </c>
    </row>
    <row r="71" spans="2:66" x14ac:dyDescent="0.3">
      <c r="B71" s="47" t="s">
        <v>90</v>
      </c>
      <c r="C71" s="46">
        <f t="shared" si="1"/>
        <v>383.12194688</v>
      </c>
      <c r="D71" s="46">
        <f>SUM($AK71:AL71)/D$57</f>
        <v>378.26828906666668</v>
      </c>
      <c r="E71" s="46">
        <f>SUM($AK71:AM71)/E$57</f>
        <v>373.41463125333331</v>
      </c>
      <c r="F71" s="46">
        <f>SUM($AK71:AN71)/F$57</f>
        <v>368.56097344</v>
      </c>
      <c r="G71" s="46">
        <f>SUM($AK71:AO71)/G$57</f>
        <v>352.23877875200003</v>
      </c>
      <c r="H71" s="46">
        <f>SUM($AK71:AP71)/H$57</f>
        <v>330.18231562666671</v>
      </c>
      <c r="I71" s="46">
        <f>SUM($AK71:AQ71)/I$57</f>
        <v>305.90627053714292</v>
      </c>
      <c r="J71" s="46">
        <f>SUM($AK71:AR71)/J$57</f>
        <v>280.24298672000003</v>
      </c>
      <c r="K71" s="46">
        <f>SUM($AK71:AS71)/K$57</f>
        <v>260.71043264000002</v>
      </c>
      <c r="L71" s="46">
        <f>SUM($AK71:AT71)/L$57</f>
        <v>245.46938937600004</v>
      </c>
      <c r="M71" s="46">
        <f>SUM($AK71:AU71)/M$57</f>
        <v>233.69762670545458</v>
      </c>
      <c r="N71" s="46">
        <f>SUM($AK71:AV71)/N$57</f>
        <v>224.52782448000002</v>
      </c>
      <c r="O71" s="46">
        <f>SUM($AK71:AW71)/O$57</f>
        <v>217.3595302892308</v>
      </c>
      <c r="P71" s="46">
        <f>SUM($AK71:AX71)/P$57</f>
        <v>211.76384955428574</v>
      </c>
      <c r="Q71" s="46">
        <f>SUM($AK71:AY71)/Q$57</f>
        <v>207.42625958400001</v>
      </c>
      <c r="R71" s="46">
        <f>SUM($AK71:AZ71)/R$57</f>
        <v>204.04336836000002</v>
      </c>
      <c r="S71" s="46">
        <f>SUM($AK71:BA71)/S$57</f>
        <v>201.4466996329412</v>
      </c>
      <c r="T71" s="46">
        <f>SUM($AK71:BB71)/T$57</f>
        <v>199.50521632000002</v>
      </c>
      <c r="U71" s="46">
        <f>SUM($AK71:BC71)/U$57</f>
        <v>198.1154680926316</v>
      </c>
      <c r="V71" s="46">
        <f>SUM($AK71:BD71)/V$57</f>
        <v>197.194694688</v>
      </c>
      <c r="W71" s="46">
        <f>SUM($AK71:BE71)/W$57</f>
        <v>196.49970922666665</v>
      </c>
      <c r="X71" s="46">
        <f>SUM($AK71:BF71)/X$57</f>
        <v>195.99972244363636</v>
      </c>
      <c r="Y71" s="46">
        <f>SUM($AK71:BG71)/Y$57</f>
        <v>195.66929972869565</v>
      </c>
      <c r="Z71" s="46">
        <f>SUM($AK71:BH71)/Z$57</f>
        <v>195.48724557333333</v>
      </c>
      <c r="AA71" s="46">
        <f>SUM($AK71:BI71)/AA$57</f>
        <v>195.43575575039998</v>
      </c>
      <c r="AB71" s="46">
        <f>SUM($AK71:BJ71)/AB$57</f>
        <v>197.93899591384616</v>
      </c>
      <c r="AC71" s="46">
        <f>SUM($AK71:BK71)/AC$57</f>
        <v>202.71310717629629</v>
      </c>
      <c r="AD71" s="46">
        <f>SUM($AK71:BL71)/AD$57</f>
        <v>209.51478191999999</v>
      </c>
      <c r="AE71" s="46">
        <f>SUM($AK71:BM71)/AE$57</f>
        <v>218.13427219862066</v>
      </c>
      <c r="AF71" s="46">
        <f>SUM($AK71:BN71)/AF$57</f>
        <v>228.38979645866667</v>
      </c>
      <c r="AJ71" s="47" t="s">
        <v>90</v>
      </c>
      <c r="AK71" s="46">
        <v>383.12194688</v>
      </c>
      <c r="AL71" s="46">
        <v>373.41463125333337</v>
      </c>
      <c r="AM71" s="46">
        <v>363.70731562666668</v>
      </c>
      <c r="AN71" s="46">
        <v>354</v>
      </c>
      <c r="AO71" s="46">
        <v>286.95</v>
      </c>
      <c r="AP71" s="46">
        <v>219.9</v>
      </c>
      <c r="AQ71" s="46">
        <v>160.25</v>
      </c>
      <c r="AR71" s="46">
        <v>100.60000000000004</v>
      </c>
      <c r="AS71" s="46">
        <v>104.45000000000002</v>
      </c>
      <c r="AT71" s="46">
        <v>108.30000000000001</v>
      </c>
      <c r="AU71" s="46">
        <v>115.98</v>
      </c>
      <c r="AV71" s="46">
        <v>123.66</v>
      </c>
      <c r="AW71" s="46">
        <v>131.34</v>
      </c>
      <c r="AX71" s="46">
        <v>139.01999999999998</v>
      </c>
      <c r="AY71" s="46">
        <v>146.69999999999999</v>
      </c>
      <c r="AZ71" s="46">
        <v>153.29999999999998</v>
      </c>
      <c r="BA71" s="46">
        <v>159.89999999999998</v>
      </c>
      <c r="BB71" s="46">
        <v>166.5</v>
      </c>
      <c r="BC71" s="46">
        <v>173.09999999999997</v>
      </c>
      <c r="BD71" s="46">
        <v>179.7</v>
      </c>
      <c r="BE71" s="46">
        <v>182.6</v>
      </c>
      <c r="BF71" s="46">
        <v>185.49999999999997</v>
      </c>
      <c r="BG71" s="46">
        <v>188.39999999999998</v>
      </c>
      <c r="BH71" s="46">
        <v>191.29999999999998</v>
      </c>
      <c r="BI71" s="46">
        <v>194.20000000000002</v>
      </c>
      <c r="BJ71" s="46">
        <v>260.52</v>
      </c>
      <c r="BK71" s="46">
        <v>326.84000000000003</v>
      </c>
      <c r="BL71" s="46">
        <v>393.15999999999997</v>
      </c>
      <c r="BM71" s="46">
        <v>459.48</v>
      </c>
      <c r="BN71" s="46">
        <v>525.79999999999995</v>
      </c>
    </row>
    <row r="72" spans="2:66" x14ac:dyDescent="0.3">
      <c r="B72" s="47" t="s">
        <v>91</v>
      </c>
      <c r="C72" s="46">
        <f t="shared" si="1"/>
        <v>789.14121792000003</v>
      </c>
      <c r="D72" s="46">
        <f>SUM($AK72:AL72)/D$57</f>
        <v>719.68434826666669</v>
      </c>
      <c r="E72" s="46">
        <f>SUM($AK72:AM72)/E$57</f>
        <v>650.22747861333335</v>
      </c>
      <c r="F72" s="46">
        <f>SUM($AK72:AN72)/F$57</f>
        <v>580.77060896</v>
      </c>
      <c r="G72" s="46">
        <f>SUM($AK72:AO72)/G$57</f>
        <v>538.23648716799994</v>
      </c>
      <c r="H72" s="46">
        <f>SUM($AK72:AP72)/H$57</f>
        <v>509.16373930666668</v>
      </c>
      <c r="I72" s="46">
        <f>SUM($AK72:AQ72)/I$57</f>
        <v>488.72606226285717</v>
      </c>
      <c r="J72" s="46">
        <f>SUM($AK72:AR72)/J$57</f>
        <v>473.68530448000001</v>
      </c>
      <c r="K72" s="46">
        <f>SUM($AK72:AS72)/K$57</f>
        <v>465.45915953777774</v>
      </c>
      <c r="L72" s="46">
        <f>SUM($AK72:AT72)/L$57</f>
        <v>462.00324358399996</v>
      </c>
      <c r="M72" s="46">
        <f>SUM($AK72:AU72)/M$57</f>
        <v>460.06113053090905</v>
      </c>
      <c r="N72" s="46">
        <f>SUM($AK72:AV72)/N$57</f>
        <v>459.2543696533333</v>
      </c>
      <c r="O72" s="46">
        <f>SUM($AK72:AW72)/O$57</f>
        <v>459.32095660307692</v>
      </c>
      <c r="P72" s="46">
        <f>SUM($AK72:AX72)/P$57</f>
        <v>460.07374541714279</v>
      </c>
      <c r="Q72" s="46">
        <f>SUM($AK72:AY72)/Q$57</f>
        <v>461.37549572266664</v>
      </c>
      <c r="R72" s="46">
        <f>SUM($AK72:AZ72)/R$57</f>
        <v>462.46327723999997</v>
      </c>
      <c r="S72" s="46">
        <f>SUM($AK72:BA72)/S$57</f>
        <v>463.37484916705881</v>
      </c>
      <c r="T72" s="46">
        <f>SUM($AK72:BB72)/T$57</f>
        <v>464.13957976888884</v>
      </c>
      <c r="U72" s="46">
        <f>SUM($AK72:BC72)/U$57</f>
        <v>464.78065451789467</v>
      </c>
      <c r="V72" s="46">
        <f>SUM($AK72:BD72)/V$57</f>
        <v>465.31662179199992</v>
      </c>
      <c r="W72" s="46">
        <f>SUM($AK72:BE72)/W$57</f>
        <v>465.51297313523804</v>
      </c>
      <c r="X72" s="46">
        <f>SUM($AK72:BF72)/X$57</f>
        <v>465.41601981090901</v>
      </c>
      <c r="Y72" s="46">
        <f>SUM($AK72:BG72)/Y$57</f>
        <v>465.06401894956514</v>
      </c>
      <c r="Z72" s="46">
        <f>SUM($AK72:BH72)/Z$57</f>
        <v>464.48885149333324</v>
      </c>
      <c r="AA72" s="46">
        <f>SUM($AK72:BI72)/AA$57</f>
        <v>463.71729743359998</v>
      </c>
      <c r="AB72" s="46">
        <f>SUM($AK72:BJ72)/AB$57</f>
        <v>463.29586291692306</v>
      </c>
      <c r="AC72" s="46">
        <f>SUM($AK72:BK72)/AC$57</f>
        <v>463.1856457718518</v>
      </c>
      <c r="AD72" s="46">
        <f>SUM($AK72:BL72)/AD$57</f>
        <v>463.35330127999993</v>
      </c>
      <c r="AE72" s="46">
        <f>SUM($AK72:BM72)/AE$57</f>
        <v>463.77008399448272</v>
      </c>
      <c r="AF72" s="46">
        <f>SUM($AK72:BN72)/AF$57</f>
        <v>464.41108119466662</v>
      </c>
      <c r="AJ72" s="47" t="s">
        <v>91</v>
      </c>
      <c r="AK72" s="46">
        <v>789.14121792000003</v>
      </c>
      <c r="AL72" s="46">
        <v>650.22747861333335</v>
      </c>
      <c r="AM72" s="46">
        <v>511.31373930666666</v>
      </c>
      <c r="AN72" s="46">
        <v>372.4</v>
      </c>
      <c r="AO72" s="46">
        <v>368.1</v>
      </c>
      <c r="AP72" s="46">
        <v>363.80000000000007</v>
      </c>
      <c r="AQ72" s="46">
        <v>366.1</v>
      </c>
      <c r="AR72" s="46">
        <v>368.4</v>
      </c>
      <c r="AS72" s="46">
        <v>399.65</v>
      </c>
      <c r="AT72" s="46">
        <v>430.90000000000003</v>
      </c>
      <c r="AU72" s="46">
        <v>440.64000000000004</v>
      </c>
      <c r="AV72" s="46">
        <v>450.38</v>
      </c>
      <c r="AW72" s="46">
        <v>460.12</v>
      </c>
      <c r="AX72" s="46">
        <v>469.86</v>
      </c>
      <c r="AY72" s="46">
        <v>479.6</v>
      </c>
      <c r="AZ72" s="46">
        <v>478.78000000000003</v>
      </c>
      <c r="BA72" s="46">
        <v>477.96</v>
      </c>
      <c r="BB72" s="46">
        <v>477.14</v>
      </c>
      <c r="BC72" s="46">
        <v>476.32</v>
      </c>
      <c r="BD72" s="46">
        <v>475.5</v>
      </c>
      <c r="BE72" s="46">
        <v>469.44</v>
      </c>
      <c r="BF72" s="46">
        <v>463.38</v>
      </c>
      <c r="BG72" s="46">
        <v>457.32</v>
      </c>
      <c r="BH72" s="46">
        <v>451.26</v>
      </c>
      <c r="BI72" s="46">
        <v>445.20000000000005</v>
      </c>
      <c r="BJ72" s="46">
        <v>452.76000000000005</v>
      </c>
      <c r="BK72" s="46">
        <v>460.32000000000005</v>
      </c>
      <c r="BL72" s="46">
        <v>467.88000000000005</v>
      </c>
      <c r="BM72" s="46">
        <v>475.44000000000005</v>
      </c>
      <c r="BN72" s="46">
        <v>483.00000000000006</v>
      </c>
    </row>
    <row r="73" spans="2:66" x14ac:dyDescent="0.3">
      <c r="B73" s="47" t="s">
        <v>92</v>
      </c>
      <c r="C73" s="46">
        <f t="shared" si="1"/>
        <v>375.90892689600008</v>
      </c>
      <c r="D73" s="46">
        <f>SUM($AK73:AL73)/D$57</f>
        <v>396.97410574666674</v>
      </c>
      <c r="E73" s="46">
        <f>SUM($AK73:AM73)/E$57</f>
        <v>418.03928459733339</v>
      </c>
      <c r="F73" s="46">
        <f>SUM($AK73:AN73)/F$57</f>
        <v>439.10446344800005</v>
      </c>
      <c r="G73" s="46">
        <f>SUM($AK73:AO73)/G$57</f>
        <v>447.8535707584</v>
      </c>
      <c r="H73" s="46">
        <f>SUM($AK73:AP73)/H$57</f>
        <v>450.44464229866668</v>
      </c>
      <c r="I73" s="46">
        <f>SUM($AK73:AQ73)/I$57</f>
        <v>448.03826482742858</v>
      </c>
      <c r="J73" s="46">
        <f>SUM($AK73:AR73)/J$57</f>
        <v>442.50848172400003</v>
      </c>
      <c r="K73" s="46">
        <f>SUM($AK73:AS73)/K$57</f>
        <v>437.7130948657778</v>
      </c>
      <c r="L73" s="46">
        <f>SUM($AK73:AT73)/L$57</f>
        <v>433.43178537920005</v>
      </c>
      <c r="M73" s="46">
        <f>SUM($AK73:AU73)/M$57</f>
        <v>429.45071398109098</v>
      </c>
      <c r="N73" s="46">
        <f>SUM($AK73:AV73)/N$57</f>
        <v>425.69482114933339</v>
      </c>
      <c r="O73" s="46">
        <f>SUM($AK73:AW73)/O$57</f>
        <v>422.11214259938464</v>
      </c>
      <c r="P73" s="46">
        <f>SUM($AK73:AX73)/P$57</f>
        <v>418.66556098514286</v>
      </c>
      <c r="Q73" s="46">
        <f>SUM($AK73:AY73)/Q$57</f>
        <v>415.32785691946668</v>
      </c>
      <c r="R73" s="46">
        <f>SUM($AK73:AZ73)/R$57</f>
        <v>411.99236586200004</v>
      </c>
      <c r="S73" s="46">
        <f>SUM($AK73:BA73)/S$57</f>
        <v>408.65869728188238</v>
      </c>
      <c r="T73" s="46">
        <f>SUM($AK73:BB73)/T$57</f>
        <v>405.3265474328889</v>
      </c>
      <c r="U73" s="46">
        <f>SUM($AK73:BC73)/U$57</f>
        <v>401.99567651536847</v>
      </c>
      <c r="V73" s="46">
        <f>SUM($AK73:BD73)/V$57</f>
        <v>398.66589268960001</v>
      </c>
      <c r="W73" s="46">
        <f>SUM($AK73:BE73)/W$57</f>
        <v>395.02846922819049</v>
      </c>
      <c r="X73" s="46">
        <f>SUM($AK73:BF73)/X$57</f>
        <v>391.12535699054547</v>
      </c>
      <c r="Y73" s="46">
        <f>SUM($AK73:BG73)/Y$57</f>
        <v>386.9912110344348</v>
      </c>
      <c r="Z73" s="46">
        <f>SUM($AK73:BH73)/Z$57</f>
        <v>382.6549105746667</v>
      </c>
      <c r="AA73" s="46">
        <f>SUM($AK73:BI73)/AA$57</f>
        <v>378.14071415168002</v>
      </c>
      <c r="AB73" s="46">
        <f>SUM($AK73:BJ73)/AB$57</f>
        <v>375.50837899200002</v>
      </c>
      <c r="AC73" s="46">
        <f>SUM($AK73:BK73)/AC$57</f>
        <v>374.54880939970377</v>
      </c>
      <c r="AD73" s="46">
        <f>SUM($AK73:BL73)/AD$57</f>
        <v>375.08278049257149</v>
      </c>
      <c r="AE73" s="46">
        <f>SUM($AK73:BM73)/AE$57</f>
        <v>376.95578806179316</v>
      </c>
      <c r="AF73" s="46">
        <f>SUM($AK73:BN73)/AF$57</f>
        <v>380.03392845973332</v>
      </c>
      <c r="AJ73" s="47" t="s">
        <v>92</v>
      </c>
      <c r="AK73" s="46">
        <v>375.90892689600008</v>
      </c>
      <c r="AL73" s="46">
        <v>418.03928459733339</v>
      </c>
      <c r="AM73" s="46">
        <v>460.16964229866676</v>
      </c>
      <c r="AN73" s="46">
        <v>502.30000000000007</v>
      </c>
      <c r="AO73" s="46">
        <v>482.84999999999997</v>
      </c>
      <c r="AP73" s="46">
        <v>463.4</v>
      </c>
      <c r="AQ73" s="46">
        <v>433.6</v>
      </c>
      <c r="AR73" s="46">
        <v>403.80000000000007</v>
      </c>
      <c r="AS73" s="46">
        <v>399.35</v>
      </c>
      <c r="AT73" s="46">
        <v>394.9</v>
      </c>
      <c r="AU73" s="46">
        <v>389.64</v>
      </c>
      <c r="AV73" s="46">
        <v>384.38</v>
      </c>
      <c r="AW73" s="46">
        <v>379.12</v>
      </c>
      <c r="AX73" s="46">
        <v>373.86</v>
      </c>
      <c r="AY73" s="46">
        <v>368.6</v>
      </c>
      <c r="AZ73" s="46">
        <v>361.96</v>
      </c>
      <c r="BA73" s="46">
        <v>355.32</v>
      </c>
      <c r="BB73" s="46">
        <v>348.67999999999995</v>
      </c>
      <c r="BC73" s="46">
        <v>342.03999999999996</v>
      </c>
      <c r="BD73" s="46">
        <v>335.4</v>
      </c>
      <c r="BE73" s="46">
        <v>322.27999999999997</v>
      </c>
      <c r="BF73" s="46">
        <v>309.15999999999997</v>
      </c>
      <c r="BG73" s="46">
        <v>296.04000000000002</v>
      </c>
      <c r="BH73" s="46">
        <v>282.92</v>
      </c>
      <c r="BI73" s="46">
        <v>269.80000000000007</v>
      </c>
      <c r="BJ73" s="46">
        <v>309.70000000000005</v>
      </c>
      <c r="BK73" s="46">
        <v>349.6</v>
      </c>
      <c r="BL73" s="46">
        <v>389.5</v>
      </c>
      <c r="BM73" s="46">
        <v>429.4</v>
      </c>
      <c r="BN73" s="46">
        <v>469.29999999999995</v>
      </c>
    </row>
    <row r="74" spans="2:66" x14ac:dyDescent="0.3">
      <c r="B74" s="47" t="s">
        <v>93</v>
      </c>
      <c r="C74" s="46">
        <f t="shared" si="1"/>
        <v>389.89951854399999</v>
      </c>
      <c r="D74" s="46">
        <f>SUM($AK74:AL74)/D$57</f>
        <v>389.51626545333335</v>
      </c>
      <c r="E74" s="46">
        <f>SUM($AK74:AM74)/E$57</f>
        <v>389.1330123626667</v>
      </c>
      <c r="F74" s="46">
        <f>SUM($AK74:AN74)/F$57</f>
        <v>388.74975927200001</v>
      </c>
      <c r="G74" s="46">
        <f>SUM($AK74:AO74)/G$57</f>
        <v>383.02980741760001</v>
      </c>
      <c r="H74" s="46">
        <f>SUM($AK74:AP74)/H$57</f>
        <v>374.64150618133334</v>
      </c>
      <c r="I74" s="46">
        <f>SUM($AK74:AQ74)/I$57</f>
        <v>364.42129101257143</v>
      </c>
      <c r="J74" s="46">
        <f>SUM($AK74:AR74)/J$57</f>
        <v>353.05612963599998</v>
      </c>
      <c r="K74" s="46">
        <f>SUM($AK74:AS74)/K$57</f>
        <v>341.7443374542222</v>
      </c>
      <c r="L74" s="46">
        <f>SUM($AK74:AT74)/L$57</f>
        <v>330.46990370879996</v>
      </c>
      <c r="M74" s="46">
        <f>SUM($AK74:AU74)/M$57</f>
        <v>320.67082155345452</v>
      </c>
      <c r="N74" s="46">
        <f>SUM($AK74:AV74)/N$57</f>
        <v>311.97825309066667</v>
      </c>
      <c r="O74" s="46">
        <f>SUM($AK74:AW74)/O$57</f>
        <v>304.13684900676924</v>
      </c>
      <c r="P74" s="46">
        <f>SUM($AK74:AX74)/P$57</f>
        <v>296.96421693485712</v>
      </c>
      <c r="Q74" s="46">
        <f>SUM($AK74:AY74)/Q$57</f>
        <v>290.3266024725333</v>
      </c>
      <c r="R74" s="46">
        <f>SUM($AK74:AZ74)/R$57</f>
        <v>284.26118981799993</v>
      </c>
      <c r="S74" s="46">
        <f>SUM($AK74:BA74)/S$57</f>
        <v>278.66700218164698</v>
      </c>
      <c r="T74" s="46">
        <f>SUM($AK74:BB74)/T$57</f>
        <v>273.46550206044435</v>
      </c>
      <c r="U74" s="46">
        <f>SUM($AK74:BC74)/U$57</f>
        <v>268.59468616252627</v>
      </c>
      <c r="V74" s="46">
        <f>SUM($AK74:BD74)/V$57</f>
        <v>264.00495185439996</v>
      </c>
      <c r="W74" s="46">
        <f>SUM($AK74:BE74)/W$57</f>
        <v>259.62090652799992</v>
      </c>
      <c r="X74" s="46">
        <f>SUM($AK74:BF74)/X$57</f>
        <v>255.41450168581812</v>
      </c>
      <c r="Y74" s="46">
        <f>SUM($AK74:BG74)/Y$57</f>
        <v>251.36256682991299</v>
      </c>
      <c r="Z74" s="46">
        <f>SUM($AK74:BH74)/Z$57</f>
        <v>247.44579321199993</v>
      </c>
      <c r="AA74" s="46">
        <f>SUM($AK74:BI74)/AA$57</f>
        <v>243.64796148351994</v>
      </c>
      <c r="AB74" s="46">
        <f>SUM($AK74:BJ74)/AB$57</f>
        <v>239.86150142646147</v>
      </c>
      <c r="AC74" s="46">
        <f>SUM($AK74:BK74)/AC$57</f>
        <v>236.08514952177771</v>
      </c>
      <c r="AD74" s="46">
        <f>SUM($AK74:BL74)/AD$57</f>
        <v>232.31782275314279</v>
      </c>
      <c r="AE74" s="46">
        <f>SUM($AK74:BM74)/AE$57</f>
        <v>228.55858748579305</v>
      </c>
      <c r="AF74" s="46">
        <f>SUM($AK74:BN74)/AF$57</f>
        <v>224.80663456959994</v>
      </c>
      <c r="AJ74" s="47" t="s">
        <v>93</v>
      </c>
      <c r="AK74" s="46">
        <v>389.89951854399999</v>
      </c>
      <c r="AL74" s="46">
        <v>389.1330123626667</v>
      </c>
      <c r="AM74" s="46">
        <v>388.36650618133336</v>
      </c>
      <c r="AN74" s="46">
        <v>387.6</v>
      </c>
      <c r="AO74" s="46">
        <v>360.15</v>
      </c>
      <c r="AP74" s="46">
        <v>332.69999999999993</v>
      </c>
      <c r="AQ74" s="46">
        <v>303.09999999999997</v>
      </c>
      <c r="AR74" s="46">
        <v>273.5</v>
      </c>
      <c r="AS74" s="46">
        <v>251.25</v>
      </c>
      <c r="AT74" s="46">
        <v>229</v>
      </c>
      <c r="AU74" s="46">
        <v>222.68</v>
      </c>
      <c r="AV74" s="46">
        <v>216.36</v>
      </c>
      <c r="AW74" s="46">
        <v>210.04000000000002</v>
      </c>
      <c r="AX74" s="46">
        <v>203.72</v>
      </c>
      <c r="AY74" s="46">
        <v>197.4</v>
      </c>
      <c r="AZ74" s="46">
        <v>193.28000000000003</v>
      </c>
      <c r="BA74" s="46">
        <v>189.16000000000003</v>
      </c>
      <c r="BB74" s="46">
        <v>185.04000000000002</v>
      </c>
      <c r="BC74" s="46">
        <v>180.92000000000002</v>
      </c>
      <c r="BD74" s="46">
        <v>176.8</v>
      </c>
      <c r="BE74" s="46">
        <v>171.94000000000003</v>
      </c>
      <c r="BF74" s="46">
        <v>167.08</v>
      </c>
      <c r="BG74" s="46">
        <v>162.22000000000003</v>
      </c>
      <c r="BH74" s="46">
        <v>157.36000000000001</v>
      </c>
      <c r="BI74" s="46">
        <v>152.5</v>
      </c>
      <c r="BJ74" s="46">
        <v>145.20000000000002</v>
      </c>
      <c r="BK74" s="46">
        <v>137.9</v>
      </c>
      <c r="BL74" s="46">
        <v>130.6</v>
      </c>
      <c r="BM74" s="46">
        <v>123.3</v>
      </c>
      <c r="BN74" s="46">
        <v>116</v>
      </c>
    </row>
    <row r="75" spans="2:66" x14ac:dyDescent="0.3">
      <c r="B75" s="47" t="s">
        <v>94</v>
      </c>
      <c r="C75" s="46">
        <f t="shared" si="1"/>
        <v>318.42339836799994</v>
      </c>
      <c r="D75" s="46">
        <f>SUM($AK75:AL75)/D$57</f>
        <v>333.61949863999996</v>
      </c>
      <c r="E75" s="46">
        <f>SUM($AK75:AM75)/E$57</f>
        <v>348.81559891199998</v>
      </c>
      <c r="F75" s="46">
        <f>SUM($AK75:AN75)/F$57</f>
        <v>364.01169918400001</v>
      </c>
      <c r="G75" s="46">
        <f>SUM($AK75:AO75)/G$57</f>
        <v>366.86935934719997</v>
      </c>
      <c r="H75" s="46">
        <f>SUM($AK75:AP75)/H$57</f>
        <v>363.55779945600005</v>
      </c>
      <c r="I75" s="46">
        <f>SUM($AK75:AQ75)/I$57</f>
        <v>355.69954239085718</v>
      </c>
      <c r="J75" s="46">
        <f>SUM($AK75:AR75)/J$57</f>
        <v>344.99959959200004</v>
      </c>
      <c r="K75" s="46">
        <f>SUM($AK75:AS75)/K$57</f>
        <v>335.92742185955558</v>
      </c>
      <c r="L75" s="46">
        <f>SUM($AK75:AT75)/L$57</f>
        <v>327.99467967359999</v>
      </c>
      <c r="M75" s="46">
        <f>SUM($AK75:AU75)/M$57</f>
        <v>321.60607243054545</v>
      </c>
      <c r="N75" s="46">
        <f>SUM($AK75:AV75)/N$57</f>
        <v>316.37556639466669</v>
      </c>
      <c r="O75" s="46">
        <f>SUM($AK75:AW75)/O$57</f>
        <v>312.03590744123079</v>
      </c>
      <c r="P75" s="46">
        <f>SUM($AK75:AX75)/P$57</f>
        <v>308.39619976685714</v>
      </c>
      <c r="Q75" s="46">
        <f>SUM($AK75:AY75)/Q$57</f>
        <v>305.31645311573334</v>
      </c>
      <c r="R75" s="46">
        <f>SUM($AK75:AZ75)/R$57</f>
        <v>302.750424796</v>
      </c>
      <c r="S75" s="46">
        <f>SUM($AK75:BA75)/S$57</f>
        <v>300.60745863152943</v>
      </c>
      <c r="T75" s="46">
        <f>SUM($AK75:BB75)/T$57</f>
        <v>298.81704426311109</v>
      </c>
      <c r="U75" s="46">
        <f>SUM($AK75:BC75)/U$57</f>
        <v>297.32351561768417</v>
      </c>
      <c r="V75" s="46">
        <f>SUM($AK75:BD75)/V$57</f>
        <v>296.08233983679997</v>
      </c>
      <c r="W75" s="46">
        <f>SUM($AK75:BE75)/W$57</f>
        <v>294.98032365409517</v>
      </c>
      <c r="X75" s="46">
        <f>SUM($AK75:BF75)/X$57</f>
        <v>293.99849076072724</v>
      </c>
      <c r="Y75" s="46">
        <f>SUM($AK75:BG75)/Y$57</f>
        <v>293.12116507547819</v>
      </c>
      <c r="Z75" s="46">
        <f>SUM($AK75:BH75)/Z$57</f>
        <v>292.3352831973333</v>
      </c>
      <c r="AA75" s="46">
        <f>SUM($AK75:BI75)/AA$57</f>
        <v>291.62987186943997</v>
      </c>
      <c r="AB75" s="46">
        <f>SUM($AK75:BJ75)/AB$57</f>
        <v>290.50179987446148</v>
      </c>
      <c r="AC75" s="46">
        <f>SUM($AK75:BK75)/AC$57</f>
        <v>288.99802950874067</v>
      </c>
      <c r="AD75" s="46">
        <f>SUM($AK75:BL75)/AD$57</f>
        <v>287.15881416914283</v>
      </c>
      <c r="AE75" s="46">
        <f>SUM($AK75:BM75)/AE$57</f>
        <v>285.01885505986201</v>
      </c>
      <c r="AF75" s="46">
        <f>SUM($AK75:BN75)/AF$57</f>
        <v>282.60822655786666</v>
      </c>
      <c r="AJ75" s="47" t="s">
        <v>94</v>
      </c>
      <c r="AK75" s="46">
        <v>318.42339836799994</v>
      </c>
      <c r="AL75" s="46">
        <v>348.81559891199998</v>
      </c>
      <c r="AM75" s="46">
        <v>379.20779945599998</v>
      </c>
      <c r="AN75" s="46">
        <v>409.6</v>
      </c>
      <c r="AO75" s="46">
        <v>378.3</v>
      </c>
      <c r="AP75" s="46">
        <v>347</v>
      </c>
      <c r="AQ75" s="46">
        <v>308.55</v>
      </c>
      <c r="AR75" s="46">
        <v>270.10000000000002</v>
      </c>
      <c r="AS75" s="46">
        <v>263.35000000000002</v>
      </c>
      <c r="AT75" s="46">
        <v>256.59999999999997</v>
      </c>
      <c r="AU75" s="46">
        <v>257.71999999999997</v>
      </c>
      <c r="AV75" s="46">
        <v>258.83999999999997</v>
      </c>
      <c r="AW75" s="46">
        <v>259.95999999999998</v>
      </c>
      <c r="AX75" s="46">
        <v>261.07999999999993</v>
      </c>
      <c r="AY75" s="46">
        <v>262.19999999999993</v>
      </c>
      <c r="AZ75" s="46">
        <v>264.25999999999993</v>
      </c>
      <c r="BA75" s="46">
        <v>266.32</v>
      </c>
      <c r="BB75" s="46">
        <v>268.38</v>
      </c>
      <c r="BC75" s="46">
        <v>270.44</v>
      </c>
      <c r="BD75" s="46">
        <v>272.50000000000006</v>
      </c>
      <c r="BE75" s="46">
        <v>272.94000000000005</v>
      </c>
      <c r="BF75" s="46">
        <v>273.38000000000005</v>
      </c>
      <c r="BG75" s="46">
        <v>273.82000000000005</v>
      </c>
      <c r="BH75" s="46">
        <v>274.26000000000005</v>
      </c>
      <c r="BI75" s="46">
        <v>274.7</v>
      </c>
      <c r="BJ75" s="46">
        <v>262.3</v>
      </c>
      <c r="BK75" s="46">
        <v>249.9</v>
      </c>
      <c r="BL75" s="46">
        <v>237.5</v>
      </c>
      <c r="BM75" s="46">
        <v>225.1</v>
      </c>
      <c r="BN75" s="46">
        <v>212.7</v>
      </c>
    </row>
    <row r="76" spans="2:66" x14ac:dyDescent="0.3">
      <c r="B76" s="47" t="s">
        <v>95</v>
      </c>
      <c r="C76" s="46">
        <f t="shared" si="1"/>
        <v>140.33047859199996</v>
      </c>
      <c r="D76" s="46">
        <f>SUM($AK76:AL76)/D$57</f>
        <v>164.02539882666662</v>
      </c>
      <c r="E76" s="46">
        <f>SUM($AK76:AM76)/E$57</f>
        <v>187.7203190613333</v>
      </c>
      <c r="F76" s="46">
        <f>SUM($AK76:AN76)/F$57</f>
        <v>211.41523929599998</v>
      </c>
      <c r="G76" s="46">
        <f>SUM($AK76:AO76)/G$57</f>
        <v>220.91219143680001</v>
      </c>
      <c r="H76" s="46">
        <f>SUM($AK76:AP76)/H$57</f>
        <v>223.31015953066665</v>
      </c>
      <c r="I76" s="46">
        <f>SUM($AK76:AQ76)/I$57</f>
        <v>221.43727959771428</v>
      </c>
      <c r="J76" s="46">
        <f>SUM($AK76:AR76)/J$57</f>
        <v>216.89511964799999</v>
      </c>
      <c r="K76" s="46">
        <f>SUM($AK76:AS76)/K$57</f>
        <v>212.16232857599999</v>
      </c>
      <c r="L76" s="46">
        <f>SUM($AK76:AT76)/L$57</f>
        <v>207.29609571840001</v>
      </c>
      <c r="M76" s="46">
        <f>SUM($AK76:AU76)/M$57</f>
        <v>203.17826883490909</v>
      </c>
      <c r="N76" s="46">
        <f>SUM($AK76:AV76)/N$57</f>
        <v>199.62174643200001</v>
      </c>
      <c r="O76" s="46">
        <f>SUM($AK76:AW76)/O$57</f>
        <v>196.49699670646154</v>
      </c>
      <c r="P76" s="46">
        <f>SUM($AK76:AX76)/P$57</f>
        <v>193.7114969417143</v>
      </c>
      <c r="Q76" s="46">
        <f>SUM($AK76:AY76)/Q$57</f>
        <v>191.19739714560001</v>
      </c>
      <c r="R76" s="46">
        <f>SUM($AK76:AZ76)/R$57</f>
        <v>189.08755982400001</v>
      </c>
      <c r="S76" s="46">
        <f>SUM($AK76:BA76)/S$57</f>
        <v>187.3106445402353</v>
      </c>
      <c r="T76" s="46">
        <f>SUM($AK76:BB76)/T$57</f>
        <v>185.81116428800001</v>
      </c>
      <c r="U76" s="46">
        <f>SUM($AK76:BC76)/U$57</f>
        <v>184.54531353600004</v>
      </c>
      <c r="V76" s="46">
        <f>SUM($AK76:BD76)/V$57</f>
        <v>183.47804785920002</v>
      </c>
      <c r="W76" s="46">
        <f>SUM($AK76:BE76)/W$57</f>
        <v>182.56099796114287</v>
      </c>
      <c r="X76" s="46">
        <f>SUM($AK76:BF76)/X$57</f>
        <v>181.773679872</v>
      </c>
      <c r="Y76" s="46">
        <f>SUM($AK76:BG76)/Y$57</f>
        <v>181.09917205147826</v>
      </c>
      <c r="Z76" s="46">
        <f>SUM($AK76:BH76)/Z$57</f>
        <v>180.52337321599998</v>
      </c>
      <c r="AA76" s="46">
        <f>SUM($AK76:BI76)/AA$57</f>
        <v>180.03443828735999</v>
      </c>
      <c r="AB76" s="46">
        <f>SUM($AK76:BJ76)/AB$57</f>
        <v>179.50234450707691</v>
      </c>
      <c r="AC76" s="46">
        <f>SUM($AK76:BK76)/AC$57</f>
        <v>178.9318873031111</v>
      </c>
      <c r="AD76" s="46">
        <f>SUM($AK76:BL76)/AD$57</f>
        <v>178.32717704228571</v>
      </c>
      <c r="AE76" s="46">
        <f>SUM($AK76:BM76)/AE$57</f>
        <v>177.69175714427584</v>
      </c>
      <c r="AF76" s="46">
        <f>SUM($AK76:BN76)/AF$57</f>
        <v>177.02869857279998</v>
      </c>
      <c r="AJ76" s="47" t="s">
        <v>95</v>
      </c>
      <c r="AK76" s="46">
        <v>140.33047859199996</v>
      </c>
      <c r="AL76" s="46">
        <v>187.7203190613333</v>
      </c>
      <c r="AM76" s="46">
        <v>235.11015953066664</v>
      </c>
      <c r="AN76" s="46">
        <v>282.5</v>
      </c>
      <c r="AO76" s="46">
        <v>258.89999999999998</v>
      </c>
      <c r="AP76" s="46">
        <v>235.29999999999995</v>
      </c>
      <c r="AQ76" s="46">
        <v>210.19999999999996</v>
      </c>
      <c r="AR76" s="46">
        <v>185.09999999999997</v>
      </c>
      <c r="AS76" s="46">
        <v>174.29999999999998</v>
      </c>
      <c r="AT76" s="46">
        <v>163.5</v>
      </c>
      <c r="AU76" s="46">
        <v>162</v>
      </c>
      <c r="AV76" s="46">
        <v>160.5</v>
      </c>
      <c r="AW76" s="46">
        <v>159</v>
      </c>
      <c r="AX76" s="46">
        <v>157.5</v>
      </c>
      <c r="AY76" s="46">
        <v>156</v>
      </c>
      <c r="AZ76" s="46">
        <v>157.44</v>
      </c>
      <c r="BA76" s="46">
        <v>158.88</v>
      </c>
      <c r="BB76" s="46">
        <v>160.32</v>
      </c>
      <c r="BC76" s="46">
        <v>161.76</v>
      </c>
      <c r="BD76" s="46">
        <v>163.19999999999999</v>
      </c>
      <c r="BE76" s="46">
        <v>164.22</v>
      </c>
      <c r="BF76" s="46">
        <v>165.23999999999998</v>
      </c>
      <c r="BG76" s="46">
        <v>166.26</v>
      </c>
      <c r="BH76" s="46">
        <v>167.28</v>
      </c>
      <c r="BI76" s="46">
        <v>168.3</v>
      </c>
      <c r="BJ76" s="46">
        <v>166.20000000000002</v>
      </c>
      <c r="BK76" s="46">
        <v>164.10000000000002</v>
      </c>
      <c r="BL76" s="46">
        <v>162</v>
      </c>
      <c r="BM76" s="46">
        <v>159.9</v>
      </c>
      <c r="BN76" s="46">
        <v>157.80000000000001</v>
      </c>
    </row>
    <row r="77" spans="2:66" x14ac:dyDescent="0.3">
      <c r="B77" s="47" t="s">
        <v>96</v>
      </c>
      <c r="C77" s="46">
        <f t="shared" si="1"/>
        <v>458.25537935199992</v>
      </c>
      <c r="D77" s="46">
        <f>SUM($AK77:AL77)/D$57</f>
        <v>454.24614945999997</v>
      </c>
      <c r="E77" s="46">
        <f>SUM($AK77:AM77)/E$57</f>
        <v>450.23691956800002</v>
      </c>
      <c r="F77" s="46">
        <f>SUM($AK77:AN77)/F$57</f>
        <v>446.22768967599995</v>
      </c>
      <c r="G77" s="46">
        <f>SUM($AK77:AO77)/G$57</f>
        <v>442.52215174079993</v>
      </c>
      <c r="H77" s="46">
        <f>SUM($AK77:AP77)/H$57</f>
        <v>438.96845978399989</v>
      </c>
      <c r="I77" s="46">
        <f>SUM($AK77:AQ77)/I$57</f>
        <v>435.98010838628568</v>
      </c>
      <c r="J77" s="46">
        <f>SUM($AK77:AR77)/J$57</f>
        <v>433.34509483799997</v>
      </c>
      <c r="K77" s="46">
        <f>SUM($AK77:AS77)/K$57</f>
        <v>431.2511954115555</v>
      </c>
      <c r="L77" s="46">
        <f>SUM($AK77:AT77)/L$57</f>
        <v>429.53607587039994</v>
      </c>
      <c r="M77" s="46">
        <f>SUM($AK77:AU77)/M$57</f>
        <v>428.41279624581819</v>
      </c>
      <c r="N77" s="46">
        <f>SUM($AK77:AV77)/N$57</f>
        <v>427.7333965586667</v>
      </c>
      <c r="O77" s="46">
        <f>SUM($AK77:AW77)/O$57</f>
        <v>427.3954429772308</v>
      </c>
      <c r="P77" s="46">
        <f>SUM($AK77:AX77)/P$57</f>
        <v>427.32576847885719</v>
      </c>
      <c r="Q77" s="46">
        <f>SUM($AK77:AY77)/Q$57</f>
        <v>427.47071724693336</v>
      </c>
      <c r="R77" s="46">
        <f>SUM($AK77:AZ77)/R$57</f>
        <v>427.63379741900002</v>
      </c>
      <c r="S77" s="46">
        <f>SUM($AK77:BA77)/S$57</f>
        <v>427.8118093355294</v>
      </c>
      <c r="T77" s="46">
        <f>SUM($AK77:BB77)/T$57</f>
        <v>428.00226437244442</v>
      </c>
      <c r="U77" s="46">
        <f>SUM($AK77:BC77)/U$57</f>
        <v>428.20319782652632</v>
      </c>
      <c r="V77" s="46">
        <f>SUM($AK77:BD77)/V$57</f>
        <v>428.41303793520001</v>
      </c>
      <c r="W77" s="46">
        <f>SUM($AK77:BE77)/W$57</f>
        <v>428.57717898590482</v>
      </c>
      <c r="X77" s="46">
        <f>SUM($AK77:BF77)/X$57</f>
        <v>428.70185266836364</v>
      </c>
      <c r="Y77" s="46">
        <f>SUM($AK77:BG77)/Y$57</f>
        <v>428.79220690017394</v>
      </c>
      <c r="Z77" s="46">
        <f>SUM($AK77:BH77)/Z$57</f>
        <v>428.85253161266672</v>
      </c>
      <c r="AA77" s="46">
        <f>SUM($AK77:BI77)/AA$57</f>
        <v>428.88643034816005</v>
      </c>
      <c r="AB77" s="46">
        <f>SUM($AK77:BJ77)/AB$57</f>
        <v>428.89079841169234</v>
      </c>
      <c r="AC77" s="46">
        <f>SUM($AK77:BK77)/AC$57</f>
        <v>428.86891698903707</v>
      </c>
      <c r="AD77" s="46">
        <f>SUM($AK77:BL77)/AD$57</f>
        <v>428.82359852514293</v>
      </c>
      <c r="AE77" s="46">
        <f>SUM($AK77:BM77)/AE$57</f>
        <v>428.75726754151725</v>
      </c>
      <c r="AF77" s="46">
        <f>SUM($AK77:BN77)/AF$57</f>
        <v>428.67202529013338</v>
      </c>
      <c r="AJ77" s="47" t="s">
        <v>96</v>
      </c>
      <c r="AK77" s="46">
        <v>458.25537935199992</v>
      </c>
      <c r="AL77" s="46">
        <v>450.23691956799996</v>
      </c>
      <c r="AM77" s="46">
        <v>442.21845978399995</v>
      </c>
      <c r="AN77" s="46">
        <v>434.19999999999993</v>
      </c>
      <c r="AO77" s="46">
        <v>427.7</v>
      </c>
      <c r="AP77" s="46">
        <v>421.19999999999993</v>
      </c>
      <c r="AQ77" s="46">
        <v>418.04999999999995</v>
      </c>
      <c r="AR77" s="46">
        <v>414.89999999999992</v>
      </c>
      <c r="AS77" s="46">
        <v>414.5</v>
      </c>
      <c r="AT77" s="46">
        <v>414.1</v>
      </c>
      <c r="AU77" s="46">
        <v>417.18</v>
      </c>
      <c r="AV77" s="46">
        <v>420.26000000000005</v>
      </c>
      <c r="AW77" s="46">
        <v>423.34000000000003</v>
      </c>
      <c r="AX77" s="46">
        <v>426.42</v>
      </c>
      <c r="AY77" s="46">
        <v>429.5</v>
      </c>
      <c r="AZ77" s="46">
        <v>430.08</v>
      </c>
      <c r="BA77" s="46">
        <v>430.66</v>
      </c>
      <c r="BB77" s="46">
        <v>431.24</v>
      </c>
      <c r="BC77" s="46">
        <v>431.82</v>
      </c>
      <c r="BD77" s="46">
        <v>432.39999999999992</v>
      </c>
      <c r="BE77" s="46">
        <v>431.85999999999996</v>
      </c>
      <c r="BF77" s="46">
        <v>431.31999999999994</v>
      </c>
      <c r="BG77" s="46">
        <v>430.78</v>
      </c>
      <c r="BH77" s="46">
        <v>430.23999999999995</v>
      </c>
      <c r="BI77" s="46">
        <v>429.69999999999987</v>
      </c>
      <c r="BJ77" s="46">
        <v>428.99999999999989</v>
      </c>
      <c r="BK77" s="46">
        <v>428.2999999999999</v>
      </c>
      <c r="BL77" s="46">
        <v>427.59999999999991</v>
      </c>
      <c r="BM77" s="46">
        <v>426.89999999999992</v>
      </c>
      <c r="BN77" s="46">
        <v>426.19999999999993</v>
      </c>
    </row>
    <row r="78" spans="2:66" x14ac:dyDescent="0.3">
      <c r="B78" s="47" t="s">
        <v>97</v>
      </c>
      <c r="C78" s="46">
        <f t="shared" si="1"/>
        <v>377.18714915200002</v>
      </c>
      <c r="D78" s="46">
        <f>SUM($AK78:AL78)/D$57</f>
        <v>361.88929096000004</v>
      </c>
      <c r="E78" s="46">
        <f>SUM($AK78:AM78)/E$57</f>
        <v>346.591432768</v>
      </c>
      <c r="F78" s="46">
        <f>SUM($AK78:AN78)/F$57</f>
        <v>331.29357457599997</v>
      </c>
      <c r="G78" s="46">
        <f>SUM($AK78:AO78)/G$57</f>
        <v>309.94485966079998</v>
      </c>
      <c r="H78" s="46">
        <f>SUM($AK78:AP78)/H$57</f>
        <v>285.57071638399998</v>
      </c>
      <c r="I78" s="46">
        <f>SUM($AK78:AQ78)/I$57</f>
        <v>263.089185472</v>
      </c>
      <c r="J78" s="46">
        <f>SUM($AK78:AR78)/J$57</f>
        <v>241.790537288</v>
      </c>
      <c r="K78" s="46">
        <f>SUM($AK78:AS78)/K$57</f>
        <v>226.15825536711111</v>
      </c>
      <c r="L78" s="46">
        <f>SUM($AK78:AT78)/L$57</f>
        <v>214.4924298304</v>
      </c>
      <c r="M78" s="46">
        <f>SUM($AK78:AU78)/M$57</f>
        <v>205.46948166399997</v>
      </c>
      <c r="N78" s="46">
        <f>SUM($AK78:AV78)/N$57</f>
        <v>198.42869152533331</v>
      </c>
      <c r="O78" s="46">
        <f>SUM($AK78:AW78)/O$57</f>
        <v>192.91263833107689</v>
      </c>
      <c r="P78" s="46">
        <f>SUM($AK78:AX78)/P$57</f>
        <v>188.59459273599995</v>
      </c>
      <c r="Q78" s="46">
        <f>SUM($AK78:AY78)/Q$57</f>
        <v>185.23495322026662</v>
      </c>
      <c r="R78" s="46">
        <f>SUM($AK78:AZ78)/R$57</f>
        <v>182.52651864399996</v>
      </c>
      <c r="S78" s="46">
        <f>SUM($AK78:BA78)/S$57</f>
        <v>180.35437048847055</v>
      </c>
      <c r="T78" s="46">
        <f>SUM($AK78:BB78)/T$57</f>
        <v>178.62912768355554</v>
      </c>
      <c r="U78" s="46">
        <f>SUM($AK78:BC78)/U$57</f>
        <v>177.28022622652628</v>
      </c>
      <c r="V78" s="46">
        <f>SUM($AK78:BD78)/V$57</f>
        <v>176.25121491519997</v>
      </c>
      <c r="W78" s="46">
        <f>SUM($AK78:BE78)/W$57</f>
        <v>175.31925230019044</v>
      </c>
      <c r="X78" s="46">
        <f>SUM($AK78:BF78)/X$57</f>
        <v>174.47110446836359</v>
      </c>
      <c r="Y78" s="46">
        <f>SUM($AK78:BG78)/Y$57</f>
        <v>173.6958390566956</v>
      </c>
      <c r="Z78" s="46">
        <f>SUM($AK78:BH78)/Z$57</f>
        <v>172.98434576266663</v>
      </c>
      <c r="AA78" s="46">
        <f>SUM($AK78:BI78)/AA$57</f>
        <v>172.32897193215999</v>
      </c>
      <c r="AB78" s="46">
        <f>SUM($AK78:BJ78)/AB$57</f>
        <v>173.87478070399999</v>
      </c>
      <c r="AC78" s="46">
        <f>SUM($AK78:BK78)/AC$57</f>
        <v>177.37719623348147</v>
      </c>
      <c r="AD78" s="46">
        <f>SUM($AK78:BL78)/AD$57</f>
        <v>182.62658208228569</v>
      </c>
      <c r="AE78" s="46">
        <f>SUM($AK78:BM78)/AE$57</f>
        <v>189.44221718289651</v>
      </c>
      <c r="AF78" s="46">
        <f>SUM($AK78:BN78)/AF$57</f>
        <v>197.66747661013329</v>
      </c>
      <c r="AJ78" s="47" t="s">
        <v>97</v>
      </c>
      <c r="AK78" s="46">
        <v>377.18714915200002</v>
      </c>
      <c r="AL78" s="46">
        <v>346.591432768</v>
      </c>
      <c r="AM78" s="46">
        <v>315.99571638399993</v>
      </c>
      <c r="AN78" s="46">
        <v>285.39999999999992</v>
      </c>
      <c r="AO78" s="46">
        <v>224.55</v>
      </c>
      <c r="AP78" s="46">
        <v>163.69999999999999</v>
      </c>
      <c r="AQ78" s="46">
        <v>128.19999999999999</v>
      </c>
      <c r="AR78" s="46">
        <v>92.700000000000017</v>
      </c>
      <c r="AS78" s="46">
        <v>101.10000000000001</v>
      </c>
      <c r="AT78" s="46">
        <v>109.5</v>
      </c>
      <c r="AU78" s="46">
        <v>115.24</v>
      </c>
      <c r="AV78" s="46">
        <v>120.97999999999999</v>
      </c>
      <c r="AW78" s="46">
        <v>126.71999999999998</v>
      </c>
      <c r="AX78" s="46">
        <v>132.45999999999998</v>
      </c>
      <c r="AY78" s="46">
        <v>138.19999999999999</v>
      </c>
      <c r="AZ78" s="46">
        <v>141.9</v>
      </c>
      <c r="BA78" s="46">
        <v>145.6</v>
      </c>
      <c r="BB78" s="46">
        <v>149.29999999999998</v>
      </c>
      <c r="BC78" s="46">
        <v>153</v>
      </c>
      <c r="BD78" s="46">
        <v>156.69999999999996</v>
      </c>
      <c r="BE78" s="46">
        <v>156.67999999999998</v>
      </c>
      <c r="BF78" s="46">
        <v>156.65999999999997</v>
      </c>
      <c r="BG78" s="46">
        <v>156.63999999999999</v>
      </c>
      <c r="BH78" s="46">
        <v>156.61999999999998</v>
      </c>
      <c r="BI78" s="46">
        <v>156.59999999999997</v>
      </c>
      <c r="BJ78" s="46">
        <v>212.51999999999998</v>
      </c>
      <c r="BK78" s="46">
        <v>268.43999999999994</v>
      </c>
      <c r="BL78" s="46">
        <v>324.36</v>
      </c>
      <c r="BM78" s="46">
        <v>380.28</v>
      </c>
      <c r="BN78" s="46">
        <v>436.19999999999993</v>
      </c>
    </row>
    <row r="79" spans="2:66" x14ac:dyDescent="0.3">
      <c r="B79" s="47" t="s">
        <v>98</v>
      </c>
      <c r="C79" s="46">
        <f t="shared" si="1"/>
        <v>747.96413615999995</v>
      </c>
      <c r="D79" s="46">
        <f>SUM($AK79:AL79)/D$57</f>
        <v>689.97011346666659</v>
      </c>
      <c r="E79" s="46">
        <f>SUM($AK79:AM79)/E$57</f>
        <v>631.97609077333334</v>
      </c>
      <c r="F79" s="46">
        <f>SUM($AK79:AN79)/F$57</f>
        <v>573.98206807999998</v>
      </c>
      <c r="G79" s="46">
        <f>SUM($AK79:AO79)/G$57</f>
        <v>527.99565446400004</v>
      </c>
      <c r="H79" s="46">
        <f>SUM($AK79:AP79)/H$57</f>
        <v>488.01304538666665</v>
      </c>
      <c r="I79" s="46">
        <f>SUM($AK79:AQ79)/I$57</f>
        <v>452.39689604571424</v>
      </c>
      <c r="J79" s="46">
        <f>SUM($AK79:AR79)/J$57</f>
        <v>419.50978404</v>
      </c>
      <c r="K79" s="46">
        <f>SUM($AK79:AS79)/K$57</f>
        <v>392.72536359111109</v>
      </c>
      <c r="L79" s="46">
        <f>SUM($AK79:AT79)/L$57</f>
        <v>370.212827232</v>
      </c>
      <c r="M79" s="46">
        <f>SUM($AK79:AU79)/M$57</f>
        <v>352.52802475636361</v>
      </c>
      <c r="N79" s="46">
        <f>SUM($AK79:AV79)/N$57</f>
        <v>338.46402269333333</v>
      </c>
      <c r="O79" s="46">
        <f>SUM($AK79:AW79)/O$57</f>
        <v>327.18525171692306</v>
      </c>
      <c r="P79" s="46">
        <f>SUM($AK79:AX79)/P$57</f>
        <v>318.09487659428572</v>
      </c>
      <c r="Q79" s="46">
        <f>SUM($AK79:AY79)/Q$57</f>
        <v>310.75521815466669</v>
      </c>
      <c r="R79" s="46">
        <f>SUM($AK79:AZ79)/R$57</f>
        <v>304.42801702000003</v>
      </c>
      <c r="S79" s="46">
        <f>SUM($AK79:BA79)/S$57</f>
        <v>298.93460425411769</v>
      </c>
      <c r="T79" s="46">
        <f>SUM($AK79:BB79)/T$57</f>
        <v>294.13601512888891</v>
      </c>
      <c r="U79" s="46">
        <f>SUM($AK79:BC79)/U$57</f>
        <v>289.92254064842109</v>
      </c>
      <c r="V79" s="46">
        <f>SUM($AK79:BD79)/V$57</f>
        <v>286.20641361600008</v>
      </c>
      <c r="W79" s="46">
        <f>SUM($AK79:BE79)/W$57</f>
        <v>282.88420344380955</v>
      </c>
      <c r="X79" s="46">
        <f>SUM($AK79:BF79)/X$57</f>
        <v>279.90219419636367</v>
      </c>
      <c r="Y79" s="46">
        <f>SUM($AK79:BG79)/Y$57</f>
        <v>277.21601184000002</v>
      </c>
      <c r="Z79" s="46">
        <f>SUM($AK79:BH79)/Z$57</f>
        <v>274.78867801333337</v>
      </c>
      <c r="AA79" s="46">
        <f>SUM($AK79:BI79)/AA$57</f>
        <v>272.58913089280003</v>
      </c>
      <c r="AB79" s="46">
        <f>SUM($AK79:BJ79)/AB$57</f>
        <v>272.53262585846153</v>
      </c>
      <c r="AC79" s="46">
        <f>SUM($AK79:BK79)/AC$57</f>
        <v>274.38104712296297</v>
      </c>
      <c r="AD79" s="46">
        <f>SUM($AK79:BL79)/AD$57</f>
        <v>277.93029544000001</v>
      </c>
      <c r="AE79" s="46">
        <f>SUM($AK79:BM79)/AE$57</f>
        <v>283.0044231834483</v>
      </c>
      <c r="AF79" s="46">
        <f>SUM($AK79:BN79)/AF$57</f>
        <v>289.45094241066664</v>
      </c>
      <c r="AJ79" s="47" t="s">
        <v>98</v>
      </c>
      <c r="AK79" s="46">
        <v>747.96413615999995</v>
      </c>
      <c r="AL79" s="46">
        <v>631.97609077333334</v>
      </c>
      <c r="AM79" s="46">
        <v>515.98804538666673</v>
      </c>
      <c r="AN79" s="46">
        <v>400.00000000000006</v>
      </c>
      <c r="AO79" s="46">
        <v>344.05</v>
      </c>
      <c r="AP79" s="46">
        <v>288.10000000000002</v>
      </c>
      <c r="AQ79" s="46">
        <v>238.7</v>
      </c>
      <c r="AR79" s="46">
        <v>189.29999999999998</v>
      </c>
      <c r="AS79" s="46">
        <v>178.45</v>
      </c>
      <c r="AT79" s="46">
        <v>167.60000000000002</v>
      </c>
      <c r="AU79" s="46">
        <v>175.68</v>
      </c>
      <c r="AV79" s="46">
        <v>183.76</v>
      </c>
      <c r="AW79" s="46">
        <v>191.84</v>
      </c>
      <c r="AX79" s="46">
        <v>199.92000000000002</v>
      </c>
      <c r="AY79" s="46">
        <v>208.00000000000003</v>
      </c>
      <c r="AZ79" s="46">
        <v>209.52</v>
      </c>
      <c r="BA79" s="46">
        <v>211.04000000000002</v>
      </c>
      <c r="BB79" s="46">
        <v>212.56</v>
      </c>
      <c r="BC79" s="46">
        <v>214.08</v>
      </c>
      <c r="BD79" s="46">
        <v>215.60000000000002</v>
      </c>
      <c r="BE79" s="46">
        <v>216.44000000000003</v>
      </c>
      <c r="BF79" s="46">
        <v>217.28</v>
      </c>
      <c r="BG79" s="46">
        <v>218.12</v>
      </c>
      <c r="BH79" s="46">
        <v>218.96</v>
      </c>
      <c r="BI79" s="46">
        <v>219.8000000000001</v>
      </c>
      <c r="BJ79" s="46">
        <v>271.12000000000006</v>
      </c>
      <c r="BK79" s="46">
        <v>322.44000000000005</v>
      </c>
      <c r="BL79" s="46">
        <v>373.76</v>
      </c>
      <c r="BM79" s="46">
        <v>425.08</v>
      </c>
      <c r="BN79" s="46">
        <v>476.4</v>
      </c>
    </row>
    <row r="80" spans="2:66" x14ac:dyDescent="0.3">
      <c r="B80" s="47" t="s">
        <v>99</v>
      </c>
      <c r="C80" s="46">
        <f t="shared" si="1"/>
        <v>379.36711230400005</v>
      </c>
      <c r="D80" s="46">
        <f>SUM($AK80:AL80)/D$57</f>
        <v>394.35592692</v>
      </c>
      <c r="E80" s="46">
        <f>SUM($AK80:AM80)/E$57</f>
        <v>409.34474153599996</v>
      </c>
      <c r="F80" s="46">
        <f>SUM($AK80:AN80)/F$57</f>
        <v>424.33355615200003</v>
      </c>
      <c r="G80" s="46">
        <f>SUM($AK80:AO80)/G$57</f>
        <v>430.17684492160004</v>
      </c>
      <c r="H80" s="46">
        <f>SUM($AK80:AP80)/H$57</f>
        <v>431.4473707680001</v>
      </c>
      <c r="I80" s="46">
        <f>SUM($AK80:AQ80)/I$57</f>
        <v>429.27631780114291</v>
      </c>
      <c r="J80" s="46">
        <f>SUM($AK80:AR80)/J$57</f>
        <v>424.95427807600004</v>
      </c>
      <c r="K80" s="46">
        <f>SUM($AK80:AS80)/K$57</f>
        <v>422.09824717866672</v>
      </c>
      <c r="L80" s="46">
        <f>SUM($AK80:AT80)/L$57</f>
        <v>420.26842246080002</v>
      </c>
      <c r="M80" s="46">
        <f>SUM($AK80:AU80)/M$57</f>
        <v>418.6276567825455</v>
      </c>
      <c r="N80" s="46">
        <f>SUM($AK80:AV80)/N$57</f>
        <v>417.12868538400011</v>
      </c>
      <c r="O80" s="46">
        <f>SUM($AK80:AW80)/O$57</f>
        <v>415.73878650830778</v>
      </c>
      <c r="P80" s="46">
        <f>SUM($AK80:AX80)/P$57</f>
        <v>414.43458747200009</v>
      </c>
      <c r="Q80" s="46">
        <f>SUM($AK80:AY80)/Q$57</f>
        <v>413.19894830720006</v>
      </c>
      <c r="R80" s="46">
        <f>SUM($AK80:AZ80)/R$57</f>
        <v>411.78776403800003</v>
      </c>
      <c r="S80" s="46">
        <f>SUM($AK80:BA80)/S$57</f>
        <v>410.23201321223536</v>
      </c>
      <c r="T80" s="46">
        <f>SUM($AK80:BB80)/T$57</f>
        <v>408.55579025600008</v>
      </c>
      <c r="U80" s="46">
        <f>SUM($AK80:BC80)/U$57</f>
        <v>406.77811708463162</v>
      </c>
      <c r="V80" s="46">
        <f>SUM($AK80:BD80)/V$57</f>
        <v>404.91421123040004</v>
      </c>
      <c r="W80" s="46">
        <f>SUM($AK80:BE80)/W$57</f>
        <v>402.68020117180953</v>
      </c>
      <c r="X80" s="46">
        <f>SUM($AK80:BF80)/X$57</f>
        <v>400.12655566400002</v>
      </c>
      <c r="Y80" s="46">
        <f>SUM($AK80:BG80)/Y$57</f>
        <v>397.29496628730436</v>
      </c>
      <c r="Z80" s="46">
        <f>SUM($AK80:BH80)/Z$57</f>
        <v>394.22017602533333</v>
      </c>
      <c r="AA80" s="46">
        <f>SUM($AK80:BI80)/AA$57</f>
        <v>390.93136898431999</v>
      </c>
      <c r="AB80" s="46">
        <f>SUM($AK80:BJ80)/AB$57</f>
        <v>389.13016248492306</v>
      </c>
      <c r="AC80" s="46">
        <f>SUM($AK80:BK80)/AC$57</f>
        <v>388.65126757807411</v>
      </c>
      <c r="AD80" s="46">
        <f>SUM($AK80:BL80)/AD$57</f>
        <v>389.35300802171429</v>
      </c>
      <c r="AE80" s="46">
        <f>SUM($AK80:BM80)/AE$57</f>
        <v>391.11324912441381</v>
      </c>
      <c r="AF80" s="46">
        <f>SUM($AK80:BN80)/AF$57</f>
        <v>393.82614082026669</v>
      </c>
      <c r="AJ80" s="47" t="s">
        <v>99</v>
      </c>
      <c r="AK80" s="46">
        <v>379.36711230400005</v>
      </c>
      <c r="AL80" s="46">
        <v>409.34474153600002</v>
      </c>
      <c r="AM80" s="46">
        <v>439.32237076800004</v>
      </c>
      <c r="AN80" s="46">
        <v>469.30000000000007</v>
      </c>
      <c r="AO80" s="46">
        <v>453.55</v>
      </c>
      <c r="AP80" s="46">
        <v>437.8</v>
      </c>
      <c r="AQ80" s="46">
        <v>416.25</v>
      </c>
      <c r="AR80" s="46">
        <v>394.7</v>
      </c>
      <c r="AS80" s="46">
        <v>399.25</v>
      </c>
      <c r="AT80" s="46">
        <v>403.80000000000007</v>
      </c>
      <c r="AU80" s="46">
        <v>402.22</v>
      </c>
      <c r="AV80" s="46">
        <v>400.64000000000004</v>
      </c>
      <c r="AW80" s="46">
        <v>399.06</v>
      </c>
      <c r="AX80" s="46">
        <v>397.48</v>
      </c>
      <c r="AY80" s="46">
        <v>395.90000000000003</v>
      </c>
      <c r="AZ80" s="46">
        <v>390.62000000000006</v>
      </c>
      <c r="BA80" s="46">
        <v>385.34000000000003</v>
      </c>
      <c r="BB80" s="46">
        <v>380.06000000000006</v>
      </c>
      <c r="BC80" s="46">
        <v>374.78000000000003</v>
      </c>
      <c r="BD80" s="46">
        <v>369.5</v>
      </c>
      <c r="BE80" s="46">
        <v>358</v>
      </c>
      <c r="BF80" s="46">
        <v>346.5</v>
      </c>
      <c r="BG80" s="46">
        <v>335</v>
      </c>
      <c r="BH80" s="46">
        <v>323.5</v>
      </c>
      <c r="BI80" s="46">
        <v>312</v>
      </c>
      <c r="BJ80" s="46">
        <v>344.1</v>
      </c>
      <c r="BK80" s="46">
        <v>376.2</v>
      </c>
      <c r="BL80" s="46">
        <v>408.29999999999995</v>
      </c>
      <c r="BM80" s="46">
        <v>440.4</v>
      </c>
      <c r="BN80" s="46">
        <v>472.49999999999994</v>
      </c>
    </row>
    <row r="81" spans="2:66" x14ac:dyDescent="0.3">
      <c r="B81" s="47" t="s">
        <v>100</v>
      </c>
      <c r="C81" s="46">
        <f t="shared" si="1"/>
        <v>477.65188045599996</v>
      </c>
      <c r="D81" s="46">
        <f>SUM($AK81:AL81)/D$57</f>
        <v>460.10990038</v>
      </c>
      <c r="E81" s="46">
        <f>SUM($AK81:AM81)/E$57</f>
        <v>442.56792030399998</v>
      </c>
      <c r="F81" s="46">
        <f>SUM($AK81:AN81)/F$57</f>
        <v>425.02594022799997</v>
      </c>
      <c r="G81" s="46">
        <f>SUM($AK81:AO81)/G$57</f>
        <v>404.35075218240002</v>
      </c>
      <c r="H81" s="46">
        <f>SUM($AK81:AP81)/H$57</f>
        <v>382.10896015200001</v>
      </c>
      <c r="I81" s="46">
        <f>SUM($AK81:AQ81)/I$57</f>
        <v>360.4005372731429</v>
      </c>
      <c r="J81" s="46">
        <f>SUM($AK81:AR81)/J$57</f>
        <v>339.02547011400003</v>
      </c>
      <c r="K81" s="46">
        <f>SUM($AK81:AS81)/K$57</f>
        <v>320.75041787911118</v>
      </c>
      <c r="L81" s="46">
        <f>SUM($AK81:AT81)/L$57</f>
        <v>304.64537609120003</v>
      </c>
      <c r="M81" s="46">
        <f>SUM($AK81:AU81)/M$57</f>
        <v>292.21216008290912</v>
      </c>
      <c r="N81" s="46">
        <f>SUM($AK81:AV81)/N$57</f>
        <v>282.53281340933336</v>
      </c>
      <c r="O81" s="46">
        <f>SUM($AK81:AW81)/O$57</f>
        <v>274.97182776246154</v>
      </c>
      <c r="P81" s="46">
        <f>SUM($AK81:AX81)/P$57</f>
        <v>269.07526863657142</v>
      </c>
      <c r="Q81" s="46">
        <f>SUM($AK81:AY81)/Q$57</f>
        <v>264.51025072746666</v>
      </c>
      <c r="R81" s="46">
        <f>SUM($AK81:AZ81)/R$57</f>
        <v>261.02961005700001</v>
      </c>
      <c r="S81" s="46">
        <f>SUM($AK81:BA81)/S$57</f>
        <v>258.44198593600004</v>
      </c>
      <c r="T81" s="46">
        <f>SUM($AK81:BB81)/T$57</f>
        <v>256.59854227288889</v>
      </c>
      <c r="U81" s="46">
        <f>SUM($AK81:BC81)/U$57</f>
        <v>255.38177689010527</v>
      </c>
      <c r="V81" s="46">
        <f>SUM($AK81:BD81)/V$57</f>
        <v>254.69768804559999</v>
      </c>
      <c r="W81" s="46">
        <f>SUM($AK81:BE81)/W$57</f>
        <v>254.03113147199997</v>
      </c>
      <c r="X81" s="46">
        <f>SUM($AK81:BF81)/X$57</f>
        <v>253.37971640509087</v>
      </c>
      <c r="Y81" s="46">
        <f>SUM($AK81:BG81)/Y$57</f>
        <v>252.74146786573911</v>
      </c>
      <c r="Z81" s="46">
        <f>SUM($AK81:BH81)/Z$57</f>
        <v>252.11474003799995</v>
      </c>
      <c r="AA81" s="46">
        <f>SUM($AK81:BI81)/AA$57</f>
        <v>251.49815043647996</v>
      </c>
      <c r="AB81" s="46">
        <f>SUM($AK81:BJ81)/AB$57</f>
        <v>252.90822157353841</v>
      </c>
      <c r="AC81" s="46">
        <f>SUM($AK81:BK81)/AC$57</f>
        <v>256.11976892266659</v>
      </c>
      <c r="AD81" s="46">
        <f>SUM($AK81:BL81)/AD$57</f>
        <v>260.9397771754285</v>
      </c>
      <c r="AE81" s="46">
        <f>SUM($AK81:BM81)/AE$57</f>
        <v>267.20185382455168</v>
      </c>
      <c r="AF81" s="46">
        <f>SUM($AK81:BN81)/AF$57</f>
        <v>274.76179203039999</v>
      </c>
      <c r="AJ81" s="47" t="s">
        <v>100</v>
      </c>
      <c r="AK81" s="46">
        <v>477.65188045599996</v>
      </c>
      <c r="AL81" s="46">
        <v>442.56792030399998</v>
      </c>
      <c r="AM81" s="46">
        <v>407.48396015199995</v>
      </c>
      <c r="AN81" s="46">
        <v>372.4</v>
      </c>
      <c r="AO81" s="46">
        <v>321.64999999999998</v>
      </c>
      <c r="AP81" s="46">
        <v>270.89999999999998</v>
      </c>
      <c r="AQ81" s="46">
        <v>230.14999999999998</v>
      </c>
      <c r="AR81" s="46">
        <v>189.4</v>
      </c>
      <c r="AS81" s="46">
        <v>174.55</v>
      </c>
      <c r="AT81" s="46">
        <v>159.69999999999999</v>
      </c>
      <c r="AU81" s="46">
        <v>167.87999999999997</v>
      </c>
      <c r="AV81" s="46">
        <v>176.05999999999997</v>
      </c>
      <c r="AW81" s="46">
        <v>184.23999999999998</v>
      </c>
      <c r="AX81" s="46">
        <v>192.41999999999996</v>
      </c>
      <c r="AY81" s="46">
        <v>200.59999999999997</v>
      </c>
      <c r="AZ81" s="46">
        <v>208.81999999999996</v>
      </c>
      <c r="BA81" s="46">
        <v>217.03999999999996</v>
      </c>
      <c r="BB81" s="46">
        <v>225.26</v>
      </c>
      <c r="BC81" s="46">
        <v>233.48</v>
      </c>
      <c r="BD81" s="46">
        <v>241.7</v>
      </c>
      <c r="BE81" s="46">
        <v>240.7</v>
      </c>
      <c r="BF81" s="46">
        <v>239.7</v>
      </c>
      <c r="BG81" s="46">
        <v>238.7</v>
      </c>
      <c r="BH81" s="46">
        <v>237.7</v>
      </c>
      <c r="BI81" s="46">
        <v>236.70000000000002</v>
      </c>
      <c r="BJ81" s="46">
        <v>288.16000000000003</v>
      </c>
      <c r="BK81" s="46">
        <v>339.62</v>
      </c>
      <c r="BL81" s="46">
        <v>391.08000000000004</v>
      </c>
      <c r="BM81" s="46">
        <v>442.54</v>
      </c>
      <c r="BN81" s="46">
        <v>494</v>
      </c>
    </row>
    <row r="82" spans="2:66" x14ac:dyDescent="0.3">
      <c r="B82" s="47" t="s">
        <v>101</v>
      </c>
      <c r="C82" s="46">
        <f t="shared" si="1"/>
        <v>305.11183394400001</v>
      </c>
      <c r="D82" s="46">
        <f>SUM($AK82:AL82)/D$57</f>
        <v>316.82652828666664</v>
      </c>
      <c r="E82" s="46">
        <f>SUM($AK82:AM82)/E$57</f>
        <v>328.54122262933333</v>
      </c>
      <c r="F82" s="46">
        <f>SUM($AK82:AN82)/F$57</f>
        <v>340.25591697200002</v>
      </c>
      <c r="G82" s="46">
        <f>SUM($AK82:AO82)/G$57</f>
        <v>337.25473357760001</v>
      </c>
      <c r="H82" s="46">
        <f>SUM($AK82:AP82)/H$57</f>
        <v>326.89561131466667</v>
      </c>
      <c r="I82" s="46">
        <f>SUM($AK82:AQ82)/I$57</f>
        <v>313.96052398399996</v>
      </c>
      <c r="J82" s="46">
        <f>SUM($AK82:AR82)/J$57</f>
        <v>299.41545848599998</v>
      </c>
      <c r="K82" s="46">
        <f>SUM($AK82:AS82)/K$57</f>
        <v>287.16929643199995</v>
      </c>
      <c r="L82" s="46">
        <f>SUM($AK82:AT82)/L$57</f>
        <v>276.5323667888</v>
      </c>
      <c r="M82" s="46">
        <f>SUM($AK82:AU82)/M$57</f>
        <v>267.3112425352727</v>
      </c>
      <c r="N82" s="46">
        <f>SUM($AK82:AV82)/N$57</f>
        <v>259.15197232399998</v>
      </c>
      <c r="O82" s="46">
        <f>SUM($AK82:AW82)/O$57</f>
        <v>251.80951291446152</v>
      </c>
      <c r="P82" s="46">
        <f>SUM($AK82:AX82)/P$57</f>
        <v>245.10883342057141</v>
      </c>
      <c r="Q82" s="46">
        <f>SUM($AK82:AY82)/Q$57</f>
        <v>238.9215778592</v>
      </c>
      <c r="R82" s="46">
        <f>SUM($AK82:AZ82)/R$57</f>
        <v>232.99022924299999</v>
      </c>
      <c r="S82" s="46">
        <f>SUM($AK82:BA82)/S$57</f>
        <v>227.2696275228235</v>
      </c>
      <c r="T82" s="46">
        <f>SUM($AK82:BB82)/T$57</f>
        <v>221.72464821599999</v>
      </c>
      <c r="U82" s="46">
        <f>SUM($AK82:BC82)/U$57</f>
        <v>216.32756146778948</v>
      </c>
      <c r="V82" s="46">
        <f>SUM($AK82:BD82)/V$57</f>
        <v>211.05618339439997</v>
      </c>
      <c r="W82" s="46">
        <f>SUM($AK82:BE82)/W$57</f>
        <v>205.72779370895236</v>
      </c>
      <c r="X82" s="46">
        <f>SUM($AK82:BF82)/X$57</f>
        <v>200.3501667221818</v>
      </c>
      <c r="Y82" s="46">
        <f>SUM($AK82:BG82)/Y$57</f>
        <v>194.92972469078259</v>
      </c>
      <c r="Z82" s="46">
        <f>SUM($AK82:BH82)/Z$57</f>
        <v>189.47181949533331</v>
      </c>
      <c r="AA82" s="46">
        <f>SUM($AK82:BI82)/AA$57</f>
        <v>183.98094671551996</v>
      </c>
      <c r="AB82" s="46">
        <f>SUM($AK82:BJ82)/AB$57</f>
        <v>178.51091030338461</v>
      </c>
      <c r="AC82" s="46">
        <f>SUM($AK82:BK82)/AC$57</f>
        <v>173.05939510696294</v>
      </c>
      <c r="AD82" s="46">
        <f>SUM($AK82:BL82)/AD$57</f>
        <v>167.62441671028569</v>
      </c>
      <c r="AE82" s="46">
        <f>SUM($AK82:BM82)/AE$57</f>
        <v>162.204264409931</v>
      </c>
      <c r="AF82" s="46">
        <f>SUM($AK82:BN82)/AF$57</f>
        <v>156.79745559626662</v>
      </c>
      <c r="AJ82" s="47" t="s">
        <v>101</v>
      </c>
      <c r="AK82" s="46">
        <v>305.11183394400001</v>
      </c>
      <c r="AL82" s="46">
        <v>328.54122262933333</v>
      </c>
      <c r="AM82" s="46">
        <v>351.97061131466666</v>
      </c>
      <c r="AN82" s="46">
        <v>375.4</v>
      </c>
      <c r="AO82" s="46">
        <v>325.25</v>
      </c>
      <c r="AP82" s="46">
        <v>275.10000000000002</v>
      </c>
      <c r="AQ82" s="46">
        <v>236.35</v>
      </c>
      <c r="AR82" s="46">
        <v>197.59999999999997</v>
      </c>
      <c r="AS82" s="46">
        <v>189.2</v>
      </c>
      <c r="AT82" s="46">
        <v>180.8</v>
      </c>
      <c r="AU82" s="46">
        <v>175.1</v>
      </c>
      <c r="AV82" s="46">
        <v>169.4</v>
      </c>
      <c r="AW82" s="46">
        <v>163.69999999999999</v>
      </c>
      <c r="AX82" s="46">
        <v>158</v>
      </c>
      <c r="AY82" s="46">
        <v>152.30000000000001</v>
      </c>
      <c r="AZ82" s="46">
        <v>144.02000000000001</v>
      </c>
      <c r="BA82" s="46">
        <v>135.74</v>
      </c>
      <c r="BB82" s="46">
        <v>127.46000000000002</v>
      </c>
      <c r="BC82" s="46">
        <v>119.18000000000002</v>
      </c>
      <c r="BD82" s="46">
        <v>110.90000000000002</v>
      </c>
      <c r="BE82" s="46">
        <v>99.160000000000025</v>
      </c>
      <c r="BF82" s="46">
        <v>87.420000000000016</v>
      </c>
      <c r="BG82" s="46">
        <v>75.680000000000007</v>
      </c>
      <c r="BH82" s="46">
        <v>63.94</v>
      </c>
      <c r="BI82" s="46">
        <v>52.2</v>
      </c>
      <c r="BJ82" s="46">
        <v>41.760000000000005</v>
      </c>
      <c r="BK82" s="46">
        <v>31.320000000000004</v>
      </c>
      <c r="BL82" s="46">
        <v>20.880000000000003</v>
      </c>
      <c r="BM82" s="46">
        <v>10.440000000000005</v>
      </c>
      <c r="BN82" s="46">
        <v>0</v>
      </c>
    </row>
    <row r="83" spans="2:66" x14ac:dyDescent="0.3">
      <c r="B83" s="47" t="s">
        <v>102</v>
      </c>
      <c r="C83" s="46">
        <f t="shared" si="1"/>
        <v>612.78555550400006</v>
      </c>
      <c r="D83" s="46">
        <f>SUM($AK83:AL83)/D$57</f>
        <v>558.73796292000009</v>
      </c>
      <c r="E83" s="46">
        <f>SUM($AK83:AM83)/E$57</f>
        <v>504.69037033600006</v>
      </c>
      <c r="F83" s="46">
        <f>SUM($AK83:AN83)/F$57</f>
        <v>450.64277775200003</v>
      </c>
      <c r="G83" s="46">
        <f>SUM($AK83:AO83)/G$57</f>
        <v>406.43422220159999</v>
      </c>
      <c r="H83" s="46">
        <f>SUM($AK83:AP83)/H$57</f>
        <v>367.14518516799995</v>
      </c>
      <c r="I83" s="46">
        <f>SUM($AK83:AQ83)/I$57</f>
        <v>334.5173015725714</v>
      </c>
      <c r="J83" s="46">
        <f>SUM($AK83:AR83)/J$57</f>
        <v>306.052638876</v>
      </c>
      <c r="K83" s="46">
        <f>SUM($AK83:AS83)/K$57</f>
        <v>285.05234566755558</v>
      </c>
      <c r="L83" s="46">
        <f>SUM($AK83:AT83)/L$57</f>
        <v>269.27711110080003</v>
      </c>
      <c r="M83" s="46">
        <f>SUM($AK83:AU83)/M$57</f>
        <v>257.03555554618185</v>
      </c>
      <c r="N83" s="46">
        <f>SUM($AK83:AV83)/N$57</f>
        <v>247.4442592506667</v>
      </c>
      <c r="O83" s="46">
        <f>SUM($AK83:AW83)/O$57</f>
        <v>239.89162392369235</v>
      </c>
      <c r="P83" s="46">
        <f>SUM($AK83:AX83)/P$57</f>
        <v>233.94079364342861</v>
      </c>
      <c r="Q83" s="46">
        <f>SUM($AK83:AY83)/Q$57</f>
        <v>229.27140740053338</v>
      </c>
      <c r="R83" s="46">
        <f>SUM($AK83:AZ83)/R$57</f>
        <v>225.51194443800003</v>
      </c>
      <c r="S83" s="46">
        <f>SUM($AK83:BA83)/S$57</f>
        <v>222.50183005929415</v>
      </c>
      <c r="T83" s="46">
        <f>SUM($AK83:BB83)/T$57</f>
        <v>220.1161728337778</v>
      </c>
      <c r="U83" s="46">
        <f>SUM($AK83:BC83)/U$57</f>
        <v>218.25637426357898</v>
      </c>
      <c r="V83" s="46">
        <f>SUM($AK83:BD83)/V$57</f>
        <v>216.84355555040003</v>
      </c>
      <c r="W83" s="46">
        <f>SUM($AK83:BE83)/W$57</f>
        <v>215.62338623847623</v>
      </c>
      <c r="X83" s="46">
        <f>SUM($AK83:BF83)/X$57</f>
        <v>214.56959595490909</v>
      </c>
      <c r="Y83" s="46">
        <f>SUM($AK83:BG83)/Y$57</f>
        <v>213.66048308730436</v>
      </c>
      <c r="Z83" s="46">
        <f>SUM($AK83:BH83)/Z$57</f>
        <v>212.87796295866667</v>
      </c>
      <c r="AA83" s="46">
        <f>SUM($AK83:BI83)/AA$57</f>
        <v>212.20684444032003</v>
      </c>
      <c r="AB83" s="46">
        <f>SUM($AK83:BJ83)/AB$57</f>
        <v>213.92888888492311</v>
      </c>
      <c r="AC83" s="46">
        <f>SUM($AK83:BK83)/AC$57</f>
        <v>217.77818929659261</v>
      </c>
      <c r="AD83" s="46">
        <f>SUM($AK83:BL83)/AD$57</f>
        <v>223.52682539314287</v>
      </c>
      <c r="AE83" s="46">
        <f>SUM($AK83:BM83)/AE$57</f>
        <v>230.97831417268966</v>
      </c>
      <c r="AF83" s="46">
        <f>SUM($AK83:BN83)/AF$57</f>
        <v>239.96237036693336</v>
      </c>
      <c r="AJ83" s="47" t="s">
        <v>102</v>
      </c>
      <c r="AK83" s="46">
        <v>612.78555550400006</v>
      </c>
      <c r="AL83" s="46">
        <v>504.69037033600006</v>
      </c>
      <c r="AM83" s="46">
        <v>396.59518516800006</v>
      </c>
      <c r="AN83" s="46">
        <v>288.50000000000011</v>
      </c>
      <c r="AO83" s="46">
        <v>229.60000000000002</v>
      </c>
      <c r="AP83" s="46">
        <v>170.70000000000002</v>
      </c>
      <c r="AQ83" s="46">
        <v>138.75</v>
      </c>
      <c r="AR83" s="46">
        <v>106.80000000000001</v>
      </c>
      <c r="AS83" s="46">
        <v>117.05000000000001</v>
      </c>
      <c r="AT83" s="46">
        <v>127.30000000000003</v>
      </c>
      <c r="AU83" s="46">
        <v>134.62000000000003</v>
      </c>
      <c r="AV83" s="46">
        <v>141.94000000000003</v>
      </c>
      <c r="AW83" s="46">
        <v>149.26000000000002</v>
      </c>
      <c r="AX83" s="46">
        <v>156.58000000000001</v>
      </c>
      <c r="AY83" s="46">
        <v>163.9</v>
      </c>
      <c r="AZ83" s="46">
        <v>169.12</v>
      </c>
      <c r="BA83" s="46">
        <v>174.34</v>
      </c>
      <c r="BB83" s="46">
        <v>179.56</v>
      </c>
      <c r="BC83" s="46">
        <v>184.77999999999997</v>
      </c>
      <c r="BD83" s="46">
        <v>190.00000000000003</v>
      </c>
      <c r="BE83" s="46">
        <v>191.22000000000003</v>
      </c>
      <c r="BF83" s="46">
        <v>192.44000000000003</v>
      </c>
      <c r="BG83" s="46">
        <v>193.66000000000003</v>
      </c>
      <c r="BH83" s="46">
        <v>194.88000000000002</v>
      </c>
      <c r="BI83" s="46">
        <v>196.10000000000008</v>
      </c>
      <c r="BJ83" s="46">
        <v>256.98</v>
      </c>
      <c r="BK83" s="46">
        <v>317.86</v>
      </c>
      <c r="BL83" s="46">
        <v>378.74</v>
      </c>
      <c r="BM83" s="46">
        <v>439.62</v>
      </c>
      <c r="BN83" s="46">
        <v>500.49999999999994</v>
      </c>
    </row>
    <row r="84" spans="2:66" x14ac:dyDescent="0.3">
      <c r="B84" s="47" t="s">
        <v>103</v>
      </c>
      <c r="C84" s="46">
        <f t="shared" si="1"/>
        <v>514.24133272799997</v>
      </c>
      <c r="D84" s="46">
        <f>SUM($AK84:AL84)/D$57</f>
        <v>477.46777727333335</v>
      </c>
      <c r="E84" s="46">
        <f>SUM($AK84:AM84)/E$57</f>
        <v>440.69422181866668</v>
      </c>
      <c r="F84" s="46">
        <f>SUM($AK84:AN84)/F$57</f>
        <v>403.92066636400006</v>
      </c>
      <c r="G84" s="46">
        <f>SUM($AK84:AO84)/G$57</f>
        <v>370.47653309120005</v>
      </c>
      <c r="H84" s="46">
        <f>SUM($AK84:AP84)/H$57</f>
        <v>338.69711090933339</v>
      </c>
      <c r="I84" s="46">
        <f>SUM($AK84:AQ84)/I$57</f>
        <v>311.36180935085719</v>
      </c>
      <c r="J84" s="46">
        <f>SUM($AK84:AR84)/J$57</f>
        <v>286.80408318200006</v>
      </c>
      <c r="K84" s="46">
        <f>SUM($AK84:AS84)/K$57</f>
        <v>268.55918505066671</v>
      </c>
      <c r="L84" s="46">
        <f>SUM($AK84:AT84)/L$57</f>
        <v>254.73326654560006</v>
      </c>
      <c r="M84" s="46">
        <f>SUM($AK84:AU84)/M$57</f>
        <v>244.0356968596364</v>
      </c>
      <c r="N84" s="46">
        <f>SUM($AK84:AV84)/N$57</f>
        <v>235.68438878800006</v>
      </c>
      <c r="O84" s="46">
        <f>SUM($AK84:AW84)/O$57</f>
        <v>229.13789734276926</v>
      </c>
      <c r="P84" s="46">
        <f>SUM($AK84:AX84)/P$57</f>
        <v>224.00947610400004</v>
      </c>
      <c r="Q84" s="46">
        <f>SUM($AK84:AY84)/Q$57</f>
        <v>220.01551103040003</v>
      </c>
      <c r="R84" s="46">
        <f>SUM($AK84:AZ84)/R$57</f>
        <v>216.84329159100002</v>
      </c>
      <c r="S84" s="46">
        <f>SUM($AK84:BA84)/S$57</f>
        <v>214.34780385035296</v>
      </c>
      <c r="T84" s="46">
        <f>SUM($AK84:BB84)/T$57</f>
        <v>212.41625919200001</v>
      </c>
      <c r="U84" s="46">
        <f>SUM($AK84:BC84)/U$57</f>
        <v>210.95961397136844</v>
      </c>
      <c r="V84" s="46">
        <f>SUM($AK84:BD84)/V$57</f>
        <v>209.90663327279998</v>
      </c>
      <c r="W84" s="46">
        <f>SUM($AK84:BE84)/W$57</f>
        <v>209.01584121219045</v>
      </c>
      <c r="X84" s="46">
        <f>SUM($AK84:BF84)/X$57</f>
        <v>208.2651211570909</v>
      </c>
      <c r="Y84" s="46">
        <f>SUM($AK84:BG84)/Y$57</f>
        <v>207.63620284591303</v>
      </c>
      <c r="Z84" s="46">
        <f>SUM($AK84:BH84)/Z$57</f>
        <v>207.11386106066666</v>
      </c>
      <c r="AA84" s="46">
        <f>SUM($AK84:BI84)/AA$57</f>
        <v>206.68530661823999</v>
      </c>
      <c r="AB84" s="46">
        <f>SUM($AK84:BJ84)/AB$57</f>
        <v>208.72356405600001</v>
      </c>
      <c r="AC84" s="46">
        <f>SUM($AK84:BK84)/AC$57</f>
        <v>212.95454316503705</v>
      </c>
      <c r="AD84" s="46">
        <f>SUM($AK84:BL84)/AD$57</f>
        <v>219.14330948057142</v>
      </c>
      <c r="AE84" s="46">
        <f>SUM($AK84:BM84)/AE$57</f>
        <v>227.08733329158619</v>
      </c>
      <c r="AF84" s="46">
        <f>SUM($AK84:BN84)/AF$57</f>
        <v>236.61108884853331</v>
      </c>
      <c r="AJ84" s="47" t="s">
        <v>103</v>
      </c>
      <c r="AK84" s="46">
        <v>514.24133272799997</v>
      </c>
      <c r="AL84" s="46">
        <v>440.69422181866673</v>
      </c>
      <c r="AM84" s="46">
        <v>367.14711090933338</v>
      </c>
      <c r="AN84" s="46">
        <v>293.60000000000008</v>
      </c>
      <c r="AO84" s="46">
        <v>236.7</v>
      </c>
      <c r="AP84" s="46">
        <v>179.8</v>
      </c>
      <c r="AQ84" s="46">
        <v>147.35</v>
      </c>
      <c r="AR84" s="46">
        <v>114.89999999999999</v>
      </c>
      <c r="AS84" s="46">
        <v>122.6</v>
      </c>
      <c r="AT84" s="46">
        <v>130.30000000000001</v>
      </c>
      <c r="AU84" s="46">
        <v>137.06</v>
      </c>
      <c r="AV84" s="46">
        <v>143.82</v>
      </c>
      <c r="AW84" s="46">
        <v>150.57999999999998</v>
      </c>
      <c r="AX84" s="46">
        <v>157.33999999999997</v>
      </c>
      <c r="AY84" s="46">
        <v>164.09999999999997</v>
      </c>
      <c r="AZ84" s="46">
        <v>169.26</v>
      </c>
      <c r="BA84" s="46">
        <v>174.42</v>
      </c>
      <c r="BB84" s="46">
        <v>179.58</v>
      </c>
      <c r="BC84" s="46">
        <v>184.74</v>
      </c>
      <c r="BD84" s="46">
        <v>189.90000000000003</v>
      </c>
      <c r="BE84" s="46">
        <v>191.20000000000005</v>
      </c>
      <c r="BF84" s="46">
        <v>192.50000000000003</v>
      </c>
      <c r="BG84" s="46">
        <v>193.80000000000004</v>
      </c>
      <c r="BH84" s="46">
        <v>195.10000000000002</v>
      </c>
      <c r="BI84" s="46">
        <v>196.40000000000006</v>
      </c>
      <c r="BJ84" s="46">
        <v>259.68</v>
      </c>
      <c r="BK84" s="46">
        <v>322.95999999999998</v>
      </c>
      <c r="BL84" s="46">
        <v>386.23999999999995</v>
      </c>
      <c r="BM84" s="46">
        <v>449.51999999999987</v>
      </c>
      <c r="BN84" s="46">
        <v>512.79999999999984</v>
      </c>
    </row>
    <row r="85" spans="2:66" x14ac:dyDescent="0.3">
      <c r="B85" s="47" t="s">
        <v>104</v>
      </c>
      <c r="C85" s="46">
        <f t="shared" si="1"/>
        <v>139.72674763999999</v>
      </c>
      <c r="D85" s="46">
        <f>SUM($AK85:AL85)/D$57</f>
        <v>185.3222897</v>
      </c>
      <c r="E85" s="46">
        <f>SUM($AK85:AM85)/E$57</f>
        <v>230.91783176000001</v>
      </c>
      <c r="F85" s="46">
        <f>SUM($AK85:AN85)/F$57</f>
        <v>276.51337382000003</v>
      </c>
      <c r="G85" s="46">
        <f>SUM($AK85:AO85)/G$57</f>
        <v>301.37069905600003</v>
      </c>
      <c r="H85" s="46">
        <f>SUM($AK85:AP85)/H$57</f>
        <v>315.85891587999998</v>
      </c>
      <c r="I85" s="46">
        <f>SUM($AK85:AQ85)/I$57</f>
        <v>326.05764218285719</v>
      </c>
      <c r="J85" s="46">
        <f>SUM($AK85:AR85)/J$57</f>
        <v>333.57543691000001</v>
      </c>
      <c r="K85" s="46">
        <f>SUM($AK85:AS85)/K$57</f>
        <v>339.81705503111112</v>
      </c>
      <c r="L85" s="46">
        <f>SUM($AK85:AT85)/L$57</f>
        <v>345.16534952800004</v>
      </c>
      <c r="M85" s="46">
        <f>SUM($AK85:AU85)/M$57</f>
        <v>349.63759048000003</v>
      </c>
      <c r="N85" s="46">
        <f>SUM($AK85:AV85)/N$57</f>
        <v>353.45279127333333</v>
      </c>
      <c r="O85" s="46">
        <f>SUM($AK85:AW85)/O$57</f>
        <v>356.76257656000001</v>
      </c>
      <c r="P85" s="46">
        <f>SUM($AK85:AX85)/P$57</f>
        <v>359.6752496628572</v>
      </c>
      <c r="Q85" s="46">
        <f>SUM($AK85:AY85)/Q$57</f>
        <v>362.27023301866672</v>
      </c>
      <c r="R85" s="46">
        <f>SUM($AK85:AZ85)/R$57</f>
        <v>364.18459345500003</v>
      </c>
      <c r="S85" s="46">
        <f>SUM($AK85:BA85)/S$57</f>
        <v>365.53844089882352</v>
      </c>
      <c r="T85" s="46">
        <f>SUM($AK85:BB85)/T$57</f>
        <v>366.42519418222224</v>
      </c>
      <c r="U85" s="46">
        <f>SUM($AK85:BC85)/U$57</f>
        <v>366.91860501473684</v>
      </c>
      <c r="V85" s="46">
        <f>SUM($AK85:BD85)/V$57</f>
        <v>367.07767476400005</v>
      </c>
      <c r="W85" s="46">
        <f>SUM($AK85:BE85)/W$57</f>
        <v>366.75778548952383</v>
      </c>
      <c r="X85" s="46">
        <f>SUM($AK85:BF85)/X$57</f>
        <v>366.02424978545457</v>
      </c>
      <c r="Y85" s="46">
        <f>SUM($AK85:BG85)/Y$57</f>
        <v>364.931021533913</v>
      </c>
      <c r="Z85" s="46">
        <f>SUM($AK85:BH85)/Z$57</f>
        <v>363.52306230333329</v>
      </c>
      <c r="AA85" s="46">
        <f>SUM($AK85:BI85)/AA$57</f>
        <v>361.83813981119994</v>
      </c>
      <c r="AB85" s="46">
        <f>SUM($AK85:BJ85)/AB$57</f>
        <v>360.6997498184615</v>
      </c>
      <c r="AC85" s="46">
        <f>SUM($AK85:BK85)/AC$57</f>
        <v>360.04716649185178</v>
      </c>
      <c r="AD85" s="46">
        <f>SUM($AK85:BL85)/AD$57</f>
        <v>359.82833911714278</v>
      </c>
      <c r="AE85" s="46">
        <f>SUM($AK85:BM85)/AE$57</f>
        <v>359.99839638896549</v>
      </c>
      <c r="AF85" s="46">
        <f>SUM($AK85:BN85)/AF$57</f>
        <v>360.51844984266666</v>
      </c>
      <c r="AJ85" s="47" t="s">
        <v>104</v>
      </c>
      <c r="AK85" s="46">
        <v>139.72674763999999</v>
      </c>
      <c r="AL85" s="46">
        <v>230.91783176000001</v>
      </c>
      <c r="AM85" s="46">
        <v>322.10891588000004</v>
      </c>
      <c r="AN85" s="46">
        <v>413.30000000000007</v>
      </c>
      <c r="AO85" s="46">
        <v>400.8</v>
      </c>
      <c r="AP85" s="46">
        <v>388.3</v>
      </c>
      <c r="AQ85" s="46">
        <v>387.25</v>
      </c>
      <c r="AR85" s="46">
        <v>386.2</v>
      </c>
      <c r="AS85" s="46">
        <v>389.75</v>
      </c>
      <c r="AT85" s="46">
        <v>393.30000000000007</v>
      </c>
      <c r="AU85" s="46">
        <v>394.36000000000007</v>
      </c>
      <c r="AV85" s="46">
        <v>395.42000000000007</v>
      </c>
      <c r="AW85" s="46">
        <v>396.48000000000008</v>
      </c>
      <c r="AX85" s="46">
        <v>397.54000000000008</v>
      </c>
      <c r="AY85" s="46">
        <v>398.60000000000008</v>
      </c>
      <c r="AZ85" s="46">
        <v>392.90000000000003</v>
      </c>
      <c r="BA85" s="46">
        <v>387.20000000000005</v>
      </c>
      <c r="BB85" s="46">
        <v>381.5</v>
      </c>
      <c r="BC85" s="46">
        <v>375.8</v>
      </c>
      <c r="BD85" s="46">
        <v>370.1</v>
      </c>
      <c r="BE85" s="46">
        <v>360.36</v>
      </c>
      <c r="BF85" s="46">
        <v>350.62</v>
      </c>
      <c r="BG85" s="46">
        <v>340.88</v>
      </c>
      <c r="BH85" s="46">
        <v>331.14</v>
      </c>
      <c r="BI85" s="46">
        <v>321.40000000000003</v>
      </c>
      <c r="BJ85" s="46">
        <v>332.24</v>
      </c>
      <c r="BK85" s="46">
        <v>343.08000000000004</v>
      </c>
      <c r="BL85" s="46">
        <v>353.92</v>
      </c>
      <c r="BM85" s="46">
        <v>364.76000000000005</v>
      </c>
      <c r="BN85" s="46">
        <v>375.6</v>
      </c>
    </row>
    <row r="86" spans="2:66" x14ac:dyDescent="0.3">
      <c r="B86" s="47" t="s">
        <v>105</v>
      </c>
      <c r="C86" s="46">
        <f t="shared" si="1"/>
        <v>219.14571732800005</v>
      </c>
      <c r="D86" s="46">
        <f>SUM($AK86:AL86)/D$57</f>
        <v>251.00476444000006</v>
      </c>
      <c r="E86" s="46">
        <f>SUM($AK86:AM86)/E$57</f>
        <v>282.86381155200007</v>
      </c>
      <c r="F86" s="46">
        <f>SUM($AK86:AN86)/F$57</f>
        <v>314.72285866400011</v>
      </c>
      <c r="G86" s="46">
        <f>SUM($AK86:AO86)/G$57</f>
        <v>328.83828693120012</v>
      </c>
      <c r="H86" s="46">
        <f>SUM($AK86:AP86)/H$57</f>
        <v>334.0819057760001</v>
      </c>
      <c r="I86" s="46">
        <f>SUM($AK86:AQ86)/I$57</f>
        <v>332.67734780800009</v>
      </c>
      <c r="J86" s="46">
        <f>SUM($AK86:AR86)/J$57</f>
        <v>327.11767933200008</v>
      </c>
      <c r="K86" s="46">
        <f>SUM($AK86:AS86)/K$57</f>
        <v>322.62127051733341</v>
      </c>
      <c r="L86" s="46">
        <f>SUM($AK86:AT86)/L$57</f>
        <v>318.86914346560008</v>
      </c>
      <c r="M86" s="46">
        <f>SUM($AK86:AU86)/M$57</f>
        <v>315.88649405963639</v>
      </c>
      <c r="N86" s="46">
        <f>SUM($AK86:AV86)/N$57</f>
        <v>313.48095288800005</v>
      </c>
      <c r="O86" s="46">
        <f>SUM($AK86:AW86)/O$57</f>
        <v>311.51934112738468</v>
      </c>
      <c r="P86" s="46">
        <f>SUM($AK86:AX86)/P$57</f>
        <v>309.9065310468572</v>
      </c>
      <c r="Q86" s="46">
        <f>SUM($AK86:AY86)/Q$57</f>
        <v>308.57276231040004</v>
      </c>
      <c r="R86" s="46">
        <f>SUM($AK86:AZ86)/R$57</f>
        <v>307.65696466600002</v>
      </c>
      <c r="S86" s="46">
        <f>SUM($AK86:BA86)/S$57</f>
        <v>307.08537850917645</v>
      </c>
      <c r="T86" s="46">
        <f>SUM($AK86:BB86)/T$57</f>
        <v>306.80063525866666</v>
      </c>
      <c r="U86" s="46">
        <f>SUM($AK86:BC86)/U$57</f>
        <v>306.75744392926316</v>
      </c>
      <c r="V86" s="46">
        <f>SUM($AK86:BD86)/V$57</f>
        <v>306.91957173279997</v>
      </c>
      <c r="W86" s="46">
        <f>SUM($AK86:BE86)/W$57</f>
        <v>307.11578260266663</v>
      </c>
      <c r="X86" s="46">
        <f>SUM($AK86:BF86)/X$57</f>
        <v>307.34142884799996</v>
      </c>
      <c r="Y86" s="46">
        <f>SUM($AK86:BG86)/Y$57</f>
        <v>307.59267107199997</v>
      </c>
      <c r="Z86" s="46">
        <f>SUM($AK86:BH86)/Z$57</f>
        <v>307.8663097773333</v>
      </c>
      <c r="AA86" s="46">
        <f>SUM($AK86:BI86)/AA$57</f>
        <v>308.15965738623999</v>
      </c>
      <c r="AB86" s="46">
        <f>SUM($AK86:BJ86)/AB$57</f>
        <v>307.86967056369224</v>
      </c>
      <c r="AC86" s="46">
        <f>SUM($AK86:BK86)/AC$57</f>
        <v>307.0611642465185</v>
      </c>
      <c r="AD86" s="46">
        <f>SUM($AK86:BL86)/AD$57</f>
        <v>305.78969409485711</v>
      </c>
      <c r="AE86" s="46">
        <f>SUM($AK86:BM86)/AE$57</f>
        <v>304.10315291917237</v>
      </c>
      <c r="AF86" s="46">
        <f>SUM($AK86:BN86)/AF$57</f>
        <v>302.04304782186659</v>
      </c>
      <c r="AJ86" s="47" t="s">
        <v>105</v>
      </c>
      <c r="AK86" s="46">
        <v>219.14571732800005</v>
      </c>
      <c r="AL86" s="46">
        <v>282.86381155200007</v>
      </c>
      <c r="AM86" s="46">
        <v>346.5819057760001</v>
      </c>
      <c r="AN86" s="46">
        <v>410.30000000000007</v>
      </c>
      <c r="AO86" s="46">
        <v>385.30000000000007</v>
      </c>
      <c r="AP86" s="46">
        <v>360.3</v>
      </c>
      <c r="AQ86" s="46">
        <v>324.25</v>
      </c>
      <c r="AR86" s="46">
        <v>288.19999999999993</v>
      </c>
      <c r="AS86" s="46">
        <v>286.64999999999998</v>
      </c>
      <c r="AT86" s="46">
        <v>285.10000000000002</v>
      </c>
      <c r="AU86" s="46">
        <v>286.06</v>
      </c>
      <c r="AV86" s="46">
        <v>287.02000000000004</v>
      </c>
      <c r="AW86" s="46">
        <v>287.98</v>
      </c>
      <c r="AX86" s="46">
        <v>288.94</v>
      </c>
      <c r="AY86" s="46">
        <v>289.89999999999998</v>
      </c>
      <c r="AZ86" s="46">
        <v>293.92</v>
      </c>
      <c r="BA86" s="46">
        <v>297.94</v>
      </c>
      <c r="BB86" s="46">
        <v>301.96000000000004</v>
      </c>
      <c r="BC86" s="46">
        <v>305.98</v>
      </c>
      <c r="BD86" s="46">
        <v>310.00000000000006</v>
      </c>
      <c r="BE86" s="46">
        <v>311.04000000000002</v>
      </c>
      <c r="BF86" s="46">
        <v>312.08000000000004</v>
      </c>
      <c r="BG86" s="46">
        <v>313.12</v>
      </c>
      <c r="BH86" s="46">
        <v>314.16000000000003</v>
      </c>
      <c r="BI86" s="46">
        <v>315.20000000000005</v>
      </c>
      <c r="BJ86" s="46">
        <v>300.62</v>
      </c>
      <c r="BK86" s="46">
        <v>286.04000000000002</v>
      </c>
      <c r="BL86" s="46">
        <v>271.46000000000004</v>
      </c>
      <c r="BM86" s="46">
        <v>256.88</v>
      </c>
      <c r="BN86" s="46">
        <v>242.3</v>
      </c>
    </row>
    <row r="87" spans="2:66" x14ac:dyDescent="0.3">
      <c r="B87" s="47" t="s">
        <v>106</v>
      </c>
      <c r="C87" s="46">
        <f t="shared" si="1"/>
        <v>517.473175728</v>
      </c>
      <c r="D87" s="46">
        <f>SUM($AK87:AL87)/D$57</f>
        <v>487.59431310666662</v>
      </c>
      <c r="E87" s="46">
        <f>SUM($AK87:AM87)/E$57</f>
        <v>457.71545048533329</v>
      </c>
      <c r="F87" s="46">
        <f>SUM($AK87:AN87)/F$57</f>
        <v>427.83658786399997</v>
      </c>
      <c r="G87" s="46">
        <f>SUM($AK87:AO87)/G$57</f>
        <v>397.49927029119999</v>
      </c>
      <c r="H87" s="46">
        <f>SUM($AK87:AP87)/H$57</f>
        <v>366.93272524266666</v>
      </c>
      <c r="I87" s="46">
        <f>SUM($AK87:AQ87)/I$57</f>
        <v>339.49947877942856</v>
      </c>
      <c r="J87" s="46">
        <f>SUM($AK87:AR87)/J$57</f>
        <v>314.02454393199997</v>
      </c>
      <c r="K87" s="46">
        <f>SUM($AK87:AS87)/K$57</f>
        <v>291.14959460622219</v>
      </c>
      <c r="L87" s="46">
        <f>SUM($AK87:AT87)/L$57</f>
        <v>270.09463514559997</v>
      </c>
      <c r="M87" s="46">
        <f>SUM($AK87:AU87)/M$57</f>
        <v>253.20603195054545</v>
      </c>
      <c r="N87" s="46">
        <f>SUM($AK87:AV87)/N$57</f>
        <v>239.44219595466666</v>
      </c>
      <c r="O87" s="46">
        <f>SUM($AK87:AW87)/O$57</f>
        <v>228.08202703507692</v>
      </c>
      <c r="P87" s="46">
        <f>SUM($AK87:AX87)/P$57</f>
        <v>218.61045367542857</v>
      </c>
      <c r="Q87" s="46">
        <f>SUM($AK87:AY87)/Q$57</f>
        <v>210.64975676373334</v>
      </c>
      <c r="R87" s="46">
        <f>SUM($AK87:AZ87)/R$57</f>
        <v>203.73789696599999</v>
      </c>
      <c r="S87" s="46">
        <f>SUM($AK87:BA87)/S$57</f>
        <v>197.68978537976471</v>
      </c>
      <c r="T87" s="46">
        <f>SUM($AK87:BB87)/T$57</f>
        <v>192.36146396977779</v>
      </c>
      <c r="U87" s="46">
        <f>SUM($AK87:BC87)/U$57</f>
        <v>187.63928165557894</v>
      </c>
      <c r="V87" s="46">
        <f>SUM($AK87:BD87)/V$57</f>
        <v>183.4323175728</v>
      </c>
      <c r="W87" s="46">
        <f>SUM($AK87:BE87)/W$57</f>
        <v>179.2707786407619</v>
      </c>
      <c r="X87" s="46">
        <f>SUM($AK87:BF87)/X$57</f>
        <v>175.14847052072727</v>
      </c>
      <c r="Y87" s="46">
        <f>SUM($AK87:BG87)/Y$57</f>
        <v>171.06027615026088</v>
      </c>
      <c r="Z87" s="46">
        <f>SUM($AK87:BH87)/Z$57</f>
        <v>167.00193131066666</v>
      </c>
      <c r="AA87" s="46">
        <f>SUM($AK87:BI87)/AA$57</f>
        <v>162.96985405823997</v>
      </c>
      <c r="AB87" s="46">
        <f>SUM($AK87:BJ87)/AB$57</f>
        <v>158.73870582523074</v>
      </c>
      <c r="AC87" s="46">
        <f>SUM($AK87:BK87)/AC$57</f>
        <v>154.33060560948147</v>
      </c>
      <c r="AD87" s="46">
        <f>SUM($AK87:BL87)/AD$57</f>
        <v>149.76451255199999</v>
      </c>
      <c r="AE87" s="46">
        <f>SUM($AK87:BM87)/AE$57</f>
        <v>145.05677073986203</v>
      </c>
      <c r="AF87" s="46">
        <f>SUM($AK87:BN87)/AF$57</f>
        <v>140.2215450485333</v>
      </c>
      <c r="AJ87" s="47" t="s">
        <v>106</v>
      </c>
      <c r="AK87" s="46">
        <v>517.473175728</v>
      </c>
      <c r="AL87" s="46">
        <v>457.71545048533329</v>
      </c>
      <c r="AM87" s="46">
        <v>397.95772524266664</v>
      </c>
      <c r="AN87" s="46">
        <v>338.19999999999993</v>
      </c>
      <c r="AO87" s="46">
        <v>276.14999999999998</v>
      </c>
      <c r="AP87" s="46">
        <v>214.09999999999991</v>
      </c>
      <c r="AQ87" s="46">
        <v>174.89999999999995</v>
      </c>
      <c r="AR87" s="46">
        <v>135.69999999999999</v>
      </c>
      <c r="AS87" s="46">
        <v>108.15</v>
      </c>
      <c r="AT87" s="46">
        <v>80.600000000000009</v>
      </c>
      <c r="AU87" s="46">
        <v>84.320000000000007</v>
      </c>
      <c r="AV87" s="46">
        <v>88.04</v>
      </c>
      <c r="AW87" s="46">
        <v>91.76</v>
      </c>
      <c r="AX87" s="46">
        <v>95.48</v>
      </c>
      <c r="AY87" s="46">
        <v>99.2</v>
      </c>
      <c r="AZ87" s="46">
        <v>100.06</v>
      </c>
      <c r="BA87" s="46">
        <v>100.92</v>
      </c>
      <c r="BB87" s="46">
        <v>101.78</v>
      </c>
      <c r="BC87" s="46">
        <v>102.64</v>
      </c>
      <c r="BD87" s="46">
        <v>103.5</v>
      </c>
      <c r="BE87" s="46">
        <v>96.039999999999992</v>
      </c>
      <c r="BF87" s="46">
        <v>88.58</v>
      </c>
      <c r="BG87" s="46">
        <v>81.12</v>
      </c>
      <c r="BH87" s="46">
        <v>73.66</v>
      </c>
      <c r="BI87" s="46">
        <v>66.199999999999989</v>
      </c>
      <c r="BJ87" s="46">
        <v>52.959999999999994</v>
      </c>
      <c r="BK87" s="46">
        <v>39.72</v>
      </c>
      <c r="BL87" s="46">
        <v>26.480000000000004</v>
      </c>
      <c r="BM87" s="46">
        <v>13.240000000000009</v>
      </c>
      <c r="BN87" s="46">
        <v>1.4210854715202004E-14</v>
      </c>
    </row>
    <row r="88" spans="2:66" x14ac:dyDescent="0.3">
      <c r="B88" s="47" t="s">
        <v>107</v>
      </c>
      <c r="C88" s="46">
        <f t="shared" si="1"/>
        <v>325.163775488</v>
      </c>
      <c r="D88" s="46">
        <f>SUM($AK88:AL88)/D$57</f>
        <v>325.75314623999998</v>
      </c>
      <c r="E88" s="46">
        <f>SUM($AK88:AM88)/E$57</f>
        <v>326.34251699199996</v>
      </c>
      <c r="F88" s="46">
        <f>SUM($AK88:AN88)/F$57</f>
        <v>326.93188774399999</v>
      </c>
      <c r="G88" s="46">
        <f>SUM($AK88:AO88)/G$57</f>
        <v>316.26551019520002</v>
      </c>
      <c r="H88" s="46">
        <f>SUM($AK88:AP88)/H$57</f>
        <v>299.97125849600002</v>
      </c>
      <c r="I88" s="46">
        <f>SUM($AK88:AQ88)/I$57</f>
        <v>283.08965013942856</v>
      </c>
      <c r="J88" s="46">
        <f>SUM($AK88:AR88)/J$57</f>
        <v>265.84094387200003</v>
      </c>
      <c r="K88" s="46">
        <f>SUM($AK88:AS88)/K$57</f>
        <v>249.96417233066666</v>
      </c>
      <c r="L88" s="46">
        <f>SUM($AK88:AT88)/L$57</f>
        <v>235.04775509760003</v>
      </c>
      <c r="M88" s="46">
        <f>SUM($AK88:AU88)/M$57</f>
        <v>223.43432281600005</v>
      </c>
      <c r="N88" s="46">
        <f>SUM($AK88:AV88)/N$57</f>
        <v>214.29812924800004</v>
      </c>
      <c r="O88" s="46">
        <f>SUM($AK88:AW88)/O$57</f>
        <v>207.06750392123084</v>
      </c>
      <c r="P88" s="46">
        <f>SUM($AK88:AX88)/P$57</f>
        <v>201.33411078400007</v>
      </c>
      <c r="Q88" s="46">
        <f>SUM($AK88:AY88)/Q$57</f>
        <v>196.79850339840007</v>
      </c>
      <c r="R88" s="46">
        <f>SUM($AK88:AZ88)/R$57</f>
        <v>193.22984693600006</v>
      </c>
      <c r="S88" s="46">
        <f>SUM($AK88:BA88)/S$57</f>
        <v>190.4575029985883</v>
      </c>
      <c r="T88" s="46">
        <f>SUM($AK88:BB88)/T$57</f>
        <v>188.34875283200006</v>
      </c>
      <c r="U88" s="46">
        <f>SUM($AK88:BC88)/U$57</f>
        <v>186.79881847242109</v>
      </c>
      <c r="V88" s="46">
        <f>SUM($AK88:BD88)/V$57</f>
        <v>185.72387754880006</v>
      </c>
      <c r="W88" s="46">
        <f>SUM($AK88:BE88)/W$57</f>
        <v>184.78083576076196</v>
      </c>
      <c r="X88" s="46">
        <f>SUM($AK88:BF88)/X$57</f>
        <v>183.95170686254551</v>
      </c>
      <c r="Y88" s="46">
        <f>SUM($AK88:BG88)/Y$57</f>
        <v>183.22163265113048</v>
      </c>
      <c r="Z88" s="46">
        <f>SUM($AK88:BH88)/Z$57</f>
        <v>182.57823129066671</v>
      </c>
      <c r="AA88" s="46">
        <f>SUM($AK88:BI88)/AA$57</f>
        <v>182.01110203904003</v>
      </c>
      <c r="AB88" s="46">
        <f>SUM($AK88:BJ88)/AB$57</f>
        <v>182.4983673452308</v>
      </c>
      <c r="AC88" s="46">
        <f>SUM($AK88:BK88)/AC$57</f>
        <v>183.9228722583704</v>
      </c>
      <c r="AD88" s="46">
        <f>SUM($AK88:BL88)/AD$57</f>
        <v>186.18419824914287</v>
      </c>
      <c r="AE88" s="46">
        <f>SUM($AK88:BM88)/AE$57</f>
        <v>189.1957776198621</v>
      </c>
      <c r="AF88" s="46">
        <f>SUM($AK88:BN88)/AF$57</f>
        <v>192.88258503253337</v>
      </c>
      <c r="AJ88" s="47" t="s">
        <v>107</v>
      </c>
      <c r="AK88" s="46">
        <v>325.163775488</v>
      </c>
      <c r="AL88" s="46">
        <v>326.34251699200001</v>
      </c>
      <c r="AM88" s="46">
        <v>327.52125849600003</v>
      </c>
      <c r="AN88" s="46">
        <v>328.70000000000005</v>
      </c>
      <c r="AO88" s="46">
        <v>273.60000000000002</v>
      </c>
      <c r="AP88" s="46">
        <v>218.50000000000003</v>
      </c>
      <c r="AQ88" s="46">
        <v>181.8</v>
      </c>
      <c r="AR88" s="46">
        <v>145.1</v>
      </c>
      <c r="AS88" s="46">
        <v>122.94999999999999</v>
      </c>
      <c r="AT88" s="46">
        <v>100.80000000000001</v>
      </c>
      <c r="AU88" s="46">
        <v>107.30000000000001</v>
      </c>
      <c r="AV88" s="46">
        <v>113.80000000000001</v>
      </c>
      <c r="AW88" s="46">
        <v>120.30000000000001</v>
      </c>
      <c r="AX88" s="46">
        <v>126.80000000000001</v>
      </c>
      <c r="AY88" s="46">
        <v>133.30000000000001</v>
      </c>
      <c r="AZ88" s="46">
        <v>139.70000000000002</v>
      </c>
      <c r="BA88" s="46">
        <v>146.1</v>
      </c>
      <c r="BB88" s="46">
        <v>152.5</v>
      </c>
      <c r="BC88" s="46">
        <v>158.9</v>
      </c>
      <c r="BD88" s="46">
        <v>165.30000000000004</v>
      </c>
      <c r="BE88" s="46">
        <v>165.92000000000004</v>
      </c>
      <c r="BF88" s="46">
        <v>166.54000000000002</v>
      </c>
      <c r="BG88" s="46">
        <v>167.16000000000003</v>
      </c>
      <c r="BH88" s="46">
        <v>167.78000000000003</v>
      </c>
      <c r="BI88" s="46">
        <v>168.40000000000003</v>
      </c>
      <c r="BJ88" s="46">
        <v>194.68000000000004</v>
      </c>
      <c r="BK88" s="46">
        <v>220.96000000000004</v>
      </c>
      <c r="BL88" s="46">
        <v>247.24</v>
      </c>
      <c r="BM88" s="46">
        <v>273.52</v>
      </c>
      <c r="BN88" s="46">
        <v>299.79999999999995</v>
      </c>
    </row>
    <row r="89" spans="2:66" x14ac:dyDescent="0.3">
      <c r="B89" s="47" t="s">
        <v>108</v>
      </c>
      <c r="C89" s="46">
        <f t="shared" si="1"/>
        <v>207.30106943200002</v>
      </c>
      <c r="D89" s="46">
        <f>SUM($AK89:AL89)/D$57</f>
        <v>223.96755786000003</v>
      </c>
      <c r="E89" s="46">
        <f>SUM($AK89:AM89)/E$57</f>
        <v>240.63404628800004</v>
      </c>
      <c r="F89" s="46">
        <f>SUM($AK89:AN89)/F$57</f>
        <v>257.30053471600002</v>
      </c>
      <c r="G89" s="46">
        <f>SUM($AK89:AO89)/G$57</f>
        <v>263.21042777280002</v>
      </c>
      <c r="H89" s="46">
        <f>SUM($AK89:AP89)/H$57</f>
        <v>263.74202314400003</v>
      </c>
      <c r="I89" s="46">
        <f>SUM($AK89:AQ89)/I$57</f>
        <v>257.56459126628573</v>
      </c>
      <c r="J89" s="46">
        <f>SUM($AK89:AR89)/J$57</f>
        <v>247.194017358</v>
      </c>
      <c r="K89" s="46">
        <f>SUM($AK89:AS89)/K$57</f>
        <v>235.09468209600001</v>
      </c>
      <c r="L89" s="46">
        <f>SUM($AK89:AT89)/L$57</f>
        <v>221.78521388640002</v>
      </c>
      <c r="M89" s="46">
        <f>SUM($AK89:AU89)/M$57</f>
        <v>209.60837626036366</v>
      </c>
      <c r="N89" s="46">
        <f>SUM($AK89:AV89)/N$57</f>
        <v>198.28101157200001</v>
      </c>
      <c r="O89" s="46">
        <f>SUM($AK89:AW89)/O$57</f>
        <v>187.60708760492309</v>
      </c>
      <c r="P89" s="46">
        <f>SUM($AK89:AX89)/P$57</f>
        <v>177.44658134742858</v>
      </c>
      <c r="Q89" s="46">
        <f>SUM($AK89:AY89)/Q$57</f>
        <v>167.69680925759999</v>
      </c>
      <c r="R89" s="46">
        <f>SUM($AK89:AZ89)/R$57</f>
        <v>158.88825867900002</v>
      </c>
      <c r="S89" s="46">
        <f>SUM($AK89:BA89)/S$57</f>
        <v>150.85483169788239</v>
      </c>
      <c r="T89" s="46">
        <f>SUM($AK89:BB89)/T$57</f>
        <v>143.46734104800004</v>
      </c>
      <c r="U89" s="46">
        <f>SUM($AK89:BC89)/U$57</f>
        <v>136.62379678231582</v>
      </c>
      <c r="V89" s="46">
        <f>SUM($AK89:BD89)/V$57</f>
        <v>130.24260694320003</v>
      </c>
      <c r="W89" s="46">
        <f>SUM($AK89:BE89)/W$57</f>
        <v>124.38343518400002</v>
      </c>
      <c r="X89" s="46">
        <f>SUM($AK89:BF89)/X$57</f>
        <v>118.97509722109093</v>
      </c>
      <c r="Y89" s="46">
        <f>SUM($AK89:BG89)/Y$57</f>
        <v>113.95878864626089</v>
      </c>
      <c r="Z89" s="46">
        <f>SUM($AK89:BH89)/Z$57</f>
        <v>109.28550578600003</v>
      </c>
      <c r="AA89" s="46">
        <f>SUM($AK89:BI89)/AA$57</f>
        <v>104.91408555456002</v>
      </c>
      <c r="AB89" s="46">
        <f>SUM($AK89:BJ89)/AB$57</f>
        <v>100.87892841784618</v>
      </c>
      <c r="AC89" s="46">
        <f>SUM($AK89:BK89)/AC$57</f>
        <v>97.142671809777795</v>
      </c>
      <c r="AD89" s="46">
        <f>SUM($AK89:BL89)/AD$57</f>
        <v>93.673290673714305</v>
      </c>
      <c r="AE89" s="46">
        <f>SUM($AK89:BM89)/AE$57</f>
        <v>90.443177202206911</v>
      </c>
      <c r="AF89" s="46">
        <f>SUM($AK89:BN89)/AF$57</f>
        <v>87.428404628800024</v>
      </c>
      <c r="AJ89" s="47" t="s">
        <v>108</v>
      </c>
      <c r="AK89" s="46">
        <v>207.30106943200002</v>
      </c>
      <c r="AL89" s="46">
        <v>240.63404628800004</v>
      </c>
      <c r="AM89" s="46">
        <v>273.967023144</v>
      </c>
      <c r="AN89" s="46">
        <v>307.30000000000007</v>
      </c>
      <c r="AO89" s="46">
        <v>286.85000000000002</v>
      </c>
      <c r="AP89" s="46">
        <v>266.40000000000003</v>
      </c>
      <c r="AQ89" s="46">
        <v>220.5</v>
      </c>
      <c r="AR89" s="46">
        <v>174.60000000000002</v>
      </c>
      <c r="AS89" s="46">
        <v>138.30000000000001</v>
      </c>
      <c r="AT89" s="46">
        <v>101.99999999999997</v>
      </c>
      <c r="AU89" s="46">
        <v>87.839999999999975</v>
      </c>
      <c r="AV89" s="46">
        <v>73.679999999999978</v>
      </c>
      <c r="AW89" s="46">
        <v>59.519999999999989</v>
      </c>
      <c r="AX89" s="46">
        <v>45.36</v>
      </c>
      <c r="AY89" s="46">
        <v>31.200000000000003</v>
      </c>
      <c r="AZ89" s="46">
        <v>26.76</v>
      </c>
      <c r="BA89" s="46">
        <v>22.32</v>
      </c>
      <c r="BB89" s="46">
        <v>17.880000000000003</v>
      </c>
      <c r="BC89" s="46">
        <v>13.440000000000005</v>
      </c>
      <c r="BD89" s="46">
        <v>9</v>
      </c>
      <c r="BE89" s="46">
        <v>7.2000000000000011</v>
      </c>
      <c r="BF89" s="46">
        <v>5.4</v>
      </c>
      <c r="BG89" s="46">
        <v>3.6000000000000005</v>
      </c>
      <c r="BH89" s="46">
        <v>1.8000000000000007</v>
      </c>
      <c r="BI89" s="46">
        <v>0</v>
      </c>
      <c r="BJ89" s="46">
        <v>0</v>
      </c>
      <c r="BK89" s="46">
        <v>0</v>
      </c>
      <c r="BL89" s="46">
        <v>0</v>
      </c>
      <c r="BM89" s="46">
        <v>0</v>
      </c>
      <c r="BN89" s="46">
        <v>0</v>
      </c>
    </row>
    <row r="90" spans="2:66" x14ac:dyDescent="0.3">
      <c r="B90" s="47" t="s">
        <v>109</v>
      </c>
      <c r="C90" s="46">
        <f t="shared" si="1"/>
        <v>551.04986993599994</v>
      </c>
      <c r="D90" s="46">
        <f>SUM($AK90:AL90)/D$57</f>
        <v>534.47489161333328</v>
      </c>
      <c r="E90" s="46">
        <f>SUM($AK90:AM90)/E$57</f>
        <v>517.89991329066663</v>
      </c>
      <c r="F90" s="46">
        <f>SUM($AK90:AN90)/F$57</f>
        <v>501.32493496799998</v>
      </c>
      <c r="G90" s="46">
        <f>SUM($AK90:AO90)/G$57</f>
        <v>489.2699479744</v>
      </c>
      <c r="H90" s="46">
        <f>SUM($AK90:AP90)/H$57</f>
        <v>479.47495664533335</v>
      </c>
      <c r="I90" s="46">
        <f>SUM($AK90:AQ90)/I$57</f>
        <v>469.4142485531429</v>
      </c>
      <c r="J90" s="46">
        <f>SUM($AK90:AR90)/J$57</f>
        <v>459.18746748400002</v>
      </c>
      <c r="K90" s="46">
        <f>SUM($AK90:AS90)/K$57</f>
        <v>451.09997109688891</v>
      </c>
      <c r="L90" s="46">
        <f>SUM($AK90:AT90)/L$57</f>
        <v>444.5099739872</v>
      </c>
      <c r="M90" s="46">
        <f>SUM($AK90:AU90)/M$57</f>
        <v>439.30543089745458</v>
      </c>
      <c r="N90" s="46">
        <f>SUM($AK90:AV90)/N$57</f>
        <v>435.13997832266665</v>
      </c>
      <c r="O90" s="46">
        <f>SUM($AK90:AW90)/O$57</f>
        <v>431.773826144</v>
      </c>
      <c r="P90" s="46">
        <f>SUM($AK90:AX90)/P$57</f>
        <v>429.03569570514281</v>
      </c>
      <c r="Q90" s="46">
        <f>SUM($AK90:AY90)/Q$57</f>
        <v>426.79998265813333</v>
      </c>
      <c r="R90" s="46">
        <f>SUM($AK90:AZ90)/R$57</f>
        <v>425.03748374200001</v>
      </c>
      <c r="S90" s="46">
        <f>SUM($AK90:BA90)/S$57</f>
        <v>423.66469058070589</v>
      </c>
      <c r="T90" s="46">
        <f>SUM($AK90:BB90)/T$57</f>
        <v>422.61665221511112</v>
      </c>
      <c r="U90" s="46">
        <f>SUM($AK90:BC90)/U$57</f>
        <v>421.84209157221051</v>
      </c>
      <c r="V90" s="46">
        <f>SUM($AK90:BD90)/V$57</f>
        <v>421.29998699360004</v>
      </c>
      <c r="W90" s="46">
        <f>SUM($AK90:BE90)/W$57</f>
        <v>420.78284475580961</v>
      </c>
      <c r="X90" s="46">
        <f>SUM($AK90:BF90)/X$57</f>
        <v>420.28726090327274</v>
      </c>
      <c r="Y90" s="46">
        <f>SUM($AK90:BG90)/Y$57</f>
        <v>419.81042347269567</v>
      </c>
      <c r="Z90" s="46">
        <f>SUM($AK90:BH90)/Z$57</f>
        <v>419.34998916133333</v>
      </c>
      <c r="AA90" s="46">
        <f>SUM($AK90:BI90)/AA$57</f>
        <v>418.90398959488004</v>
      </c>
      <c r="AB90" s="46">
        <f>SUM($AK90:BJ90)/AB$57</f>
        <v>418.90306691815385</v>
      </c>
      <c r="AC90" s="46">
        <f>SUM($AK90:BK90)/AC$57</f>
        <v>419.29776814340738</v>
      </c>
      <c r="AD90" s="46">
        <f>SUM($AK90:BL90)/AD$57</f>
        <v>420.04570499542854</v>
      </c>
      <c r="AE90" s="46">
        <f>SUM($AK90:BM90)/AE$57</f>
        <v>421.11033585765517</v>
      </c>
      <c r="AF90" s="46">
        <f>SUM($AK90:BN90)/AF$57</f>
        <v>422.45999132906667</v>
      </c>
      <c r="AJ90" s="47" t="s">
        <v>109</v>
      </c>
      <c r="AK90" s="46">
        <v>551.04986993599994</v>
      </c>
      <c r="AL90" s="46">
        <v>517.89991329066663</v>
      </c>
      <c r="AM90" s="46">
        <v>484.74995664533333</v>
      </c>
      <c r="AN90" s="46">
        <v>451.6</v>
      </c>
      <c r="AO90" s="46">
        <v>441.05</v>
      </c>
      <c r="AP90" s="46">
        <v>430.5</v>
      </c>
      <c r="AQ90" s="46">
        <v>409.05</v>
      </c>
      <c r="AR90" s="46">
        <v>387.59999999999997</v>
      </c>
      <c r="AS90" s="46">
        <v>386.4</v>
      </c>
      <c r="AT90" s="46">
        <v>385.19999999999993</v>
      </c>
      <c r="AU90" s="46">
        <v>387.25999999999993</v>
      </c>
      <c r="AV90" s="46">
        <v>389.32</v>
      </c>
      <c r="AW90" s="46">
        <v>391.38</v>
      </c>
      <c r="AX90" s="46">
        <v>393.44</v>
      </c>
      <c r="AY90" s="46">
        <v>395.5</v>
      </c>
      <c r="AZ90" s="46">
        <v>398.59999999999997</v>
      </c>
      <c r="BA90" s="46">
        <v>401.7</v>
      </c>
      <c r="BB90" s="46">
        <v>404.79999999999995</v>
      </c>
      <c r="BC90" s="46">
        <v>407.9</v>
      </c>
      <c r="BD90" s="46">
        <v>411</v>
      </c>
      <c r="BE90" s="46">
        <v>410.44</v>
      </c>
      <c r="BF90" s="46">
        <v>409.88</v>
      </c>
      <c r="BG90" s="46">
        <v>409.32</v>
      </c>
      <c r="BH90" s="46">
        <v>408.76</v>
      </c>
      <c r="BI90" s="46">
        <v>408.2</v>
      </c>
      <c r="BJ90" s="46">
        <v>418.88</v>
      </c>
      <c r="BK90" s="46">
        <v>429.56</v>
      </c>
      <c r="BL90" s="46">
        <v>440.24</v>
      </c>
      <c r="BM90" s="46">
        <v>450.91999999999996</v>
      </c>
      <c r="BN90" s="46">
        <v>461.6</v>
      </c>
    </row>
    <row r="91" spans="2:66" x14ac:dyDescent="0.3">
      <c r="B91" s="47" t="s">
        <v>110</v>
      </c>
      <c r="C91" s="46">
        <f t="shared" si="1"/>
        <v>343.20811883999994</v>
      </c>
      <c r="D91" s="46">
        <f>SUM($AK91:AL91)/D$57</f>
        <v>353.07343236666657</v>
      </c>
      <c r="E91" s="46">
        <f>SUM($AK91:AM91)/E$57</f>
        <v>362.93874589333319</v>
      </c>
      <c r="F91" s="46">
        <f>SUM($AK91:AN91)/F$57</f>
        <v>372.80405941999987</v>
      </c>
      <c r="G91" s="46">
        <f>SUM($AK91:AO91)/G$57</f>
        <v>366.8032475359999</v>
      </c>
      <c r="H91" s="46">
        <f>SUM($AK91:AP91)/H$57</f>
        <v>352.86937294666654</v>
      </c>
      <c r="I91" s="46">
        <f>SUM($AK91:AQ91)/I$57</f>
        <v>335.50231966857126</v>
      </c>
      <c r="J91" s="46">
        <f>SUM($AK91:AR91)/J$57</f>
        <v>315.98952970999989</v>
      </c>
      <c r="K91" s="46">
        <f>SUM($AK91:AS91)/K$57</f>
        <v>297.70735974222208</v>
      </c>
      <c r="L91" s="46">
        <f>SUM($AK91:AT91)/L$57</f>
        <v>280.28662376799991</v>
      </c>
      <c r="M91" s="46">
        <f>SUM($AK91:AU91)/M$57</f>
        <v>266.56420342545448</v>
      </c>
      <c r="N91" s="46">
        <f>SUM($AK91:AV91)/N$57</f>
        <v>255.61551980666658</v>
      </c>
      <c r="O91" s="46">
        <f>SUM($AK91:AW91)/O$57</f>
        <v>246.80047982153837</v>
      </c>
      <c r="P91" s="46">
        <f>SUM($AK91:AX91)/P$57</f>
        <v>239.66187411999994</v>
      </c>
      <c r="Q91" s="46">
        <f>SUM($AK91:AY91)/Q$57</f>
        <v>233.86441584533324</v>
      </c>
      <c r="R91" s="46">
        <f>SUM($AK91:AZ91)/R$57</f>
        <v>229.26788985499994</v>
      </c>
      <c r="S91" s="46">
        <f>SUM($AK91:BA91)/S$57</f>
        <v>225.66036692235289</v>
      </c>
      <c r="T91" s="46">
        <f>SUM($AK91:BB91)/T$57</f>
        <v>222.87701320444438</v>
      </c>
      <c r="U91" s="46">
        <f>SUM($AK91:BC91)/U$57</f>
        <v>220.78769671999993</v>
      </c>
      <c r="V91" s="46">
        <f>SUM($AK91:BD91)/V$57</f>
        <v>219.28831188399994</v>
      </c>
      <c r="W91" s="46">
        <f>SUM($AK91:BE91)/W$57</f>
        <v>218.095535127619</v>
      </c>
      <c r="X91" s="46">
        <f>SUM($AK91:BF91)/X$57</f>
        <v>217.16755625818178</v>
      </c>
      <c r="Y91" s="46">
        <f>SUM($AK91:BG91)/Y$57</f>
        <v>216.46983642086951</v>
      </c>
      <c r="Z91" s="46">
        <f>SUM($AK91:BH91)/Z$57</f>
        <v>215.97359323666663</v>
      </c>
      <c r="AA91" s="46">
        <f>SUM($AK91:BI91)/AA$57</f>
        <v>215.65464950719996</v>
      </c>
      <c r="AB91" s="46">
        <f>SUM($AK91:BJ91)/AB$57</f>
        <v>217.38023991076918</v>
      </c>
      <c r="AC91" s="46">
        <f>SUM($AK91:BK91)/AC$57</f>
        <v>220.92319398814811</v>
      </c>
      <c r="AD91" s="46">
        <f>SUM($AK91:BL91)/AD$57</f>
        <v>226.08879420285712</v>
      </c>
      <c r="AE91" s="46">
        <f>SUM($AK91:BM91)/AE$57</f>
        <v>232.70918060965514</v>
      </c>
      <c r="AF91" s="46">
        <f>SUM($AK91:BN91)/AF$57</f>
        <v>240.63887458933331</v>
      </c>
      <c r="AJ91" s="47" t="s">
        <v>110</v>
      </c>
      <c r="AK91" s="46">
        <v>343.20811883999994</v>
      </c>
      <c r="AL91" s="46">
        <v>362.93874589333325</v>
      </c>
      <c r="AM91" s="46">
        <v>382.66937294666656</v>
      </c>
      <c r="AN91" s="46">
        <v>402.39999999999986</v>
      </c>
      <c r="AO91" s="46">
        <v>342.79999999999995</v>
      </c>
      <c r="AP91" s="46">
        <v>283.19999999999993</v>
      </c>
      <c r="AQ91" s="46">
        <v>231.29999999999995</v>
      </c>
      <c r="AR91" s="46">
        <v>179.39999999999998</v>
      </c>
      <c r="AS91" s="46">
        <v>151.44999999999999</v>
      </c>
      <c r="AT91" s="46">
        <v>123.49999999999997</v>
      </c>
      <c r="AU91" s="46">
        <v>129.33999999999997</v>
      </c>
      <c r="AV91" s="46">
        <v>135.17999999999998</v>
      </c>
      <c r="AW91" s="46">
        <v>141.01999999999998</v>
      </c>
      <c r="AX91" s="46">
        <v>146.85999999999996</v>
      </c>
      <c r="AY91" s="46">
        <v>152.69999999999999</v>
      </c>
      <c r="AZ91" s="46">
        <v>160.32</v>
      </c>
      <c r="BA91" s="46">
        <v>167.94</v>
      </c>
      <c r="BB91" s="46">
        <v>175.56</v>
      </c>
      <c r="BC91" s="46">
        <v>183.18</v>
      </c>
      <c r="BD91" s="46">
        <v>190.8</v>
      </c>
      <c r="BE91" s="46">
        <v>194.24</v>
      </c>
      <c r="BF91" s="46">
        <v>197.68</v>
      </c>
      <c r="BG91" s="46">
        <v>201.12</v>
      </c>
      <c r="BH91" s="46">
        <v>204.56</v>
      </c>
      <c r="BI91" s="46">
        <v>208</v>
      </c>
      <c r="BJ91" s="46">
        <v>260.52</v>
      </c>
      <c r="BK91" s="46">
        <v>313.03999999999996</v>
      </c>
      <c r="BL91" s="46">
        <v>365.56</v>
      </c>
      <c r="BM91" s="46">
        <v>418.08000000000004</v>
      </c>
      <c r="BN91" s="46">
        <v>470.6</v>
      </c>
    </row>
    <row r="92" spans="2:66" x14ac:dyDescent="0.3">
      <c r="B92" s="47" t="s">
        <v>111</v>
      </c>
      <c r="C92" s="46">
        <f t="shared" si="1"/>
        <v>148.19712464800003</v>
      </c>
      <c r="D92" s="46">
        <f>SUM($AK92:AL92)/D$57</f>
        <v>184.96427054000003</v>
      </c>
      <c r="E92" s="46">
        <f>SUM($AK92:AM92)/E$57</f>
        <v>221.73141643200003</v>
      </c>
      <c r="F92" s="46">
        <f>SUM($AK92:AN92)/F$57</f>
        <v>258.49856232400003</v>
      </c>
      <c r="G92" s="46">
        <f>SUM($AK92:AO92)/G$57</f>
        <v>270.50884985920004</v>
      </c>
      <c r="H92" s="46">
        <f>SUM($AK92:AP92)/H$57</f>
        <v>270.14070821600001</v>
      </c>
      <c r="I92" s="46">
        <f>SUM($AK92:AQ92)/I$57</f>
        <v>263.39917847085718</v>
      </c>
      <c r="J92" s="46">
        <f>SUM($AK92:AR92)/J$57</f>
        <v>252.67428116200003</v>
      </c>
      <c r="K92" s="46">
        <f>SUM($AK92:AS92)/K$57</f>
        <v>238.94380547733337</v>
      </c>
      <c r="L92" s="46">
        <f>SUM($AK92:AT92)/L$57</f>
        <v>223.10942492960004</v>
      </c>
      <c r="M92" s="46">
        <f>SUM($AK92:AU92)/M$57</f>
        <v>209.59947720872731</v>
      </c>
      <c r="N92" s="46">
        <f>SUM($AK92:AV92)/N$57</f>
        <v>197.83285410800002</v>
      </c>
      <c r="O92" s="46">
        <f>SUM($AK92:AW92)/O$57</f>
        <v>187.40724994584619</v>
      </c>
      <c r="P92" s="46">
        <f>SUM($AK92:AX92)/P$57</f>
        <v>178.03530352114288</v>
      </c>
      <c r="Q92" s="46">
        <f>SUM($AK92:AY92)/Q$57</f>
        <v>169.50628328640002</v>
      </c>
      <c r="R92" s="46">
        <f>SUM($AK92:AZ92)/R$57</f>
        <v>161.644640581</v>
      </c>
      <c r="S92" s="46">
        <f>SUM($AK92:BA92)/S$57</f>
        <v>154.33260289976471</v>
      </c>
      <c r="T92" s="46">
        <f>SUM($AK92:BB92)/T$57</f>
        <v>147.47856940533336</v>
      </c>
      <c r="U92" s="46">
        <f>SUM($AK92:BC92)/U$57</f>
        <v>141.01022364715791</v>
      </c>
      <c r="V92" s="46">
        <f>SUM($AK92:BD92)/V$57</f>
        <v>134.86971246479999</v>
      </c>
      <c r="W92" s="46">
        <f>SUM($AK92:BE92)/W$57</f>
        <v>129.14067853790476</v>
      </c>
      <c r="X92" s="46">
        <f>SUM($AK92:BF92)/X$57</f>
        <v>123.76701133163637</v>
      </c>
      <c r="Y92" s="46">
        <f>SUM($AK92:BG92)/Y$57</f>
        <v>118.70235866504349</v>
      </c>
      <c r="Z92" s="46">
        <f>SUM($AK92:BH92)/Z$57</f>
        <v>113.90809372066667</v>
      </c>
      <c r="AA92" s="46">
        <f>SUM($AK92:BI92)/AA$57</f>
        <v>109.35176997184</v>
      </c>
      <c r="AB92" s="46">
        <f>SUM($AK92:BJ92)/AB$57</f>
        <v>105.14593266523077</v>
      </c>
      <c r="AC92" s="46">
        <f>SUM($AK92:BK92)/AC$57</f>
        <v>101.25163886281481</v>
      </c>
      <c r="AD92" s="46">
        <f>SUM($AK92:BL92)/AD$57</f>
        <v>97.635508903428573</v>
      </c>
      <c r="AE92" s="46">
        <f>SUM($AK92:BM92)/AE$57</f>
        <v>94.268767217103445</v>
      </c>
      <c r="AF92" s="46">
        <f>SUM($AK92:BN92)/AF$57</f>
        <v>91.126474976533331</v>
      </c>
      <c r="AJ92" s="47" t="s">
        <v>111</v>
      </c>
      <c r="AK92" s="46">
        <v>148.19712464800003</v>
      </c>
      <c r="AL92" s="46">
        <v>221.73141643200003</v>
      </c>
      <c r="AM92" s="46">
        <v>295.26570821600001</v>
      </c>
      <c r="AN92" s="46">
        <v>368.80000000000007</v>
      </c>
      <c r="AO92" s="46">
        <v>318.55</v>
      </c>
      <c r="AP92" s="46">
        <v>268.3</v>
      </c>
      <c r="AQ92" s="46">
        <v>222.95000000000002</v>
      </c>
      <c r="AR92" s="46">
        <v>177.60000000000005</v>
      </c>
      <c r="AS92" s="46">
        <v>129.10000000000002</v>
      </c>
      <c r="AT92" s="46">
        <v>80.599999999999966</v>
      </c>
      <c r="AU92" s="46">
        <v>74.499999999999972</v>
      </c>
      <c r="AV92" s="46">
        <v>68.399999999999977</v>
      </c>
      <c r="AW92" s="46">
        <v>62.29999999999999</v>
      </c>
      <c r="AX92" s="46">
        <v>56.199999999999996</v>
      </c>
      <c r="AY92" s="46">
        <v>50.100000000000009</v>
      </c>
      <c r="AZ92" s="46">
        <v>43.720000000000006</v>
      </c>
      <c r="BA92" s="46">
        <v>37.340000000000003</v>
      </c>
      <c r="BB92" s="46">
        <v>30.960000000000004</v>
      </c>
      <c r="BC92" s="46">
        <v>24.580000000000002</v>
      </c>
      <c r="BD92" s="46">
        <v>18.200000000000003</v>
      </c>
      <c r="BE92" s="46">
        <v>14.560000000000002</v>
      </c>
      <c r="BF92" s="46">
        <v>10.920000000000003</v>
      </c>
      <c r="BG92" s="46">
        <v>7.2800000000000029</v>
      </c>
      <c r="BH92" s="46">
        <v>3.6400000000000041</v>
      </c>
      <c r="BI92" s="46">
        <v>3.5527136788005009E-15</v>
      </c>
      <c r="BJ92" s="46">
        <v>2.8421709430404009E-15</v>
      </c>
      <c r="BK92" s="46">
        <v>2.1316282072803005E-15</v>
      </c>
      <c r="BL92" s="46">
        <v>1.4210854715202005E-15</v>
      </c>
      <c r="BM92" s="46">
        <v>7.1054273576010042E-16</v>
      </c>
      <c r="BN92" s="46">
        <v>0</v>
      </c>
    </row>
    <row r="93" spans="2:66" x14ac:dyDescent="0.3">
      <c r="B93" s="47" t="s">
        <v>112</v>
      </c>
      <c r="C93" s="46">
        <f t="shared" si="1"/>
        <v>330.95750610399989</v>
      </c>
      <c r="D93" s="46">
        <f>SUM($AK93:AL93)/D$57</f>
        <v>347.78125508666653</v>
      </c>
      <c r="E93" s="46">
        <f>SUM($AK93:AM93)/E$57</f>
        <v>364.60500406933323</v>
      </c>
      <c r="F93" s="46">
        <f>SUM($AK93:AN93)/F$57</f>
        <v>381.42875305199993</v>
      </c>
      <c r="G93" s="46">
        <f>SUM($AK93:AO93)/G$57</f>
        <v>388.04300244159992</v>
      </c>
      <c r="H93" s="46">
        <f>SUM($AK93:AP93)/H$57</f>
        <v>389.55250203466659</v>
      </c>
      <c r="I93" s="46">
        <f>SUM($AK93:AQ93)/I$57</f>
        <v>387.25214460114279</v>
      </c>
      <c r="J93" s="46">
        <f>SUM($AK93:AR93)/J$57</f>
        <v>382.57062652599996</v>
      </c>
      <c r="K93" s="46">
        <f>SUM($AK93:AS93)/K$57</f>
        <v>379.89055691199997</v>
      </c>
      <c r="L93" s="46">
        <f>SUM($AK93:AT93)/L$57</f>
        <v>378.61150122079994</v>
      </c>
      <c r="M93" s="46">
        <f>SUM($AK93:AU93)/M$57</f>
        <v>378.12318292799995</v>
      </c>
      <c r="N93" s="46">
        <f>SUM($AK93:AV93)/N$57</f>
        <v>378.22791768399998</v>
      </c>
      <c r="O93" s="46">
        <f>SUM($AK93:AW93)/O$57</f>
        <v>378.78884709292311</v>
      </c>
      <c r="P93" s="46">
        <f>SUM($AK93:AX93)/P$57</f>
        <v>379.70821515771428</v>
      </c>
      <c r="Q93" s="46">
        <f>SUM($AK93:AY93)/Q$57</f>
        <v>380.91433414720001</v>
      </c>
      <c r="R93" s="46">
        <f>SUM($AK93:AZ93)/R$57</f>
        <v>382.32593826300001</v>
      </c>
      <c r="S93" s="46">
        <f>SUM($AK93:BA93)/S$57</f>
        <v>383.90676542400001</v>
      </c>
      <c r="T93" s="46">
        <f>SUM($AK93:BB93)/T$57</f>
        <v>385.62861178933332</v>
      </c>
      <c r="U93" s="46">
        <f>SUM($AK93:BC93)/U$57</f>
        <v>387.46921116884209</v>
      </c>
      <c r="V93" s="46">
        <f>SUM($AK93:BD93)/V$57</f>
        <v>389.41075061039999</v>
      </c>
      <c r="W93" s="46">
        <f>SUM($AK93:BE93)/W$57</f>
        <v>391.15881010514289</v>
      </c>
      <c r="X93" s="46">
        <f>SUM($AK93:BF93)/X$57</f>
        <v>392.73977328218189</v>
      </c>
      <c r="Y93" s="46">
        <f>SUM($AK93:BG93)/Y$57</f>
        <v>394.1754353133914</v>
      </c>
      <c r="Z93" s="46">
        <f>SUM($AK93:BH93)/Z$57</f>
        <v>395.48395884200005</v>
      </c>
      <c r="AA93" s="46">
        <f>SUM($AK93:BI93)/AA$57</f>
        <v>396.68060048832007</v>
      </c>
      <c r="AB93" s="46">
        <f>SUM($AK93:BJ93)/AB$57</f>
        <v>397.77980816184623</v>
      </c>
      <c r="AC93" s="46">
        <f>SUM($AK93:BK93)/AC$57</f>
        <v>398.79240785955562</v>
      </c>
      <c r="AD93" s="46">
        <f>SUM($AK93:BL93)/AD$57</f>
        <v>399.72767900742866</v>
      </c>
      <c r="AE93" s="46">
        <f>SUM($AK93:BM93)/AE$57</f>
        <v>400.59362111062075</v>
      </c>
      <c r="AF93" s="46">
        <f>SUM($AK93:BN93)/AF$57</f>
        <v>401.39716707360009</v>
      </c>
      <c r="AJ93" s="47" t="s">
        <v>112</v>
      </c>
      <c r="AK93" s="46">
        <v>330.95750610399989</v>
      </c>
      <c r="AL93" s="46">
        <v>364.60500406933323</v>
      </c>
      <c r="AM93" s="46">
        <v>398.25250203466658</v>
      </c>
      <c r="AN93" s="46">
        <v>431.9</v>
      </c>
      <c r="AO93" s="46">
        <v>414.5</v>
      </c>
      <c r="AP93" s="46">
        <v>397.1</v>
      </c>
      <c r="AQ93" s="46">
        <v>373.45000000000005</v>
      </c>
      <c r="AR93" s="46">
        <v>349.80000000000007</v>
      </c>
      <c r="AS93" s="46">
        <v>358.45000000000005</v>
      </c>
      <c r="AT93" s="46">
        <v>367.1</v>
      </c>
      <c r="AU93" s="46">
        <v>373.24</v>
      </c>
      <c r="AV93" s="46">
        <v>379.38</v>
      </c>
      <c r="AW93" s="46">
        <v>385.52000000000004</v>
      </c>
      <c r="AX93" s="46">
        <v>391.66</v>
      </c>
      <c r="AY93" s="46">
        <v>397.8</v>
      </c>
      <c r="AZ93" s="46">
        <v>403.5</v>
      </c>
      <c r="BA93" s="46">
        <v>409.20000000000005</v>
      </c>
      <c r="BB93" s="46">
        <v>414.90000000000003</v>
      </c>
      <c r="BC93" s="46">
        <v>420.6</v>
      </c>
      <c r="BD93" s="46">
        <v>426.3</v>
      </c>
      <c r="BE93" s="46">
        <v>426.12</v>
      </c>
      <c r="BF93" s="46">
        <v>425.94</v>
      </c>
      <c r="BG93" s="46">
        <v>425.76</v>
      </c>
      <c r="BH93" s="46">
        <v>425.58</v>
      </c>
      <c r="BI93" s="46">
        <v>425.4</v>
      </c>
      <c r="BJ93" s="46">
        <v>425.26</v>
      </c>
      <c r="BK93" s="46">
        <v>425.11999999999995</v>
      </c>
      <c r="BL93" s="46">
        <v>424.97999999999996</v>
      </c>
      <c r="BM93" s="46">
        <v>424.84</v>
      </c>
      <c r="BN93" s="46">
        <v>424.7</v>
      </c>
    </row>
    <row r="94" spans="2:66" x14ac:dyDescent="0.3">
      <c r="B94" s="47" t="s">
        <v>113</v>
      </c>
      <c r="C94" s="46">
        <f t="shared" si="1"/>
        <v>378.10431217600001</v>
      </c>
      <c r="D94" s="46">
        <f>SUM($AK94:AL94)/D$57</f>
        <v>378.57026014666667</v>
      </c>
      <c r="E94" s="46">
        <f>SUM($AK94:AM94)/E$57</f>
        <v>379.03620811733327</v>
      </c>
      <c r="F94" s="46">
        <f>SUM($AK94:AN94)/F$57</f>
        <v>379.50215608799999</v>
      </c>
      <c r="G94" s="46">
        <f>SUM($AK94:AO94)/G$57</f>
        <v>373.03172487040001</v>
      </c>
      <c r="H94" s="46">
        <f>SUM($AK94:AP94)/H$57</f>
        <v>363.09310405866671</v>
      </c>
      <c r="I94" s="46">
        <f>SUM($AK94:AQ94)/I$57</f>
        <v>350.26551776457148</v>
      </c>
      <c r="J94" s="46">
        <f>SUM($AK94:AR94)/J$57</f>
        <v>335.63232804400002</v>
      </c>
      <c r="K94" s="46">
        <f>SUM($AK94:AS94)/K$57</f>
        <v>318.66206937244448</v>
      </c>
      <c r="L94" s="46">
        <f>SUM($AK94:AT94)/L$57</f>
        <v>300.05586243520003</v>
      </c>
      <c r="M94" s="46">
        <f>SUM($AK94:AU94)/M$57</f>
        <v>283.44896585018182</v>
      </c>
      <c r="N94" s="46">
        <f>SUM($AK94:AV94)/N$57</f>
        <v>268.34155202933334</v>
      </c>
      <c r="O94" s="46">
        <f>SUM($AK94:AW94)/O$57</f>
        <v>254.3875864886154</v>
      </c>
      <c r="P94" s="46">
        <f>SUM($AK94:AX94)/P$57</f>
        <v>241.33990173942857</v>
      </c>
      <c r="Q94" s="46">
        <f>SUM($AK94:AY94)/Q$57</f>
        <v>229.01724162346667</v>
      </c>
      <c r="R94" s="46">
        <f>SUM($AK94:AZ94)/R$57</f>
        <v>217.603664022</v>
      </c>
      <c r="S94" s="46">
        <f>SUM($AK94:BA94)/S$57</f>
        <v>206.9387426089412</v>
      </c>
      <c r="T94" s="46">
        <f>SUM($AK94:BB94)/T$57</f>
        <v>196.8977013528889</v>
      </c>
      <c r="U94" s="46">
        <f>SUM($AK94:BC94)/U$57</f>
        <v>187.38203286063157</v>
      </c>
      <c r="V94" s="46">
        <f>SUM($AK94:BD94)/V$57</f>
        <v>178.31293121760001</v>
      </c>
      <c r="W94" s="46">
        <f>SUM($AK94:BE94)/W$57</f>
        <v>170.10945830247618</v>
      </c>
      <c r="X94" s="46">
        <f>SUM($AK94:BF94)/X$57</f>
        <v>162.6535738341818</v>
      </c>
      <c r="Y94" s="46">
        <f>SUM($AK94:BG94)/Y$57</f>
        <v>155.8477662761739</v>
      </c>
      <c r="Z94" s="46">
        <f>SUM($AK94:BH94)/Z$57</f>
        <v>149.61077601466664</v>
      </c>
      <c r="AA94" s="46">
        <f>SUM($AK94:BI94)/AA$57</f>
        <v>143.87434497407997</v>
      </c>
      <c r="AB94" s="46">
        <f>SUM($AK94:BJ94)/AB$57</f>
        <v>138.57610093661535</v>
      </c>
      <c r="AC94" s="46">
        <f>SUM($AK94:BK94)/AC$57</f>
        <v>133.66735645748145</v>
      </c>
      <c r="AD94" s="46">
        <f>SUM($AK94:BL94)/AD$57</f>
        <v>129.10637944114282</v>
      </c>
      <c r="AE94" s="46">
        <f>SUM($AK94:BM94)/AE$57</f>
        <v>124.85719394317239</v>
      </c>
      <c r="AF94" s="46">
        <f>SUM($AK94:BN94)/AF$57</f>
        <v>120.88862081173332</v>
      </c>
      <c r="AJ94" s="47" t="s">
        <v>113</v>
      </c>
      <c r="AK94" s="46">
        <v>378.10431217600001</v>
      </c>
      <c r="AL94" s="46">
        <v>379.03620811733333</v>
      </c>
      <c r="AM94" s="46">
        <v>379.96810405866665</v>
      </c>
      <c r="AN94" s="46">
        <v>380.9</v>
      </c>
      <c r="AO94" s="46">
        <v>347.15</v>
      </c>
      <c r="AP94" s="46">
        <v>313.39999999999992</v>
      </c>
      <c r="AQ94" s="46">
        <v>273.29999999999995</v>
      </c>
      <c r="AR94" s="46">
        <v>233.19999999999996</v>
      </c>
      <c r="AS94" s="46">
        <v>182.89999999999998</v>
      </c>
      <c r="AT94" s="46">
        <v>132.59999999999994</v>
      </c>
      <c r="AU94" s="46">
        <v>117.37999999999995</v>
      </c>
      <c r="AV94" s="46">
        <v>102.15999999999997</v>
      </c>
      <c r="AW94" s="46">
        <v>86.939999999999969</v>
      </c>
      <c r="AX94" s="46">
        <v>71.71999999999997</v>
      </c>
      <c r="AY94" s="46">
        <v>56.499999999999986</v>
      </c>
      <c r="AZ94" s="46">
        <v>46.399999999999991</v>
      </c>
      <c r="BA94" s="46">
        <v>36.29999999999999</v>
      </c>
      <c r="BB94" s="46">
        <v>26.199999999999996</v>
      </c>
      <c r="BC94" s="46">
        <v>16.100000000000001</v>
      </c>
      <c r="BD94" s="46">
        <v>6</v>
      </c>
      <c r="BE94" s="46">
        <v>6.04</v>
      </c>
      <c r="BF94" s="46">
        <v>6.08</v>
      </c>
      <c r="BG94" s="46">
        <v>6.12</v>
      </c>
      <c r="BH94" s="46">
        <v>6.16</v>
      </c>
      <c r="BI94" s="46">
        <v>6.2</v>
      </c>
      <c r="BJ94" s="46">
        <v>6.12</v>
      </c>
      <c r="BK94" s="46">
        <v>6.04</v>
      </c>
      <c r="BL94" s="46">
        <v>5.96</v>
      </c>
      <c r="BM94" s="46">
        <v>5.88</v>
      </c>
      <c r="BN94" s="46">
        <v>5.8</v>
      </c>
    </row>
    <row r="95" spans="2:66" x14ac:dyDescent="0.3">
      <c r="B95" s="47" t="s">
        <v>114</v>
      </c>
      <c r="C95" s="46">
        <f t="shared" si="1"/>
        <v>258.72615524800005</v>
      </c>
      <c r="D95" s="46">
        <f>SUM($AK95:AL95)/D$57</f>
        <v>278.70512937333336</v>
      </c>
      <c r="E95" s="46">
        <f>SUM($AK95:AM95)/E$57</f>
        <v>298.68410349866673</v>
      </c>
      <c r="F95" s="46">
        <f>SUM($AK95:AN95)/F$57</f>
        <v>318.66307762400004</v>
      </c>
      <c r="G95" s="46">
        <f>SUM($AK95:AO95)/G$57</f>
        <v>321.13046209920003</v>
      </c>
      <c r="H95" s="46">
        <f>SUM($AK95:AP95)/H$57</f>
        <v>314.84205174933339</v>
      </c>
      <c r="I95" s="46">
        <f>SUM($AK95:AQ95)/I$57</f>
        <v>306.34318721371432</v>
      </c>
      <c r="J95" s="46">
        <f>SUM($AK95:AR95)/J$57</f>
        <v>296.46278881200004</v>
      </c>
      <c r="K95" s="46">
        <f>SUM($AK95:AS95)/K$57</f>
        <v>289.72247894400004</v>
      </c>
      <c r="L95" s="46">
        <f>SUM($AK95:AT95)/L$57</f>
        <v>285.18023104960008</v>
      </c>
      <c r="M95" s="46">
        <f>SUM($AK95:AU95)/M$57</f>
        <v>282.49657368145461</v>
      </c>
      <c r="N95" s="46">
        <f>SUM($AK95:AV95)/N$57</f>
        <v>281.20685920800003</v>
      </c>
      <c r="O95" s="46">
        <f>SUM($AK95:AW95)/O$57</f>
        <v>280.98940849969233</v>
      </c>
      <c r="P95" s="46">
        <f>SUM($AK95:AX95)/P$57</f>
        <v>281.61445074971436</v>
      </c>
      <c r="Q95" s="46">
        <f>SUM($AK95:AY95)/Q$57</f>
        <v>282.91348736640003</v>
      </c>
      <c r="R95" s="46">
        <f>SUM($AK95:AZ95)/R$57</f>
        <v>284.73264440600008</v>
      </c>
      <c r="S95" s="46">
        <f>SUM($AK95:BA95)/S$57</f>
        <v>286.98013591152949</v>
      </c>
      <c r="T95" s="46">
        <f>SUM($AK95:BB95)/T$57</f>
        <v>289.58457280533344</v>
      </c>
      <c r="U95" s="46">
        <f>SUM($AK95:BC95)/U$57</f>
        <v>292.48959528926321</v>
      </c>
      <c r="V95" s="46">
        <f>SUM($AK95:BD95)/V$57</f>
        <v>295.65011552480007</v>
      </c>
      <c r="W95" s="46">
        <f>SUM($AK95:BE95)/W$57</f>
        <v>298.71153859504767</v>
      </c>
      <c r="X95" s="46">
        <f>SUM($AK95:BF95)/X$57</f>
        <v>301.68737774981821</v>
      </c>
      <c r="Y95" s="46">
        <f>SUM($AK95:BG95)/Y$57</f>
        <v>304.58879610852176</v>
      </c>
      <c r="Z95" s="46">
        <f>SUM($AK95:BH95)/Z$57</f>
        <v>307.4250962706667</v>
      </c>
      <c r="AA95" s="46">
        <f>SUM($AK95:BI95)/AA$57</f>
        <v>310.20409241984004</v>
      </c>
      <c r="AB95" s="46">
        <f>SUM($AK95:BJ95)/AB$57</f>
        <v>313.2047042498462</v>
      </c>
      <c r="AC95" s="46">
        <f>SUM($AK95:BK95)/AC$57</f>
        <v>316.40230779614819</v>
      </c>
      <c r="AD95" s="46">
        <f>SUM($AK95:BL95)/AD$57</f>
        <v>319.77579680342859</v>
      </c>
      <c r="AE95" s="46">
        <f>SUM($AK95:BM95)/AE$57</f>
        <v>323.30697622400004</v>
      </c>
      <c r="AF95" s="46">
        <f>SUM($AK95:BN95)/AF$57</f>
        <v>326.98007701653336</v>
      </c>
      <c r="AJ95" s="47" t="s">
        <v>114</v>
      </c>
      <c r="AK95" s="46">
        <v>258.72615524800005</v>
      </c>
      <c r="AL95" s="46">
        <v>298.68410349866667</v>
      </c>
      <c r="AM95" s="46">
        <v>338.6420517493334</v>
      </c>
      <c r="AN95" s="46">
        <v>378.6</v>
      </c>
      <c r="AO95" s="46">
        <v>331</v>
      </c>
      <c r="AP95" s="46">
        <v>283.39999999999998</v>
      </c>
      <c r="AQ95" s="46">
        <v>255.35000000000002</v>
      </c>
      <c r="AR95" s="46">
        <v>227.3</v>
      </c>
      <c r="AS95" s="46">
        <v>235.8</v>
      </c>
      <c r="AT95" s="46">
        <v>244.30000000000007</v>
      </c>
      <c r="AU95" s="46">
        <v>255.66000000000005</v>
      </c>
      <c r="AV95" s="46">
        <v>267.02000000000004</v>
      </c>
      <c r="AW95" s="46">
        <v>278.38000000000005</v>
      </c>
      <c r="AX95" s="46">
        <v>289.74000000000007</v>
      </c>
      <c r="AY95" s="46">
        <v>301.10000000000008</v>
      </c>
      <c r="AZ95" s="46">
        <v>312.0200000000001</v>
      </c>
      <c r="BA95" s="46">
        <v>322.94000000000005</v>
      </c>
      <c r="BB95" s="46">
        <v>333.86</v>
      </c>
      <c r="BC95" s="46">
        <v>344.78000000000003</v>
      </c>
      <c r="BD95" s="46">
        <v>355.7</v>
      </c>
      <c r="BE95" s="46">
        <v>359.94</v>
      </c>
      <c r="BF95" s="46">
        <v>364.17999999999995</v>
      </c>
      <c r="BG95" s="46">
        <v>368.41999999999996</v>
      </c>
      <c r="BH95" s="46">
        <v>372.65999999999997</v>
      </c>
      <c r="BI95" s="46">
        <v>376.9</v>
      </c>
      <c r="BJ95" s="46">
        <v>388.21999999999997</v>
      </c>
      <c r="BK95" s="46">
        <v>399.53999999999996</v>
      </c>
      <c r="BL95" s="46">
        <v>410.85999999999996</v>
      </c>
      <c r="BM95" s="46">
        <v>422.17999999999995</v>
      </c>
      <c r="BN95" s="46">
        <v>433.5</v>
      </c>
    </row>
    <row r="96" spans="2:66" x14ac:dyDescent="0.3">
      <c r="B96" s="47" t="s">
        <v>115</v>
      </c>
      <c r="C96" s="46">
        <f t="shared" si="1"/>
        <v>138.159133688</v>
      </c>
      <c r="D96" s="46">
        <f>SUM($AK96:AL96)/D$57</f>
        <v>165.76594474000001</v>
      </c>
      <c r="E96" s="46">
        <f>SUM($AK96:AM96)/E$57</f>
        <v>193.37275579200002</v>
      </c>
      <c r="F96" s="46">
        <f>SUM($AK96:AN96)/F$57</f>
        <v>220.97956684400003</v>
      </c>
      <c r="G96" s="46">
        <f>SUM($AK96:AO96)/G$57</f>
        <v>226.39365347520001</v>
      </c>
      <c r="H96" s="46">
        <f>SUM($AK96:AP96)/H$57</f>
        <v>220.71137789600002</v>
      </c>
      <c r="I96" s="46">
        <f>SUM($AK96:AQ96)/I$57</f>
        <v>211.79546676800001</v>
      </c>
      <c r="J96" s="46">
        <f>SUM($AK96:AR96)/J$57</f>
        <v>200.85853342199999</v>
      </c>
      <c r="K96" s="46">
        <f>SUM($AK96:AS96)/K$57</f>
        <v>192.98536304177776</v>
      </c>
      <c r="L96" s="46">
        <f>SUM($AK96:AT96)/L$57</f>
        <v>187.25682673759999</v>
      </c>
      <c r="M96" s="46">
        <f>SUM($AK96:AU96)/M$57</f>
        <v>183.16620612509089</v>
      </c>
      <c r="N96" s="46">
        <f>SUM($AK96:AV96)/N$57</f>
        <v>180.30402228133335</v>
      </c>
      <c r="O96" s="46">
        <f>SUM($AK96:AW96)/O$57</f>
        <v>178.38678979815387</v>
      </c>
      <c r="P96" s="46">
        <f>SUM($AK96:AX96)/P$57</f>
        <v>177.21201909828574</v>
      </c>
      <c r="Q96" s="46">
        <f>SUM($AK96:AY96)/Q$57</f>
        <v>176.6312178250667</v>
      </c>
      <c r="R96" s="46">
        <f>SUM($AK96:AZ96)/R$57</f>
        <v>176.46926671100002</v>
      </c>
      <c r="S96" s="46">
        <f>SUM($AK96:BA96)/S$57</f>
        <v>176.65225102211767</v>
      </c>
      <c r="T96" s="46">
        <f>SUM($AK96:BB96)/T$57</f>
        <v>177.1226815208889</v>
      </c>
      <c r="U96" s="46">
        <f>SUM($AK96:BC96)/U$57</f>
        <v>177.83517196715789</v>
      </c>
      <c r="V96" s="46">
        <f>SUM($AK96:BD96)/V$57</f>
        <v>178.75341336879998</v>
      </c>
      <c r="W96" s="46">
        <f>SUM($AK96:BE96)/W$57</f>
        <v>179.63372701790476</v>
      </c>
      <c r="X96" s="46">
        <f>SUM($AK96:BF96)/X$57</f>
        <v>180.48128488072729</v>
      </c>
      <c r="Y96" s="46">
        <f>SUM($AK96:BG96)/Y$57</f>
        <v>181.30035945113045</v>
      </c>
      <c r="Z96" s="46">
        <f>SUM($AK96:BH96)/Z$57</f>
        <v>182.09451114066667</v>
      </c>
      <c r="AA96" s="46">
        <f>SUM($AK96:BI96)/AA$57</f>
        <v>182.86673069503999</v>
      </c>
      <c r="AB96" s="46">
        <f>SUM($AK96:BJ96)/AB$57</f>
        <v>185.93801028369231</v>
      </c>
      <c r="AC96" s="46">
        <f>SUM($AK96:BK96)/AC$57</f>
        <v>191.05289879170371</v>
      </c>
      <c r="AD96" s="46">
        <f>SUM($AK96:BL96)/AD$57</f>
        <v>197.99243812057142</v>
      </c>
      <c r="AE96" s="46">
        <f>SUM($AK96:BM96)/AE$57</f>
        <v>206.56787128882758</v>
      </c>
      <c r="AF96" s="46">
        <f>SUM($AK96:BN96)/AF$57</f>
        <v>216.61560891253333</v>
      </c>
      <c r="AJ96" s="47" t="s">
        <v>115</v>
      </c>
      <c r="AK96" s="46">
        <v>138.159133688</v>
      </c>
      <c r="AL96" s="46">
        <v>193.37275579200002</v>
      </c>
      <c r="AM96" s="46">
        <v>248.58637789600002</v>
      </c>
      <c r="AN96" s="46">
        <v>303.80000000000007</v>
      </c>
      <c r="AO96" s="46">
        <v>248.05</v>
      </c>
      <c r="AP96" s="46">
        <v>192.3</v>
      </c>
      <c r="AQ96" s="46">
        <v>158.30000000000001</v>
      </c>
      <c r="AR96" s="46">
        <v>124.3</v>
      </c>
      <c r="AS96" s="46">
        <v>130</v>
      </c>
      <c r="AT96" s="46">
        <v>135.69999999999999</v>
      </c>
      <c r="AU96" s="46">
        <v>142.26</v>
      </c>
      <c r="AV96" s="46">
        <v>148.82</v>
      </c>
      <c r="AW96" s="46">
        <v>155.38</v>
      </c>
      <c r="AX96" s="46">
        <v>161.94</v>
      </c>
      <c r="AY96" s="46">
        <v>168.5</v>
      </c>
      <c r="AZ96" s="46">
        <v>174.04</v>
      </c>
      <c r="BA96" s="46">
        <v>179.58</v>
      </c>
      <c r="BB96" s="46">
        <v>185.12</v>
      </c>
      <c r="BC96" s="46">
        <v>190.66</v>
      </c>
      <c r="BD96" s="46">
        <v>196.2</v>
      </c>
      <c r="BE96" s="46">
        <v>197.24</v>
      </c>
      <c r="BF96" s="46">
        <v>198.28</v>
      </c>
      <c r="BG96" s="46">
        <v>199.32000000000002</v>
      </c>
      <c r="BH96" s="46">
        <v>200.36</v>
      </c>
      <c r="BI96" s="46">
        <v>201.4</v>
      </c>
      <c r="BJ96" s="46">
        <v>262.72000000000003</v>
      </c>
      <c r="BK96" s="46">
        <v>324.03999999999996</v>
      </c>
      <c r="BL96" s="46">
        <v>385.36</v>
      </c>
      <c r="BM96" s="46">
        <v>446.67999999999995</v>
      </c>
      <c r="BN96" s="46">
        <v>508</v>
      </c>
    </row>
    <row r="97" spans="2:66" x14ac:dyDescent="0.3">
      <c r="B97" s="47" t="s">
        <v>116</v>
      </c>
      <c r="C97" s="46">
        <f t="shared" si="1"/>
        <v>318.71505802400003</v>
      </c>
      <c r="D97" s="46">
        <f>SUM($AK97:AL97)/D$57</f>
        <v>326.82921501999999</v>
      </c>
      <c r="E97" s="46">
        <f>SUM($AK97:AM97)/E$57</f>
        <v>334.94337201600001</v>
      </c>
      <c r="F97" s="46">
        <f>SUM($AK97:AN97)/F$57</f>
        <v>343.05752901200003</v>
      </c>
      <c r="G97" s="46">
        <f>SUM($AK97:AO97)/G$57</f>
        <v>347.09602320960005</v>
      </c>
      <c r="H97" s="46">
        <f>SUM($AK97:AP97)/H$57</f>
        <v>349.09668600800001</v>
      </c>
      <c r="I97" s="46">
        <f>SUM($AK97:AQ97)/I$57</f>
        <v>351.08287372114285</v>
      </c>
      <c r="J97" s="46">
        <f>SUM($AK97:AR97)/J$57</f>
        <v>353.06001450600002</v>
      </c>
      <c r="K97" s="46">
        <f>SUM($AK97:AS97)/K$57</f>
        <v>358.33112400533332</v>
      </c>
      <c r="L97" s="46">
        <f>SUM($AK97:AT97)/L$57</f>
        <v>365.90801160479998</v>
      </c>
      <c r="M97" s="46">
        <f>SUM($AK97:AU97)/M$57</f>
        <v>373.03455600436359</v>
      </c>
      <c r="N97" s="46">
        <f>SUM($AK97:AV97)/N$57</f>
        <v>379.82334300399998</v>
      </c>
      <c r="O97" s="46">
        <f>SUM($AK97:AW97)/O$57</f>
        <v>386.35231661907687</v>
      </c>
      <c r="P97" s="46">
        <f>SUM($AK97:AX97)/P$57</f>
        <v>392.67715114628567</v>
      </c>
      <c r="Q97" s="46">
        <f>SUM($AK97:AY97)/Q$57</f>
        <v>398.83867440319995</v>
      </c>
      <c r="R97" s="46">
        <f>SUM($AK97:AZ97)/R$57</f>
        <v>404.15500725299995</v>
      </c>
      <c r="S97" s="46">
        <f>SUM($AK97:BA97)/S$57</f>
        <v>408.77530094399992</v>
      </c>
      <c r="T97" s="46">
        <f>SUM($AK97:BB97)/T$57</f>
        <v>412.81556200266664</v>
      </c>
      <c r="U97" s="46">
        <f>SUM($AK97:BC97)/U$57</f>
        <v>416.36737452884205</v>
      </c>
      <c r="V97" s="46">
        <f>SUM($AK97:BD97)/V$57</f>
        <v>419.50400580239994</v>
      </c>
      <c r="W97" s="46">
        <f>SUM($AK97:BE97)/W$57</f>
        <v>422.03429124038087</v>
      </c>
      <c r="X97" s="46">
        <f>SUM($AK97:BF97)/X$57</f>
        <v>424.04091436581808</v>
      </c>
      <c r="Y97" s="46">
        <f>SUM($AK97:BG97)/Y$57</f>
        <v>425.5921789586086</v>
      </c>
      <c r="Z97" s="46">
        <f>SUM($AK97:BH97)/Z$57</f>
        <v>426.74500483533325</v>
      </c>
      <c r="AA97" s="46">
        <f>SUM($AK97:BI97)/AA$57</f>
        <v>427.5472046419199</v>
      </c>
      <c r="AB97" s="46">
        <f>SUM($AK97:BJ97)/AB$57</f>
        <v>428.5723121556922</v>
      </c>
      <c r="AC97" s="46">
        <f>SUM($AK97:BK97)/AC$57</f>
        <v>429.79555985362958</v>
      </c>
      <c r="AD97" s="46">
        <f>SUM($AK97:BL97)/AD$57</f>
        <v>431.19571843028564</v>
      </c>
      <c r="AE97" s="46">
        <f>SUM($AK97:BM97)/AE$57</f>
        <v>432.75448676027577</v>
      </c>
      <c r="AF97" s="46">
        <f>SUM($AK97:BN97)/AF$57</f>
        <v>434.45600386826658</v>
      </c>
      <c r="AJ97" s="47" t="s">
        <v>116</v>
      </c>
      <c r="AK97" s="46">
        <v>318.71505802400003</v>
      </c>
      <c r="AL97" s="46">
        <v>334.94337201600001</v>
      </c>
      <c r="AM97" s="46">
        <v>351.17168600799999</v>
      </c>
      <c r="AN97" s="46">
        <v>367.4</v>
      </c>
      <c r="AO97" s="46">
        <v>363.25</v>
      </c>
      <c r="AP97" s="46">
        <v>359.1</v>
      </c>
      <c r="AQ97" s="46">
        <v>363</v>
      </c>
      <c r="AR97" s="46">
        <v>366.9</v>
      </c>
      <c r="AS97" s="46">
        <v>400.5</v>
      </c>
      <c r="AT97" s="46">
        <v>434.10000000000008</v>
      </c>
      <c r="AU97" s="46">
        <v>444.30000000000007</v>
      </c>
      <c r="AV97" s="46">
        <v>454.50000000000006</v>
      </c>
      <c r="AW97" s="46">
        <v>464.70000000000005</v>
      </c>
      <c r="AX97" s="46">
        <v>474.90000000000003</v>
      </c>
      <c r="AY97" s="46">
        <v>485.1</v>
      </c>
      <c r="AZ97" s="46">
        <v>483.90000000000003</v>
      </c>
      <c r="BA97" s="46">
        <v>482.7</v>
      </c>
      <c r="BB97" s="46">
        <v>481.5</v>
      </c>
      <c r="BC97" s="46">
        <v>480.3</v>
      </c>
      <c r="BD97" s="46">
        <v>479.10000000000008</v>
      </c>
      <c r="BE97" s="46">
        <v>472.64000000000004</v>
      </c>
      <c r="BF97" s="46">
        <v>466.18000000000006</v>
      </c>
      <c r="BG97" s="46">
        <v>459.72</v>
      </c>
      <c r="BH97" s="46">
        <v>453.26000000000005</v>
      </c>
      <c r="BI97" s="46">
        <v>446.80000000000007</v>
      </c>
      <c r="BJ97" s="46">
        <v>454.20000000000005</v>
      </c>
      <c r="BK97" s="46">
        <v>461.60000000000008</v>
      </c>
      <c r="BL97" s="46">
        <v>469.00000000000006</v>
      </c>
      <c r="BM97" s="46">
        <v>476.40000000000003</v>
      </c>
      <c r="BN97" s="46">
        <v>483.8</v>
      </c>
    </row>
    <row r="98" spans="2:66" x14ac:dyDescent="0.3">
      <c r="B98" s="47" t="s">
        <v>117</v>
      </c>
      <c r="C98" s="46">
        <f t="shared" si="1"/>
        <v>390.198889264</v>
      </c>
      <c r="D98" s="46">
        <f>SUM($AK98:AL98)/D$57</f>
        <v>377.24907438666662</v>
      </c>
      <c r="E98" s="46">
        <f>SUM($AK98:AM98)/E$57</f>
        <v>364.2992595093333</v>
      </c>
      <c r="F98" s="46">
        <f>SUM($AK98:AN98)/F$57</f>
        <v>351.34944463199997</v>
      </c>
      <c r="G98" s="46">
        <f>SUM($AK98:AO98)/G$57</f>
        <v>333.2695557056</v>
      </c>
      <c r="H98" s="46">
        <f>SUM($AK98:AP98)/H$57</f>
        <v>312.62462975466661</v>
      </c>
      <c r="I98" s="46">
        <f>SUM($AK98:AQ98)/I$57</f>
        <v>289.92111121828572</v>
      </c>
      <c r="J98" s="46">
        <f>SUM($AK98:AR98)/J$57</f>
        <v>265.93097231599995</v>
      </c>
      <c r="K98" s="46">
        <f>SUM($AK98:AS98)/K$57</f>
        <v>245.41641983644442</v>
      </c>
      <c r="L98" s="46">
        <f>SUM($AK98:AT98)/L$57</f>
        <v>227.33477785279996</v>
      </c>
      <c r="M98" s="46">
        <f>SUM($AK98:AU98)/M$57</f>
        <v>213.02979804799998</v>
      </c>
      <c r="N98" s="46">
        <f>SUM($AK98:AV98)/N$57</f>
        <v>201.55731487733331</v>
      </c>
      <c r="O98" s="46">
        <f>SUM($AK98:AW98)/O$57</f>
        <v>192.26367527138459</v>
      </c>
      <c r="P98" s="46">
        <f>SUM($AK98:AX98)/P$57</f>
        <v>184.68198418057139</v>
      </c>
      <c r="Q98" s="46">
        <f>SUM($AK98:AY98)/Q$57</f>
        <v>178.46985190186663</v>
      </c>
      <c r="R98" s="46">
        <f>SUM($AK98:AZ98)/R$57</f>
        <v>173.31423615799997</v>
      </c>
      <c r="S98" s="46">
        <f>SUM($AK98:BA98)/S$57</f>
        <v>169.0286928545882</v>
      </c>
      <c r="T98" s="46">
        <f>SUM($AK98:BB98)/T$57</f>
        <v>165.46820991822221</v>
      </c>
      <c r="U98" s="46">
        <f>SUM($AK98:BC98)/U$57</f>
        <v>162.51830413305262</v>
      </c>
      <c r="V98" s="46">
        <f>SUM($AK98:BD98)/V$57</f>
        <v>160.0873889264</v>
      </c>
      <c r="W98" s="46">
        <f>SUM($AK98:BE98)/W$57</f>
        <v>157.78513231085714</v>
      </c>
      <c r="X98" s="46">
        <f>SUM($AK98:BF98)/X$57</f>
        <v>155.59398993309088</v>
      </c>
      <c r="Y98" s="46">
        <f>SUM($AK98:BG98)/Y$57</f>
        <v>153.49946863165215</v>
      </c>
      <c r="Z98" s="46">
        <f>SUM($AK98:BH98)/Z$57</f>
        <v>151.48949077199998</v>
      </c>
      <c r="AA98" s="46">
        <f>SUM($AK98:BI98)/AA$57</f>
        <v>149.55391114111998</v>
      </c>
      <c r="AB98" s="46">
        <f>SUM($AK98:BJ98)/AB$57</f>
        <v>150.22799148184615</v>
      </c>
      <c r="AC98" s="46">
        <f>SUM($AK98:BK98)/AC$57</f>
        <v>153.2217695751111</v>
      </c>
      <c r="AD98" s="46">
        <f>SUM($AK98:BL98)/AD$57</f>
        <v>158.28670637599998</v>
      </c>
      <c r="AE98" s="46">
        <f>SUM($AK98:BM98)/AE$57</f>
        <v>165.20854408717241</v>
      </c>
      <c r="AF98" s="46">
        <f>SUM($AK98:BN98)/AF$57</f>
        <v>173.80159261759999</v>
      </c>
      <c r="AJ98" s="47" t="s">
        <v>117</v>
      </c>
      <c r="AK98" s="46">
        <v>390.198889264</v>
      </c>
      <c r="AL98" s="46">
        <v>364.2992595093333</v>
      </c>
      <c r="AM98" s="46">
        <v>338.39962975466665</v>
      </c>
      <c r="AN98" s="46">
        <v>312.5</v>
      </c>
      <c r="AO98" s="46">
        <v>260.95</v>
      </c>
      <c r="AP98" s="46">
        <v>209.39999999999998</v>
      </c>
      <c r="AQ98" s="46">
        <v>153.69999999999996</v>
      </c>
      <c r="AR98" s="46">
        <v>97.999999999999943</v>
      </c>
      <c r="AS98" s="46">
        <v>81.299999999999969</v>
      </c>
      <c r="AT98" s="46">
        <v>64.599999999999994</v>
      </c>
      <c r="AU98" s="46">
        <v>69.97999999999999</v>
      </c>
      <c r="AV98" s="46">
        <v>75.359999999999985</v>
      </c>
      <c r="AW98" s="46">
        <v>80.739999999999995</v>
      </c>
      <c r="AX98" s="46">
        <v>86.12</v>
      </c>
      <c r="AY98" s="46">
        <v>91.5</v>
      </c>
      <c r="AZ98" s="46">
        <v>95.97999999999999</v>
      </c>
      <c r="BA98" s="46">
        <v>100.46</v>
      </c>
      <c r="BB98" s="46">
        <v>104.94</v>
      </c>
      <c r="BC98" s="46">
        <v>109.42</v>
      </c>
      <c r="BD98" s="46">
        <v>113.9</v>
      </c>
      <c r="BE98" s="46">
        <v>111.74</v>
      </c>
      <c r="BF98" s="46">
        <v>109.58</v>
      </c>
      <c r="BG98" s="46">
        <v>107.42</v>
      </c>
      <c r="BH98" s="46">
        <v>105.25999999999999</v>
      </c>
      <c r="BI98" s="46">
        <v>103.10000000000007</v>
      </c>
      <c r="BJ98" s="46">
        <v>167.08000000000004</v>
      </c>
      <c r="BK98" s="46">
        <v>231.06000000000003</v>
      </c>
      <c r="BL98" s="46">
        <v>295.03999999999996</v>
      </c>
      <c r="BM98" s="46">
        <v>359.02</v>
      </c>
      <c r="BN98" s="46">
        <v>423</v>
      </c>
    </row>
    <row r="99" spans="2:66" x14ac:dyDescent="0.3">
      <c r="B99" s="47" t="s">
        <v>118</v>
      </c>
      <c r="C99" s="46">
        <f t="shared" si="1"/>
        <v>712.68193603199995</v>
      </c>
      <c r="D99" s="46">
        <f>SUM($AK99:AL99)/D$57</f>
        <v>656.05161335999992</v>
      </c>
      <c r="E99" s="46">
        <f>SUM($AK99:AM99)/E$57</f>
        <v>599.42129068799989</v>
      </c>
      <c r="F99" s="46">
        <f>SUM($AK99:AN99)/F$57</f>
        <v>542.79096801599997</v>
      </c>
      <c r="G99" s="46">
        <f>SUM($AK99:AO99)/G$57</f>
        <v>498.64277441279989</v>
      </c>
      <c r="H99" s="46">
        <f>SUM($AK99:AP99)/H$57</f>
        <v>460.73564534399992</v>
      </c>
      <c r="I99" s="46">
        <f>SUM($AK99:AQ99)/I$57</f>
        <v>427.78769600914273</v>
      </c>
      <c r="J99" s="46">
        <f>SUM($AK99:AR99)/J$57</f>
        <v>397.93923400799991</v>
      </c>
      <c r="K99" s="46">
        <f>SUM($AK99:AS99)/K$57</f>
        <v>373.01820800711107</v>
      </c>
      <c r="L99" s="46">
        <f>SUM($AK99:AT99)/L$57</f>
        <v>351.54638720639997</v>
      </c>
      <c r="M99" s="46">
        <f>SUM($AK99:AU99)/M$57</f>
        <v>334.73671564218176</v>
      </c>
      <c r="N99" s="46">
        <f>SUM($AK99:AV99)/N$57</f>
        <v>321.42365600533327</v>
      </c>
      <c r="O99" s="46">
        <f>SUM($AK99:AW99)/O$57</f>
        <v>310.80029785107689</v>
      </c>
      <c r="P99" s="46">
        <f>SUM($AK99:AX99)/P$57</f>
        <v>302.290276576</v>
      </c>
      <c r="Q99" s="46">
        <f>SUM($AK99:AY99)/Q$57</f>
        <v>295.47092480426664</v>
      </c>
      <c r="R99" s="46">
        <f>SUM($AK99:AZ99)/R$57</f>
        <v>290.02899200399997</v>
      </c>
      <c r="S99" s="46">
        <f>SUM($AK99:BA99)/S$57</f>
        <v>285.72140423905881</v>
      </c>
      <c r="T99" s="46">
        <f>SUM($AK99:BB99)/T$57</f>
        <v>282.35910400355556</v>
      </c>
      <c r="U99" s="46">
        <f>SUM($AK99:BC99)/U$57</f>
        <v>279.79283537178947</v>
      </c>
      <c r="V99" s="46">
        <f>SUM($AK99:BD99)/V$57</f>
        <v>277.90319360320001</v>
      </c>
      <c r="W99" s="46">
        <f>SUM($AK99:BE99)/W$57</f>
        <v>276.14589866971426</v>
      </c>
      <c r="X99" s="46">
        <f>SUM($AK99:BF99)/X$57</f>
        <v>274.50290327563636</v>
      </c>
      <c r="Y99" s="46">
        <f>SUM($AK99:BG99)/Y$57</f>
        <v>272.9592987853913</v>
      </c>
      <c r="Z99" s="46">
        <f>SUM($AK99:BH99)/Z$57</f>
        <v>271.50266133600002</v>
      </c>
      <c r="AA99" s="46">
        <f>SUM($AK99:BI99)/AA$57</f>
        <v>270.12255488256</v>
      </c>
      <c r="AB99" s="46">
        <f>SUM($AK99:BJ99)/AB$57</f>
        <v>270.82630277169233</v>
      </c>
      <c r="AC99" s="46">
        <f>SUM($AK99:BK99)/AC$57</f>
        <v>273.38236563200002</v>
      </c>
      <c r="AD99" s="46">
        <f>SUM($AK99:BL99)/AD$57</f>
        <v>277.59228114514286</v>
      </c>
      <c r="AE99" s="46">
        <f>SUM($AK99:BM99)/AE$57</f>
        <v>283.28496110565521</v>
      </c>
      <c r="AF99" s="46">
        <f>SUM($AK99:BN99)/AF$57</f>
        <v>290.31212906880006</v>
      </c>
      <c r="AJ99" s="47" t="s">
        <v>118</v>
      </c>
      <c r="AK99" s="46">
        <v>712.68193603199995</v>
      </c>
      <c r="AL99" s="46">
        <v>599.42129068799989</v>
      </c>
      <c r="AM99" s="46">
        <v>486.16064534399993</v>
      </c>
      <c r="AN99" s="46">
        <v>372.89999999999992</v>
      </c>
      <c r="AO99" s="46">
        <v>322.04999999999995</v>
      </c>
      <c r="AP99" s="46">
        <v>271.19999999999993</v>
      </c>
      <c r="AQ99" s="46">
        <v>230.09999999999997</v>
      </c>
      <c r="AR99" s="46">
        <v>189.00000000000003</v>
      </c>
      <c r="AS99" s="46">
        <v>173.65000000000003</v>
      </c>
      <c r="AT99" s="46">
        <v>158.30000000000004</v>
      </c>
      <c r="AU99" s="46">
        <v>166.64000000000001</v>
      </c>
      <c r="AV99" s="46">
        <v>174.98000000000002</v>
      </c>
      <c r="AW99" s="46">
        <v>183.32000000000002</v>
      </c>
      <c r="AX99" s="46">
        <v>191.66000000000003</v>
      </c>
      <c r="AY99" s="46">
        <v>200.00000000000003</v>
      </c>
      <c r="AZ99" s="46">
        <v>208.4</v>
      </c>
      <c r="BA99" s="46">
        <v>216.8</v>
      </c>
      <c r="BB99" s="46">
        <v>225.20000000000002</v>
      </c>
      <c r="BC99" s="46">
        <v>233.60000000000002</v>
      </c>
      <c r="BD99" s="46">
        <v>242</v>
      </c>
      <c r="BE99" s="46">
        <v>241</v>
      </c>
      <c r="BF99" s="46">
        <v>240</v>
      </c>
      <c r="BG99" s="46">
        <v>239</v>
      </c>
      <c r="BH99" s="46">
        <v>238</v>
      </c>
      <c r="BI99" s="46">
        <v>237.00000000000003</v>
      </c>
      <c r="BJ99" s="46">
        <v>288.42</v>
      </c>
      <c r="BK99" s="46">
        <v>339.84000000000003</v>
      </c>
      <c r="BL99" s="46">
        <v>391.26</v>
      </c>
      <c r="BM99" s="46">
        <v>442.67999999999995</v>
      </c>
      <c r="BN99" s="46">
        <v>494.09999999999997</v>
      </c>
    </row>
    <row r="100" spans="2:66" x14ac:dyDescent="0.3">
      <c r="B100" s="47" t="s">
        <v>119</v>
      </c>
      <c r="C100" s="46">
        <f t="shared" si="1"/>
        <v>272.85690682400002</v>
      </c>
      <c r="D100" s="46">
        <f>SUM($AK100:AL100)/D$57</f>
        <v>292.96408902000002</v>
      </c>
      <c r="E100" s="46">
        <f>SUM($AK100:AM100)/E$57</f>
        <v>313.07127121600001</v>
      </c>
      <c r="F100" s="46">
        <f>SUM($AK100:AN100)/F$57</f>
        <v>333.17845341200001</v>
      </c>
      <c r="G100" s="46">
        <f>SUM($AK100:AO100)/G$57</f>
        <v>336.2727627296</v>
      </c>
      <c r="H100" s="46">
        <f>SUM($AK100:AP100)/H$57</f>
        <v>330.860635608</v>
      </c>
      <c r="I100" s="46">
        <f>SUM($AK100:AQ100)/I$57</f>
        <v>322.38054480685707</v>
      </c>
      <c r="J100" s="46">
        <f>SUM($AK100:AR100)/J$57</f>
        <v>311.98297670599993</v>
      </c>
      <c r="K100" s="46">
        <f>SUM($AK100:AS100)/K$57</f>
        <v>304.04597929422221</v>
      </c>
      <c r="L100" s="46">
        <f>SUM($AK100:AT100)/L$57</f>
        <v>297.8313813648</v>
      </c>
      <c r="M100" s="46">
        <f>SUM($AK100:AU100)/M$57</f>
        <v>292.44852851345451</v>
      </c>
      <c r="N100" s="46">
        <f>SUM($AK100:AV100)/N$57</f>
        <v>287.68948447066663</v>
      </c>
      <c r="O100" s="46">
        <f>SUM($AK100:AW100)/O$57</f>
        <v>283.41029335753842</v>
      </c>
      <c r="P100" s="46">
        <f>SUM($AK100:AX100)/P$57</f>
        <v>279.50812954628572</v>
      </c>
      <c r="Q100" s="46">
        <f>SUM($AK100:AY100)/Q$57</f>
        <v>275.90758757653333</v>
      </c>
      <c r="R100" s="46">
        <f>SUM($AK100:AZ100)/R$57</f>
        <v>271.88211335300002</v>
      </c>
      <c r="S100" s="46">
        <f>SUM($AK100:BA100)/S$57</f>
        <v>267.50669492047064</v>
      </c>
      <c r="T100" s="46">
        <f>SUM($AK100:BB100)/T$57</f>
        <v>262.83965631377782</v>
      </c>
      <c r="U100" s="46">
        <f>SUM($AK100:BC100)/U$57</f>
        <v>257.92704282357897</v>
      </c>
      <c r="V100" s="46">
        <f>SUM($AK100:BD100)/V$57</f>
        <v>252.80569068240001</v>
      </c>
      <c r="W100" s="46">
        <f>SUM($AK100:BE100)/W$57</f>
        <v>247.33208636419047</v>
      </c>
      <c r="X100" s="46">
        <f>SUM($AK100:BF100)/X$57</f>
        <v>241.55426425672729</v>
      </c>
      <c r="Y100" s="46">
        <f>SUM($AK100:BG100)/Y$57</f>
        <v>235.51190494121741</v>
      </c>
      <c r="Z100" s="46">
        <f>SUM($AK100:BH100)/Z$57</f>
        <v>229.23807556866666</v>
      </c>
      <c r="AA100" s="46">
        <f>SUM($AK100:BI100)/AA$57</f>
        <v>222.76055254592001</v>
      </c>
      <c r="AB100" s="46">
        <f>SUM($AK100:BJ100)/AB$57</f>
        <v>216.26360821723077</v>
      </c>
      <c r="AC100" s="46">
        <f>SUM($AK100:BK100)/AC$57</f>
        <v>209.7494005054815</v>
      </c>
      <c r="AD100" s="46">
        <f>SUM($AK100:BL100)/AD$57</f>
        <v>203.21977905885714</v>
      </c>
      <c r="AE100" s="46">
        <f>SUM($AK100:BM100)/AE$57</f>
        <v>196.67633840165519</v>
      </c>
      <c r="AF100" s="46">
        <f>SUM($AK100:BN100)/AF$57</f>
        <v>190.12046045493335</v>
      </c>
      <c r="AJ100" s="47" t="s">
        <v>119</v>
      </c>
      <c r="AK100" s="46">
        <v>272.85690682400002</v>
      </c>
      <c r="AL100" s="46">
        <v>313.07127121600001</v>
      </c>
      <c r="AM100" s="46">
        <v>353.28563560800001</v>
      </c>
      <c r="AN100" s="46">
        <v>393.5</v>
      </c>
      <c r="AO100" s="46">
        <v>348.65</v>
      </c>
      <c r="AP100" s="46">
        <v>303.8</v>
      </c>
      <c r="AQ100" s="46">
        <v>271.5</v>
      </c>
      <c r="AR100" s="46">
        <v>239.19999999999993</v>
      </c>
      <c r="AS100" s="46">
        <v>240.54999999999995</v>
      </c>
      <c r="AT100" s="46">
        <v>241.89999999999998</v>
      </c>
      <c r="AU100" s="46">
        <v>238.61999999999998</v>
      </c>
      <c r="AV100" s="46">
        <v>235.34</v>
      </c>
      <c r="AW100" s="46">
        <v>232.06</v>
      </c>
      <c r="AX100" s="46">
        <v>228.78</v>
      </c>
      <c r="AY100" s="46">
        <v>225.5</v>
      </c>
      <c r="AZ100" s="46">
        <v>211.5</v>
      </c>
      <c r="BA100" s="46">
        <v>197.5</v>
      </c>
      <c r="BB100" s="46">
        <v>183.5</v>
      </c>
      <c r="BC100" s="46">
        <v>169.5</v>
      </c>
      <c r="BD100" s="46">
        <v>155.50000000000003</v>
      </c>
      <c r="BE100" s="46">
        <v>137.86000000000001</v>
      </c>
      <c r="BF100" s="46">
        <v>120.22000000000003</v>
      </c>
      <c r="BG100" s="46">
        <v>102.58000000000001</v>
      </c>
      <c r="BH100" s="46">
        <v>84.94</v>
      </c>
      <c r="BI100" s="46">
        <v>67.3</v>
      </c>
      <c r="BJ100" s="46">
        <v>53.839999999999996</v>
      </c>
      <c r="BK100" s="46">
        <v>40.379999999999995</v>
      </c>
      <c r="BL100" s="46">
        <v>26.92</v>
      </c>
      <c r="BM100" s="46">
        <v>13.460000000000008</v>
      </c>
      <c r="BN100" s="46">
        <v>0</v>
      </c>
    </row>
    <row r="101" spans="2:66" x14ac:dyDescent="0.3">
      <c r="B101" s="47" t="s">
        <v>120</v>
      </c>
      <c r="C101" s="46">
        <f t="shared" si="1"/>
        <v>20.336343727999996</v>
      </c>
      <c r="D101" s="46">
        <f>SUM($AK101:AL101)/D$57</f>
        <v>51.513619773333332</v>
      </c>
      <c r="E101" s="46">
        <f>SUM($AK101:AM101)/E$57</f>
        <v>82.690895818666675</v>
      </c>
      <c r="F101" s="46">
        <f>SUM($AK101:AN101)/F$57</f>
        <v>113.868171864</v>
      </c>
      <c r="G101" s="46">
        <f>SUM($AK101:AO101)/G$57</f>
        <v>130.4845374912</v>
      </c>
      <c r="H101" s="46">
        <f>SUM($AK101:AP101)/H$57</f>
        <v>139.82044790933332</v>
      </c>
      <c r="I101" s="46">
        <f>SUM($AK101:AQ101)/I$57</f>
        <v>145.08181249371427</v>
      </c>
      <c r="J101" s="46">
        <f>SUM($AK101:AR101)/J$57</f>
        <v>147.796585932</v>
      </c>
      <c r="K101" s="46">
        <f>SUM($AK101:AS101)/K$57</f>
        <v>149.32474305066665</v>
      </c>
      <c r="L101" s="46">
        <f>SUM($AK101:AT101)/L$57</f>
        <v>150.0222687456</v>
      </c>
      <c r="M101" s="46">
        <f>SUM($AK101:AU101)/M$57</f>
        <v>150.44024431418183</v>
      </c>
      <c r="N101" s="46">
        <f>SUM($AK101:AV101)/N$57</f>
        <v>150.64855728800001</v>
      </c>
      <c r="O101" s="46">
        <f>SUM($AK101:AW101)/O$57</f>
        <v>150.69559134276923</v>
      </c>
      <c r="P101" s="46">
        <f>SUM($AK101:AX101)/P$57</f>
        <v>150.61590624685715</v>
      </c>
      <c r="Q101" s="46">
        <f>SUM($AK101:AY101)/Q$57</f>
        <v>150.43484583040001</v>
      </c>
      <c r="R101" s="46">
        <f>SUM($AK101:AZ101)/R$57</f>
        <v>150.26641796600001</v>
      </c>
      <c r="S101" s="46">
        <f>SUM($AK101:BA101)/S$57</f>
        <v>150.10839337976472</v>
      </c>
      <c r="T101" s="46">
        <f>SUM($AK101:BB101)/T$57</f>
        <v>149.95903819200001</v>
      </c>
      <c r="U101" s="46">
        <f>SUM($AK101:BC101)/U$57</f>
        <v>149.8169835503158</v>
      </c>
      <c r="V101" s="46">
        <f>SUM($AK101:BD101)/V$57</f>
        <v>149.68113437280002</v>
      </c>
      <c r="W101" s="46">
        <f>SUM($AK101:BE101)/W$57</f>
        <v>149.6029851169524</v>
      </c>
      <c r="X101" s="46">
        <f>SUM($AK101:BF101)/X$57</f>
        <v>149.57466761163639</v>
      </c>
      <c r="Y101" s="46">
        <f>SUM($AK101:BG101)/Y$57</f>
        <v>149.58968206330437</v>
      </c>
      <c r="Z101" s="46">
        <f>SUM($AK101:BH101)/Z$57</f>
        <v>149.64261197733336</v>
      </c>
      <c r="AA101" s="46">
        <f>SUM($AK101:BI101)/AA$57</f>
        <v>149.72890749824003</v>
      </c>
      <c r="AB101" s="46">
        <f>SUM($AK101:BJ101)/AB$57</f>
        <v>149.73394951753849</v>
      </c>
      <c r="AC101" s="46">
        <f>SUM($AK101:BK101)/AC$57</f>
        <v>149.66676620207411</v>
      </c>
      <c r="AD101" s="46">
        <f>SUM($AK101:BL101)/AD$57</f>
        <v>149.53509598057144</v>
      </c>
      <c r="AE101" s="46">
        <f>SUM($AK101:BM101)/AE$57</f>
        <v>149.34560991227588</v>
      </c>
      <c r="AF101" s="46">
        <f>SUM($AK101:BN101)/AF$57</f>
        <v>149.1040895818667</v>
      </c>
      <c r="AJ101" s="47" t="s">
        <v>120</v>
      </c>
      <c r="AK101" s="46">
        <v>20.336343727999996</v>
      </c>
      <c r="AL101" s="46">
        <v>82.690895818666661</v>
      </c>
      <c r="AM101" s="46">
        <v>145.04544790933335</v>
      </c>
      <c r="AN101" s="46">
        <v>207.39999999999998</v>
      </c>
      <c r="AO101" s="46">
        <v>196.95</v>
      </c>
      <c r="AP101" s="46">
        <v>186.49999999999994</v>
      </c>
      <c r="AQ101" s="46">
        <v>176.64999999999998</v>
      </c>
      <c r="AR101" s="46">
        <v>166.79999999999998</v>
      </c>
      <c r="AS101" s="46">
        <v>161.55000000000001</v>
      </c>
      <c r="AT101" s="46">
        <v>156.30000000000001</v>
      </c>
      <c r="AU101" s="46">
        <v>154.62</v>
      </c>
      <c r="AV101" s="46">
        <v>152.94000000000003</v>
      </c>
      <c r="AW101" s="46">
        <v>151.26000000000002</v>
      </c>
      <c r="AX101" s="46">
        <v>149.58000000000001</v>
      </c>
      <c r="AY101" s="46">
        <v>147.9</v>
      </c>
      <c r="AZ101" s="46">
        <v>147.74</v>
      </c>
      <c r="BA101" s="46">
        <v>147.57999999999998</v>
      </c>
      <c r="BB101" s="46">
        <v>147.41999999999999</v>
      </c>
      <c r="BC101" s="46">
        <v>147.26</v>
      </c>
      <c r="BD101" s="46">
        <v>147.09999999999997</v>
      </c>
      <c r="BE101" s="46">
        <v>148.03999999999996</v>
      </c>
      <c r="BF101" s="46">
        <v>148.97999999999999</v>
      </c>
      <c r="BG101" s="46">
        <v>149.91999999999999</v>
      </c>
      <c r="BH101" s="46">
        <v>150.85999999999999</v>
      </c>
      <c r="BI101" s="46">
        <v>151.79999999999998</v>
      </c>
      <c r="BJ101" s="46">
        <v>149.85999999999999</v>
      </c>
      <c r="BK101" s="46">
        <v>147.91999999999999</v>
      </c>
      <c r="BL101" s="46">
        <v>145.97999999999999</v>
      </c>
      <c r="BM101" s="46">
        <v>144.04</v>
      </c>
      <c r="BN101" s="46">
        <v>142.1</v>
      </c>
    </row>
    <row r="102" spans="2:66" x14ac:dyDescent="0.3">
      <c r="B102" s="47" t="s">
        <v>121</v>
      </c>
      <c r="C102" s="46">
        <f t="shared" si="1"/>
        <v>92.058310767999998</v>
      </c>
      <c r="D102" s="46">
        <f>SUM($AK102:AL102)/D$57</f>
        <v>123.88192563999999</v>
      </c>
      <c r="E102" s="46">
        <f>SUM($AK102:AM102)/E$57</f>
        <v>155.705540512</v>
      </c>
      <c r="F102" s="46">
        <f>SUM($AK102:AN102)/F$57</f>
        <v>187.52915538399998</v>
      </c>
      <c r="G102" s="46">
        <f>SUM($AK102:AO102)/G$57</f>
        <v>197.78332430719996</v>
      </c>
      <c r="H102" s="46">
        <f>SUM($AK102:AP102)/H$57</f>
        <v>197.25277025599996</v>
      </c>
      <c r="I102" s="46">
        <f>SUM($AK102:AQ102)/I$57</f>
        <v>190.33808879085709</v>
      </c>
      <c r="J102" s="46">
        <f>SUM($AK102:AR102)/J$57</f>
        <v>179.43332769199995</v>
      </c>
      <c r="K102" s="46">
        <f>SUM($AK102:AS102)/K$57</f>
        <v>166.94629128177772</v>
      </c>
      <c r="L102" s="46">
        <f>SUM($AK102:AT102)/L$57</f>
        <v>153.35166215359996</v>
      </c>
      <c r="M102" s="46">
        <f>SUM($AK102:AU102)/M$57</f>
        <v>141.66514741236358</v>
      </c>
      <c r="N102" s="46">
        <f>SUM($AK102:AV102)/N$57</f>
        <v>131.40971846133328</v>
      </c>
      <c r="O102" s="46">
        <f>SUM($AK102:AW102)/O$57</f>
        <v>122.25512473353842</v>
      </c>
      <c r="P102" s="46">
        <f>SUM($AK102:AX102)/P$57</f>
        <v>113.96547296685711</v>
      </c>
      <c r="Q102" s="46">
        <f>SUM($AK102:AY102)/Q$57</f>
        <v>106.36777476906664</v>
      </c>
      <c r="R102" s="46">
        <f>SUM($AK102:AZ102)/R$57</f>
        <v>99.719788845999972</v>
      </c>
      <c r="S102" s="46">
        <f>SUM($AK102:BA102)/S$57</f>
        <v>93.853918913882325</v>
      </c>
      <c r="T102" s="46">
        <f>SUM($AK102:BB102)/T$57</f>
        <v>88.63981230755553</v>
      </c>
      <c r="U102" s="46">
        <f>SUM($AK102:BC102)/U$57</f>
        <v>83.974559028210507</v>
      </c>
      <c r="V102" s="46">
        <f>SUM($AK102:BD102)/V$57</f>
        <v>79.775831076799975</v>
      </c>
      <c r="W102" s="46">
        <f>SUM($AK102:BE102)/W$57</f>
        <v>75.976981977904742</v>
      </c>
      <c r="X102" s="46">
        <f>SUM($AK102:BF102)/X$57</f>
        <v>72.523482797090892</v>
      </c>
      <c r="Y102" s="46">
        <f>SUM($AK102:BG102)/Y$57</f>
        <v>69.370287892869541</v>
      </c>
      <c r="Z102" s="46">
        <f>SUM($AK102:BH102)/Z$57</f>
        <v>66.479859230666648</v>
      </c>
      <c r="AA102" s="46">
        <f>SUM($AK102:BI102)/AA$57</f>
        <v>63.82066486143998</v>
      </c>
      <c r="AB102" s="46">
        <f>SUM($AK102:BJ102)/AB$57</f>
        <v>61.366023905230755</v>
      </c>
      <c r="AC102" s="46">
        <f>SUM($AK102:BK102)/AC$57</f>
        <v>59.093208205037023</v>
      </c>
      <c r="AD102" s="46">
        <f>SUM($AK102:BL102)/AD$57</f>
        <v>56.982736483428553</v>
      </c>
      <c r="AE102" s="46">
        <f>SUM($AK102:BM102)/AE$57</f>
        <v>55.017814535724121</v>
      </c>
      <c r="AF102" s="46">
        <f>SUM($AK102:BN102)/AF$57</f>
        <v>53.183887384533321</v>
      </c>
      <c r="AJ102" s="47" t="s">
        <v>121</v>
      </c>
      <c r="AK102" s="46">
        <v>92.058310767999998</v>
      </c>
      <c r="AL102" s="46">
        <v>155.705540512</v>
      </c>
      <c r="AM102" s="46">
        <v>219.35277025599999</v>
      </c>
      <c r="AN102" s="46">
        <v>283</v>
      </c>
      <c r="AO102" s="46">
        <v>238.8</v>
      </c>
      <c r="AP102" s="46">
        <v>194.6</v>
      </c>
      <c r="AQ102" s="46">
        <v>148.85</v>
      </c>
      <c r="AR102" s="46">
        <v>103.1</v>
      </c>
      <c r="AS102" s="46">
        <v>67.05</v>
      </c>
      <c r="AT102" s="46">
        <v>30.999999999999996</v>
      </c>
      <c r="AU102" s="46">
        <v>24.799999999999997</v>
      </c>
      <c r="AV102" s="46">
        <v>18.599999999999998</v>
      </c>
      <c r="AW102" s="46">
        <v>12.399999999999999</v>
      </c>
      <c r="AX102" s="46">
        <v>6.1999999999999993</v>
      </c>
      <c r="AY102" s="46">
        <v>0</v>
      </c>
      <c r="AZ102" s="46">
        <v>0</v>
      </c>
      <c r="BA102" s="46">
        <v>0</v>
      </c>
      <c r="BB102" s="46">
        <v>0</v>
      </c>
      <c r="BC102" s="46">
        <v>0</v>
      </c>
      <c r="BD102" s="46">
        <v>0</v>
      </c>
      <c r="BE102" s="46">
        <v>0</v>
      </c>
      <c r="BF102" s="46">
        <v>0</v>
      </c>
      <c r="BG102" s="46">
        <v>0</v>
      </c>
      <c r="BH102" s="46">
        <v>0</v>
      </c>
      <c r="BI102" s="46">
        <v>0</v>
      </c>
      <c r="BJ102" s="46">
        <v>0</v>
      </c>
      <c r="BK102" s="46">
        <v>0</v>
      </c>
      <c r="BL102" s="46">
        <v>0</v>
      </c>
      <c r="BM102" s="46">
        <v>0</v>
      </c>
      <c r="BN102" s="46">
        <v>0</v>
      </c>
    </row>
    <row r="103" spans="2:66" x14ac:dyDescent="0.3">
      <c r="B103" s="47" t="s">
        <v>122</v>
      </c>
      <c r="C103" s="46">
        <f t="shared" si="1"/>
        <v>578.29940933599983</v>
      </c>
      <c r="D103" s="46">
        <f>SUM($AK103:AL103)/D$57</f>
        <v>544.86617444666649</v>
      </c>
      <c r="E103" s="46">
        <f>SUM($AK103:AM103)/E$57</f>
        <v>511.43293955733316</v>
      </c>
      <c r="F103" s="46">
        <f>SUM($AK103:AN103)/F$57</f>
        <v>477.99970466799982</v>
      </c>
      <c r="G103" s="46">
        <f>SUM($AK103:AO103)/G$57</f>
        <v>451.77976373439986</v>
      </c>
      <c r="H103" s="46">
        <f>SUM($AK103:AP103)/H$57</f>
        <v>429.16646977866657</v>
      </c>
      <c r="I103" s="46">
        <f>SUM($AK103:AQ103)/I$57</f>
        <v>409.6141169531428</v>
      </c>
      <c r="J103" s="46">
        <f>SUM($AK103:AR103)/J$57</f>
        <v>391.97485233399993</v>
      </c>
      <c r="K103" s="46">
        <f>SUM($AK103:AS103)/K$57</f>
        <v>378.10542429688883</v>
      </c>
      <c r="L103" s="46">
        <f>SUM($AK103:AT103)/L$57</f>
        <v>366.87488186719997</v>
      </c>
      <c r="M103" s="46">
        <f>SUM($AK103:AU103)/M$57</f>
        <v>357.97534715199998</v>
      </c>
      <c r="N103" s="46">
        <f>SUM($AK103:AV103)/N$57</f>
        <v>350.82406822266665</v>
      </c>
      <c r="O103" s="46">
        <f>SUM($AK103:AW103)/O$57</f>
        <v>345.0176014363077</v>
      </c>
      <c r="P103" s="46">
        <f>SUM($AK103:AX103)/P$57</f>
        <v>340.26777276228574</v>
      </c>
      <c r="Q103" s="46">
        <f>SUM($AK103:AY103)/Q$57</f>
        <v>336.36325457813331</v>
      </c>
      <c r="R103" s="46">
        <f>SUM($AK103:AZ103)/R$57</f>
        <v>333.11055116699998</v>
      </c>
      <c r="S103" s="46">
        <f>SUM($AK103:BA103)/S$57</f>
        <v>330.39463639247055</v>
      </c>
      <c r="T103" s="46">
        <f>SUM($AK103:BB103)/T$57</f>
        <v>328.12604548177774</v>
      </c>
      <c r="U103" s="46">
        <f>SUM($AK103:BC103)/U$57</f>
        <v>326.2341483511579</v>
      </c>
      <c r="V103" s="46">
        <f>SUM($AK103:BD103)/V$57</f>
        <v>324.66244093360001</v>
      </c>
      <c r="W103" s="46">
        <f>SUM($AK103:BE103)/W$57</f>
        <v>323.33565803200003</v>
      </c>
      <c r="X103" s="46">
        <f>SUM($AK103:BF103)/X$57</f>
        <v>322.22040084872731</v>
      </c>
      <c r="Y103" s="46">
        <f>SUM($AK103:BG103)/Y$57</f>
        <v>321.2890790726957</v>
      </c>
      <c r="Z103" s="46">
        <f>SUM($AK103:BH103)/Z$57</f>
        <v>320.51870077800004</v>
      </c>
      <c r="AA103" s="46">
        <f>SUM($AK103:BI103)/AA$57</f>
        <v>319.88995274688006</v>
      </c>
      <c r="AB103" s="46">
        <f>SUM($AK103:BJ103)/AB$57</f>
        <v>320.47264687200004</v>
      </c>
      <c r="AC103" s="46">
        <f>SUM($AK103:BK103)/AC$57</f>
        <v>322.13217846933338</v>
      </c>
      <c r="AD103" s="46">
        <f>SUM($AK103:BL103)/AD$57</f>
        <v>324.75317209542862</v>
      </c>
      <c r="AE103" s="46">
        <f>SUM($AK103:BM103)/AE$57</f>
        <v>328.23616616110354</v>
      </c>
      <c r="AF103" s="46">
        <f>SUM($AK103:BN103)/AF$57</f>
        <v>332.49496062240007</v>
      </c>
      <c r="AJ103" s="47" t="s">
        <v>122</v>
      </c>
      <c r="AK103" s="46">
        <v>578.29940933599983</v>
      </c>
      <c r="AL103" s="46">
        <v>511.43293955733321</v>
      </c>
      <c r="AM103" s="46">
        <v>444.5664697786666</v>
      </c>
      <c r="AN103" s="46">
        <v>377.69999999999993</v>
      </c>
      <c r="AO103" s="46">
        <v>346.9</v>
      </c>
      <c r="AP103" s="46">
        <v>316.10000000000002</v>
      </c>
      <c r="AQ103" s="46">
        <v>292.3</v>
      </c>
      <c r="AR103" s="46">
        <v>268.49999999999994</v>
      </c>
      <c r="AS103" s="46">
        <v>267.14999999999998</v>
      </c>
      <c r="AT103" s="46">
        <v>265.8</v>
      </c>
      <c r="AU103" s="46">
        <v>268.98</v>
      </c>
      <c r="AV103" s="46">
        <v>272.16000000000003</v>
      </c>
      <c r="AW103" s="46">
        <v>275.34000000000003</v>
      </c>
      <c r="AX103" s="46">
        <v>278.52000000000004</v>
      </c>
      <c r="AY103" s="46">
        <v>281.70000000000005</v>
      </c>
      <c r="AZ103" s="46">
        <v>284.32000000000005</v>
      </c>
      <c r="BA103" s="46">
        <v>286.94</v>
      </c>
      <c r="BB103" s="46">
        <v>289.56</v>
      </c>
      <c r="BC103" s="46">
        <v>292.18</v>
      </c>
      <c r="BD103" s="46">
        <v>294.8</v>
      </c>
      <c r="BE103" s="46">
        <v>296.8</v>
      </c>
      <c r="BF103" s="46">
        <v>298.8</v>
      </c>
      <c r="BG103" s="46">
        <v>300.8</v>
      </c>
      <c r="BH103" s="46">
        <v>302.8</v>
      </c>
      <c r="BI103" s="46">
        <v>304.8</v>
      </c>
      <c r="BJ103" s="46">
        <v>335.03999999999996</v>
      </c>
      <c r="BK103" s="46">
        <v>365.28</v>
      </c>
      <c r="BL103" s="46">
        <v>395.52</v>
      </c>
      <c r="BM103" s="46">
        <v>425.76</v>
      </c>
      <c r="BN103" s="46">
        <v>456</v>
      </c>
    </row>
    <row r="104" spans="2:66" x14ac:dyDescent="0.3">
      <c r="B104" s="47" t="s">
        <v>123</v>
      </c>
      <c r="C104" s="46">
        <f t="shared" si="1"/>
        <v>888.75682499999994</v>
      </c>
      <c r="D104" s="46">
        <f>SUM($AK104:AL104)/D$57</f>
        <v>816.44735416666663</v>
      </c>
      <c r="E104" s="46">
        <f>SUM($AK104:AM104)/E$57</f>
        <v>744.13788333333321</v>
      </c>
      <c r="F104" s="46">
        <f>SUM($AK104:AN104)/F$57</f>
        <v>671.82841249999979</v>
      </c>
      <c r="G104" s="46">
        <f>SUM($AK104:AO104)/G$57</f>
        <v>626.22272999999984</v>
      </c>
      <c r="H104" s="46">
        <f>SUM($AK104:AP104)/H$57</f>
        <v>593.96894166666652</v>
      </c>
      <c r="I104" s="46">
        <f>SUM($AK104:AQ104)/I$57</f>
        <v>567.76623571428559</v>
      </c>
      <c r="J104" s="46">
        <f>SUM($AK104:AR104)/J$57</f>
        <v>545.34545624999987</v>
      </c>
      <c r="K104" s="46">
        <f>SUM($AK104:AS104)/K$57</f>
        <v>527.7792944444443</v>
      </c>
      <c r="L104" s="46">
        <f>SUM($AK104:AT104)/L$57</f>
        <v>513.61136499999998</v>
      </c>
      <c r="M104" s="46">
        <f>SUM($AK104:AU104)/M$57</f>
        <v>502.21396818181807</v>
      </c>
      <c r="N104" s="46">
        <f>SUM($AK104:AV104)/N$57</f>
        <v>492.89447083333329</v>
      </c>
      <c r="O104" s="46">
        <f>SUM($AK104:AW104)/O$57</f>
        <v>485.17335769230766</v>
      </c>
      <c r="P104" s="46">
        <f>SUM($AK104:AX104)/P$57</f>
        <v>478.70811785714284</v>
      </c>
      <c r="Q104" s="46">
        <f>SUM($AK104:AY104)/Q$57</f>
        <v>473.24757666666665</v>
      </c>
      <c r="R104" s="46">
        <f>SUM($AK104:AZ104)/R$57</f>
        <v>468.66210312499999</v>
      </c>
      <c r="S104" s="46">
        <f>SUM($AK104:BA104)/S$57</f>
        <v>464.79727352941177</v>
      </c>
      <c r="T104" s="46">
        <f>SUM($AK104:BB104)/T$57</f>
        <v>461.53298055555558</v>
      </c>
      <c r="U104" s="46">
        <f>SUM($AK104:BC104)/U$57</f>
        <v>458.77440263157905</v>
      </c>
      <c r="V104" s="46">
        <f>SUM($AK104:BD104)/V$57</f>
        <v>456.44568250000009</v>
      </c>
      <c r="W104" s="46">
        <f>SUM($AK104:BE104)/W$57</f>
        <v>454.30826904761915</v>
      </c>
      <c r="X104" s="46">
        <f>SUM($AK104:BF104)/X$57</f>
        <v>452.33607500000011</v>
      </c>
      <c r="Y104" s="46">
        <f>SUM($AK104:BG104)/Y$57</f>
        <v>450.50755000000009</v>
      </c>
      <c r="Z104" s="46">
        <f>SUM($AK104:BH104)/Z$57</f>
        <v>448.80473541666674</v>
      </c>
      <c r="AA104" s="46">
        <f>SUM($AK104:BI104)/AA$57</f>
        <v>447.21254600000009</v>
      </c>
      <c r="AB104" s="46">
        <f>SUM($AK104:BJ104)/AB$57</f>
        <v>446.14667884615392</v>
      </c>
      <c r="AC104" s="46">
        <f>SUM($AK104:BK104)/AC$57</f>
        <v>445.54865370370379</v>
      </c>
      <c r="AD104" s="46">
        <f>SUM($AK104:BL104)/AD$57</f>
        <v>445.36834464285721</v>
      </c>
      <c r="AE104" s="46">
        <f>SUM($AK104:BM104)/AE$57</f>
        <v>445.56253965517249</v>
      </c>
      <c r="AF104" s="46">
        <f>SUM($AK104:BN104)/AF$57</f>
        <v>446.09378833333341</v>
      </c>
      <c r="AJ104" s="47" t="s">
        <v>123</v>
      </c>
      <c r="AK104" s="46">
        <v>888.75682499999994</v>
      </c>
      <c r="AL104" s="46">
        <v>744.13788333333321</v>
      </c>
      <c r="AM104" s="46">
        <v>599.51894166666648</v>
      </c>
      <c r="AN104" s="46">
        <v>454.89999999999986</v>
      </c>
      <c r="AO104" s="46">
        <v>443.79999999999995</v>
      </c>
      <c r="AP104" s="46">
        <v>432.69999999999993</v>
      </c>
      <c r="AQ104" s="46">
        <v>410.54999999999995</v>
      </c>
      <c r="AR104" s="46">
        <v>388.4</v>
      </c>
      <c r="AS104" s="46">
        <v>387.25</v>
      </c>
      <c r="AT104" s="46">
        <v>386.1</v>
      </c>
      <c r="AU104" s="46">
        <v>388.24</v>
      </c>
      <c r="AV104" s="46">
        <v>390.38000000000005</v>
      </c>
      <c r="AW104" s="46">
        <v>392.52000000000004</v>
      </c>
      <c r="AX104" s="46">
        <v>394.66</v>
      </c>
      <c r="AY104" s="46">
        <v>396.8</v>
      </c>
      <c r="AZ104" s="46">
        <v>399.88</v>
      </c>
      <c r="BA104" s="46">
        <v>402.96000000000004</v>
      </c>
      <c r="BB104" s="46">
        <v>406.04</v>
      </c>
      <c r="BC104" s="46">
        <v>409.12</v>
      </c>
      <c r="BD104" s="46">
        <v>412.20000000000005</v>
      </c>
      <c r="BE104" s="46">
        <v>411.56000000000006</v>
      </c>
      <c r="BF104" s="46">
        <v>410.92</v>
      </c>
      <c r="BG104" s="46">
        <v>410.28000000000003</v>
      </c>
      <c r="BH104" s="46">
        <v>409.64000000000004</v>
      </c>
      <c r="BI104" s="46">
        <v>409.00000000000006</v>
      </c>
      <c r="BJ104" s="46">
        <v>419.50000000000006</v>
      </c>
      <c r="BK104" s="46">
        <v>430</v>
      </c>
      <c r="BL104" s="46">
        <v>440.5</v>
      </c>
      <c r="BM104" s="46">
        <v>451</v>
      </c>
      <c r="BN104" s="46">
        <v>461.5</v>
      </c>
    </row>
    <row r="105" spans="2:66" x14ac:dyDescent="0.3">
      <c r="B105" s="47" t="s">
        <v>124</v>
      </c>
      <c r="C105" s="46">
        <f t="shared" si="1"/>
        <v>837.97447904799992</v>
      </c>
      <c r="D105" s="46">
        <f>SUM($AK105:AL105)/D$57</f>
        <v>763.59539920666657</v>
      </c>
      <c r="E105" s="46">
        <f>SUM($AK105:AM105)/E$57</f>
        <v>689.21631936533322</v>
      </c>
      <c r="F105" s="46">
        <f>SUM($AK105:AN105)/F$57</f>
        <v>614.83723952399987</v>
      </c>
      <c r="G105" s="46">
        <f>SUM($AK105:AO105)/G$57</f>
        <v>560.9597916191999</v>
      </c>
      <c r="H105" s="46">
        <f>SUM($AK105:AP105)/H$57</f>
        <v>517.33315968266652</v>
      </c>
      <c r="I105" s="46">
        <f>SUM($AK105:AQ105)/I$57</f>
        <v>479.8355654422856</v>
      </c>
      <c r="J105" s="46">
        <f>SUM($AK105:AR105)/J$57</f>
        <v>446.16861976199988</v>
      </c>
      <c r="K105" s="46">
        <f>SUM($AK105:AS105)/K$57</f>
        <v>417.88877312177766</v>
      </c>
      <c r="L105" s="46">
        <f>SUM($AK105:AT105)/L$57</f>
        <v>393.37989580959993</v>
      </c>
      <c r="M105" s="46">
        <f>SUM($AK105:AU105)/M$57</f>
        <v>373.77081437236359</v>
      </c>
      <c r="N105" s="46">
        <f>SUM($AK105:AV105)/N$57</f>
        <v>357.83657984133333</v>
      </c>
      <c r="O105" s="46">
        <f>SUM($AK105:AW105)/O$57</f>
        <v>344.72915062276923</v>
      </c>
      <c r="P105" s="46">
        <f>SUM($AK105:AX105)/P$57</f>
        <v>333.84278272114278</v>
      </c>
      <c r="Q105" s="46">
        <f>SUM($AK105:AY105)/Q$57</f>
        <v>324.73326387306662</v>
      </c>
      <c r="R105" s="46">
        <f>SUM($AK105:AZ105)/R$57</f>
        <v>317.24743488099995</v>
      </c>
      <c r="S105" s="46">
        <f>SUM($AK105:BA105)/S$57</f>
        <v>311.09876224094114</v>
      </c>
      <c r="T105" s="46">
        <f>SUM($AK105:BB105)/T$57</f>
        <v>306.06438656088881</v>
      </c>
      <c r="U105" s="46">
        <f>SUM($AK105:BC105)/U$57</f>
        <v>301.9683662155789</v>
      </c>
      <c r="V105" s="46">
        <f>SUM($AK105:BD105)/V$57</f>
        <v>298.66994790479993</v>
      </c>
      <c r="W105" s="46">
        <f>SUM($AK105:BE105)/W$57</f>
        <v>295.66375990933329</v>
      </c>
      <c r="X105" s="46">
        <f>SUM($AK105:BF105)/X$57</f>
        <v>292.90995264072723</v>
      </c>
      <c r="Y105" s="46">
        <f>SUM($AK105:BG105)/Y$57</f>
        <v>290.37560687373906</v>
      </c>
      <c r="Z105" s="46">
        <f>SUM($AK105:BH105)/Z$57</f>
        <v>288.03328992066662</v>
      </c>
      <c r="AA105" s="46">
        <f>SUM($AK105:BI105)/AA$57</f>
        <v>285.85995832383992</v>
      </c>
      <c r="AB105" s="46">
        <f>SUM($AK105:BJ105)/AB$57</f>
        <v>286.0684214652307</v>
      </c>
      <c r="AC105" s="46">
        <f>SUM($AK105:BK105)/AC$57</f>
        <v>288.39403548503697</v>
      </c>
      <c r="AD105" s="46">
        <f>SUM($AK105:BL105)/AD$57</f>
        <v>292.60996278914274</v>
      </c>
      <c r="AE105" s="46">
        <f>SUM($AK105:BM105)/AE$57</f>
        <v>298.52065372744818</v>
      </c>
      <c r="AF105" s="46">
        <f>SUM($AK105:BN105)/AF$57</f>
        <v>305.95663193653326</v>
      </c>
      <c r="AJ105" s="47" t="s">
        <v>124</v>
      </c>
      <c r="AK105" s="46">
        <v>837.97447904799992</v>
      </c>
      <c r="AL105" s="46">
        <v>689.21631936533322</v>
      </c>
      <c r="AM105" s="46">
        <v>540.45815968266663</v>
      </c>
      <c r="AN105" s="46">
        <v>391.69999999999993</v>
      </c>
      <c r="AO105" s="46">
        <v>345.45</v>
      </c>
      <c r="AP105" s="46">
        <v>299.19999999999993</v>
      </c>
      <c r="AQ105" s="46">
        <v>254.84999999999997</v>
      </c>
      <c r="AR105" s="46">
        <v>210.50000000000006</v>
      </c>
      <c r="AS105" s="46">
        <v>191.65000000000003</v>
      </c>
      <c r="AT105" s="46">
        <v>172.8</v>
      </c>
      <c r="AU105" s="46">
        <v>177.68</v>
      </c>
      <c r="AV105" s="46">
        <v>182.56</v>
      </c>
      <c r="AW105" s="46">
        <v>187.44</v>
      </c>
      <c r="AX105" s="46">
        <v>192.32</v>
      </c>
      <c r="AY105" s="46">
        <v>197.2</v>
      </c>
      <c r="AZ105" s="46">
        <v>204.96</v>
      </c>
      <c r="BA105" s="46">
        <v>212.72</v>
      </c>
      <c r="BB105" s="46">
        <v>220.48000000000002</v>
      </c>
      <c r="BC105" s="46">
        <v>228.24</v>
      </c>
      <c r="BD105" s="46">
        <v>236</v>
      </c>
      <c r="BE105" s="46">
        <v>235.54</v>
      </c>
      <c r="BF105" s="46">
        <v>235.08</v>
      </c>
      <c r="BG105" s="46">
        <v>234.62</v>
      </c>
      <c r="BH105" s="46">
        <v>234.16</v>
      </c>
      <c r="BI105" s="46">
        <v>233.70000000000002</v>
      </c>
      <c r="BJ105" s="46">
        <v>291.27999999999997</v>
      </c>
      <c r="BK105" s="46">
        <v>348.86</v>
      </c>
      <c r="BL105" s="46">
        <v>406.43999999999994</v>
      </c>
      <c r="BM105" s="46">
        <v>464.02</v>
      </c>
      <c r="BN105" s="46">
        <v>521.59999999999991</v>
      </c>
    </row>
  </sheetData>
  <mergeCells count="4">
    <mergeCell ref="B2:AF3"/>
    <mergeCell ref="B55:AF56"/>
    <mergeCell ref="AJ2:BN3"/>
    <mergeCell ref="AJ55:BN56"/>
  </mergeCells>
  <phoneticPr fontId="5" type="noConversion"/>
  <pageMargins left="0.7" right="0.7" top="0.75" bottom="0.75" header="0.3" footer="0.3"/>
  <ignoredErrors>
    <ignoredError sqref="D5:AF52 D58:AF105"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Title</vt:lpstr>
      <vt:lpstr>Assessment Recommendations</vt:lpstr>
      <vt:lpstr>Emission Factors</vt:lpstr>
      <vt:lpstr>Summarized Recommendations</vt:lpstr>
      <vt:lpstr>Complete</vt:lpstr>
      <vt:lpstr>Summarized</vt:lpstr>
      <vt:lpstr>Grid Emissions</vt:lpstr>
      <vt:lpstr>Grid Emission Forecast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Author</dc:creator>
  <cp:keywords/>
  <dc:description/>
  <cp:lastModifiedBy>Ovais Ahmed Khan</cp:lastModifiedBy>
  <cp:revision/>
  <dcterms:created xsi:type="dcterms:W3CDTF">2023-02-24T05:35:07Z</dcterms:created>
  <dcterms:modified xsi:type="dcterms:W3CDTF">2025-02-10T18:03:24Z</dcterms:modified>
  <cp:category/>
  <cp:contentStatus/>
</cp:coreProperties>
</file>