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C:\Users\btuser\Documents\GitHub\IAC-Decarb-Tools\apps\fcft\"/>
    </mc:Choice>
  </mc:AlternateContent>
  <xr:revisionPtr revIDLastSave="0" documentId="13_ncr:1_{8A13BAAB-0076-423E-B8D3-95431CF7362A}" xr6:coauthVersionLast="47" xr6:coauthVersionMax="47" xr10:uidLastSave="{00000000-0000-0000-0000-000000000000}"/>
  <bookViews>
    <workbookView xWindow="-120" yWindow="-120" windowWidth="38640" windowHeight="21120" tabRatio="686" activeTab="2" xr2:uid="{ECAE08BA-56FE-4434-8B68-666D0954C98F}"/>
  </bookViews>
  <sheets>
    <sheet name="Title" sheetId="12" r:id="rId1"/>
    <sheet name="Energy Inputs" sheetId="15" r:id="rId2"/>
    <sheet name="Emission Inputs (Optional)" sheetId="10" r:id="rId3"/>
    <sheet name="Results" sheetId="19" r:id="rId4"/>
    <sheet name="Grid Emissions Database - AER" sheetId="9" state="hidden" r:id="rId5"/>
    <sheet name="NREL Mid-case w tax expiration" sheetId="14" state="hidden" r:id="rId6"/>
    <sheet name="Support" sheetId="1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9" l="1"/>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D8" i="19" l="1"/>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C7" i="19" a="1"/>
  <c r="B7" i="19" a="1"/>
  <c r="G18" i="19" s="1"/>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H19" i="19" l="1"/>
  <c r="J19" i="19" s="1"/>
  <c r="H20" i="19"/>
  <c r="J20" i="19" s="1"/>
  <c r="H32" i="19"/>
  <c r="J32" i="19" s="1"/>
  <c r="H44" i="19"/>
  <c r="J44" i="19" s="1"/>
  <c r="H56" i="19"/>
  <c r="J56" i="19" s="1"/>
  <c r="H68" i="19"/>
  <c r="J68" i="19" s="1"/>
  <c r="H80" i="19"/>
  <c r="J80" i="19" s="1"/>
  <c r="H92" i="19"/>
  <c r="J92" i="19" s="1"/>
  <c r="H104" i="19"/>
  <c r="J104" i="19" s="1"/>
  <c r="H116" i="19"/>
  <c r="J116" i="19" s="1"/>
  <c r="H128" i="19"/>
  <c r="J128" i="19" s="1"/>
  <c r="H140" i="19"/>
  <c r="J140" i="19" s="1"/>
  <c r="H152" i="19"/>
  <c r="J152" i="19" s="1"/>
  <c r="H164" i="19"/>
  <c r="J164" i="19" s="1"/>
  <c r="H176" i="19"/>
  <c r="J176" i="19" s="1"/>
  <c r="H188" i="19"/>
  <c r="J188" i="19" s="1"/>
  <c r="H50" i="19"/>
  <c r="J50" i="19" s="1"/>
  <c r="H110" i="19"/>
  <c r="H182" i="19"/>
  <c r="H27" i="19"/>
  <c r="J27" i="19" s="1"/>
  <c r="H99" i="19"/>
  <c r="J99" i="19" s="1"/>
  <c r="H159" i="19"/>
  <c r="H101" i="19"/>
  <c r="J101" i="19" s="1"/>
  <c r="H78" i="19"/>
  <c r="I78" i="19" s="1"/>
  <c r="H138" i="19"/>
  <c r="H55" i="19"/>
  <c r="J55" i="19" s="1"/>
  <c r="H139" i="19"/>
  <c r="J139" i="19" s="1"/>
  <c r="H21" i="19"/>
  <c r="J21" i="19" s="1"/>
  <c r="H33" i="19"/>
  <c r="H45" i="19"/>
  <c r="H57" i="19"/>
  <c r="J57" i="19" s="1"/>
  <c r="H69" i="19"/>
  <c r="J69" i="19" s="1"/>
  <c r="H81" i="19"/>
  <c r="J81" i="19" s="1"/>
  <c r="H93" i="19"/>
  <c r="J93" i="19" s="1"/>
  <c r="H105" i="19"/>
  <c r="J105" i="19" s="1"/>
  <c r="H117" i="19"/>
  <c r="J117" i="19" s="1"/>
  <c r="H129" i="19"/>
  <c r="J129" i="19" s="1"/>
  <c r="H141" i="19"/>
  <c r="J141" i="19" s="1"/>
  <c r="H153" i="19"/>
  <c r="J153" i="19" s="1"/>
  <c r="H165" i="19"/>
  <c r="J165" i="19" s="1"/>
  <c r="H177" i="19"/>
  <c r="J177" i="19" s="1"/>
  <c r="H189" i="19"/>
  <c r="J189" i="19" s="1"/>
  <c r="H74" i="19"/>
  <c r="H146" i="19"/>
  <c r="J146" i="19" s="1"/>
  <c r="H87" i="19"/>
  <c r="J87" i="19" s="1"/>
  <c r="H171" i="19"/>
  <c r="J171" i="19" s="1"/>
  <c r="H125" i="19"/>
  <c r="J125" i="19" s="1"/>
  <c r="H102" i="19"/>
  <c r="K102" i="19" s="1"/>
  <c r="L102" i="19" s="1"/>
  <c r="M102" i="19" s="1"/>
  <c r="H186" i="19"/>
  <c r="H43" i="19"/>
  <c r="J43" i="19" s="1"/>
  <c r="H151" i="19"/>
  <c r="J151" i="19" s="1"/>
  <c r="H22" i="19"/>
  <c r="J22" i="19" s="1"/>
  <c r="H34" i="19"/>
  <c r="H46" i="19"/>
  <c r="H58" i="19"/>
  <c r="J58" i="19" s="1"/>
  <c r="H70" i="19"/>
  <c r="J70" i="19" s="1"/>
  <c r="H82" i="19"/>
  <c r="J82" i="19" s="1"/>
  <c r="H94" i="19"/>
  <c r="J94" i="19" s="1"/>
  <c r="H106" i="19"/>
  <c r="J106" i="19" s="1"/>
  <c r="H118" i="19"/>
  <c r="J118" i="19" s="1"/>
  <c r="H130" i="19"/>
  <c r="J130" i="19" s="1"/>
  <c r="H142" i="19"/>
  <c r="J142" i="19" s="1"/>
  <c r="H154" i="19"/>
  <c r="J154" i="19" s="1"/>
  <c r="H166" i="19"/>
  <c r="J166" i="19" s="1"/>
  <c r="H178" i="19"/>
  <c r="J178" i="19" s="1"/>
  <c r="H86" i="19"/>
  <c r="H158" i="19"/>
  <c r="H39" i="19"/>
  <c r="J39" i="19" s="1"/>
  <c r="H111" i="19"/>
  <c r="J111" i="19" s="1"/>
  <c r="H65" i="19"/>
  <c r="J65" i="19" s="1"/>
  <c r="H173" i="19"/>
  <c r="J173" i="19" s="1"/>
  <c r="H90" i="19"/>
  <c r="J90" i="19" s="1"/>
  <c r="H162" i="19"/>
  <c r="H103" i="19"/>
  <c r="J103" i="19" s="1"/>
  <c r="H175" i="19"/>
  <c r="J175" i="19" s="1"/>
  <c r="H23" i="19"/>
  <c r="J23" i="19" s="1"/>
  <c r="H35" i="19"/>
  <c r="H47" i="19"/>
  <c r="H59" i="19"/>
  <c r="H71" i="19"/>
  <c r="J71" i="19" s="1"/>
  <c r="H83" i="19"/>
  <c r="J83" i="19" s="1"/>
  <c r="H95" i="19"/>
  <c r="J95" i="19" s="1"/>
  <c r="H107" i="19"/>
  <c r="J107" i="19" s="1"/>
  <c r="H119" i="19"/>
  <c r="J119" i="19" s="1"/>
  <c r="H131" i="19"/>
  <c r="J131" i="19" s="1"/>
  <c r="H143" i="19"/>
  <c r="J143" i="19" s="1"/>
  <c r="H155" i="19"/>
  <c r="J155" i="19" s="1"/>
  <c r="H167" i="19"/>
  <c r="J167" i="19" s="1"/>
  <c r="H179" i="19"/>
  <c r="J179" i="19" s="1"/>
  <c r="H98" i="19"/>
  <c r="H170" i="19"/>
  <c r="J170" i="19" s="1"/>
  <c r="H51" i="19"/>
  <c r="J51" i="19" s="1"/>
  <c r="H123" i="19"/>
  <c r="J123" i="19" s="1"/>
  <c r="H183" i="19"/>
  <c r="J183" i="19" s="1"/>
  <c r="H137" i="19"/>
  <c r="J137" i="19" s="1"/>
  <c r="H30" i="19"/>
  <c r="K30" i="19" s="1"/>
  <c r="L30" i="19" s="1"/>
  <c r="M30" i="19" s="1"/>
  <c r="H126" i="19"/>
  <c r="H31" i="19"/>
  <c r="J31" i="19" s="1"/>
  <c r="H127" i="19"/>
  <c r="J127" i="19" s="1"/>
  <c r="H24" i="19"/>
  <c r="J24" i="19" s="1"/>
  <c r="H36" i="19"/>
  <c r="H48" i="19"/>
  <c r="H60" i="19"/>
  <c r="H72" i="19"/>
  <c r="J72" i="19" s="1"/>
  <c r="H84" i="19"/>
  <c r="J84" i="19" s="1"/>
  <c r="H96" i="19"/>
  <c r="J96" i="19" s="1"/>
  <c r="H108" i="19"/>
  <c r="J108" i="19" s="1"/>
  <c r="H120" i="19"/>
  <c r="J120" i="19" s="1"/>
  <c r="H132" i="19"/>
  <c r="J132" i="19" s="1"/>
  <c r="H144" i="19"/>
  <c r="J144" i="19" s="1"/>
  <c r="H156" i="19"/>
  <c r="J156" i="19" s="1"/>
  <c r="H168" i="19"/>
  <c r="J168" i="19" s="1"/>
  <c r="H180" i="19"/>
  <c r="J180" i="19" s="1"/>
  <c r="H38" i="19"/>
  <c r="J38" i="19" s="1"/>
  <c r="H122" i="19"/>
  <c r="J122" i="19" s="1"/>
  <c r="H63" i="19"/>
  <c r="J63" i="19" s="1"/>
  <c r="H135" i="19"/>
  <c r="J135" i="19" s="1"/>
  <c r="H89" i="19"/>
  <c r="J89" i="19" s="1"/>
  <c r="H185" i="19"/>
  <c r="J185" i="19" s="1"/>
  <c r="H114" i="19"/>
  <c r="J114" i="19" s="1"/>
  <c r="H115" i="19"/>
  <c r="J115" i="19" s="1"/>
  <c r="H25" i="19"/>
  <c r="H37" i="19"/>
  <c r="H49" i="19"/>
  <c r="H61" i="19"/>
  <c r="H73" i="19"/>
  <c r="J73" i="19" s="1"/>
  <c r="H85" i="19"/>
  <c r="J85" i="19" s="1"/>
  <c r="H97" i="19"/>
  <c r="J97" i="19" s="1"/>
  <c r="H109" i="19"/>
  <c r="J109" i="19" s="1"/>
  <c r="H121" i="19"/>
  <c r="J121" i="19" s="1"/>
  <c r="H133" i="19"/>
  <c r="I133" i="19" s="1"/>
  <c r="H145" i="19"/>
  <c r="J145" i="19" s="1"/>
  <c r="H157" i="19"/>
  <c r="J157" i="19" s="1"/>
  <c r="H169" i="19"/>
  <c r="J169" i="19" s="1"/>
  <c r="H181" i="19"/>
  <c r="J181" i="19" s="1"/>
  <c r="H62" i="19"/>
  <c r="J62" i="19" s="1"/>
  <c r="H134" i="19"/>
  <c r="H75" i="19"/>
  <c r="J75" i="19" s="1"/>
  <c r="H147" i="19"/>
  <c r="J147" i="19" s="1"/>
  <c r="H113" i="19"/>
  <c r="J113" i="19" s="1"/>
  <c r="H66" i="19"/>
  <c r="K66" i="19" s="1"/>
  <c r="L66" i="19" s="1"/>
  <c r="M66" i="19" s="1"/>
  <c r="H174" i="19"/>
  <c r="J174" i="19" s="1"/>
  <c r="H67" i="19"/>
  <c r="J67" i="19" s="1"/>
  <c r="H26" i="19"/>
  <c r="J26" i="19" s="1"/>
  <c r="H149" i="19"/>
  <c r="H42" i="19"/>
  <c r="H79" i="19"/>
  <c r="J79" i="19" s="1"/>
  <c r="H163" i="19"/>
  <c r="J163" i="19" s="1"/>
  <c r="H28" i="19"/>
  <c r="H40" i="19"/>
  <c r="H52" i="19"/>
  <c r="K52" i="19" s="1"/>
  <c r="L52" i="19" s="1"/>
  <c r="M52" i="19" s="1"/>
  <c r="H64" i="19"/>
  <c r="J64" i="19" s="1"/>
  <c r="H76" i="19"/>
  <c r="J76" i="19" s="1"/>
  <c r="H88" i="19"/>
  <c r="I88" i="19" s="1"/>
  <c r="H100" i="19"/>
  <c r="J100" i="19" s="1"/>
  <c r="H112" i="19"/>
  <c r="J112" i="19" s="1"/>
  <c r="H124" i="19"/>
  <c r="H136" i="19"/>
  <c r="H148" i="19"/>
  <c r="H160" i="19"/>
  <c r="I160" i="19" s="1"/>
  <c r="H172" i="19"/>
  <c r="H184" i="19"/>
  <c r="H29" i="19"/>
  <c r="J29" i="19" s="1"/>
  <c r="H41" i="19"/>
  <c r="J41" i="19" s="1"/>
  <c r="H53" i="19"/>
  <c r="J53" i="19" s="1"/>
  <c r="H77" i="19"/>
  <c r="J77" i="19" s="1"/>
  <c r="H161" i="19"/>
  <c r="J161" i="19" s="1"/>
  <c r="H54" i="19"/>
  <c r="K54" i="19" s="1"/>
  <c r="L54" i="19" s="1"/>
  <c r="M54" i="19" s="1"/>
  <c r="H150" i="19"/>
  <c r="H91" i="19"/>
  <c r="J91" i="19" s="1"/>
  <c r="H187" i="19"/>
  <c r="J187" i="19" s="1"/>
  <c r="H17" i="19"/>
  <c r="H18" i="19"/>
  <c r="K186" i="19"/>
  <c r="L186" i="19" s="1"/>
  <c r="M186" i="19" s="1"/>
  <c r="I186" i="19"/>
  <c r="K174" i="19"/>
  <c r="L174" i="19" s="1"/>
  <c r="M174" i="19" s="1"/>
  <c r="I174" i="19"/>
  <c r="K162" i="19"/>
  <c r="L162" i="19" s="1"/>
  <c r="M162" i="19" s="1"/>
  <c r="I162" i="19"/>
  <c r="K150" i="19"/>
  <c r="L150" i="19" s="1"/>
  <c r="M150" i="19" s="1"/>
  <c r="I150" i="19"/>
  <c r="K138" i="19"/>
  <c r="L138" i="19" s="1"/>
  <c r="M138" i="19" s="1"/>
  <c r="I138" i="19"/>
  <c r="K126" i="19"/>
  <c r="L126" i="19" s="1"/>
  <c r="M126" i="19" s="1"/>
  <c r="I126" i="19"/>
  <c r="K78" i="19"/>
  <c r="L78" i="19" s="1"/>
  <c r="M78" i="19" s="1"/>
  <c r="K42" i="19"/>
  <c r="L42" i="19" s="1"/>
  <c r="M42" i="19" s="1"/>
  <c r="I42" i="19"/>
  <c r="J126" i="19"/>
  <c r="J30" i="19"/>
  <c r="I149" i="19"/>
  <c r="K149" i="19"/>
  <c r="L149" i="19" s="1"/>
  <c r="M149" i="19" s="1"/>
  <c r="K125" i="19"/>
  <c r="L125" i="19" s="1"/>
  <c r="M125" i="19" s="1"/>
  <c r="I125" i="19"/>
  <c r="K89" i="19"/>
  <c r="L89" i="19" s="1"/>
  <c r="M89" i="19" s="1"/>
  <c r="K77" i="19"/>
  <c r="L77" i="19" s="1"/>
  <c r="I77" i="19"/>
  <c r="I65" i="19"/>
  <c r="K65" i="19"/>
  <c r="L65" i="19" s="1"/>
  <c r="M65" i="19" s="1"/>
  <c r="K53" i="19"/>
  <c r="L53" i="19" s="1"/>
  <c r="M53" i="19" s="1"/>
  <c r="I53" i="19"/>
  <c r="J184" i="19"/>
  <c r="K184" i="19"/>
  <c r="L184" i="19" s="1"/>
  <c r="M184" i="19" s="1"/>
  <c r="I184" i="19"/>
  <c r="J172" i="19"/>
  <c r="K172" i="19"/>
  <c r="L172" i="19" s="1"/>
  <c r="M172" i="19" s="1"/>
  <c r="I172" i="19"/>
  <c r="J160" i="19"/>
  <c r="K160" i="19"/>
  <c r="L160" i="19" s="1"/>
  <c r="M160" i="19" s="1"/>
  <c r="K148" i="19"/>
  <c r="L148" i="19" s="1"/>
  <c r="M148" i="19" s="1"/>
  <c r="I148" i="19"/>
  <c r="J136" i="19"/>
  <c r="K136" i="19"/>
  <c r="L136" i="19" s="1"/>
  <c r="M136" i="19" s="1"/>
  <c r="I136" i="19"/>
  <c r="J124" i="19"/>
  <c r="K124" i="19"/>
  <c r="L124" i="19" s="1"/>
  <c r="M124" i="19" s="1"/>
  <c r="I124" i="19"/>
  <c r="I112" i="19"/>
  <c r="J88" i="19"/>
  <c r="K88" i="19"/>
  <c r="L88" i="19" s="1"/>
  <c r="M88" i="19" s="1"/>
  <c r="K76" i="19"/>
  <c r="L76" i="19" s="1"/>
  <c r="M76" i="19" s="1"/>
  <c r="I76" i="19"/>
  <c r="J52" i="19"/>
  <c r="J40" i="19"/>
  <c r="K40" i="19"/>
  <c r="L40" i="19" s="1"/>
  <c r="M40" i="19" s="1"/>
  <c r="I40" i="19"/>
  <c r="J28" i="19"/>
  <c r="K28" i="19"/>
  <c r="L28" i="19" s="1"/>
  <c r="M28" i="19" s="1"/>
  <c r="I28" i="19"/>
  <c r="J186" i="19"/>
  <c r="I183" i="19"/>
  <c r="K183" i="19"/>
  <c r="L183" i="19" s="1"/>
  <c r="M183" i="19" s="1"/>
  <c r="I171" i="19"/>
  <c r="K171" i="19"/>
  <c r="L171" i="19" s="1"/>
  <c r="M171" i="19" s="1"/>
  <c r="I159" i="19"/>
  <c r="K159" i="19"/>
  <c r="L159" i="19" s="1"/>
  <c r="M159" i="19" s="1"/>
  <c r="I147" i="19"/>
  <c r="K147" i="19"/>
  <c r="L147" i="19" s="1"/>
  <c r="M147" i="19" s="1"/>
  <c r="K135" i="19"/>
  <c r="L135" i="19" s="1"/>
  <c r="M135" i="19" s="1"/>
  <c r="I135" i="19"/>
  <c r="I123" i="19"/>
  <c r="K123" i="19"/>
  <c r="L123" i="19" s="1"/>
  <c r="M123" i="19" s="1"/>
  <c r="K111" i="19"/>
  <c r="L111" i="19" s="1"/>
  <c r="M111" i="19" s="1"/>
  <c r="I111" i="19"/>
  <c r="I99" i="19"/>
  <c r="K99" i="19"/>
  <c r="L99" i="19" s="1"/>
  <c r="M99" i="19" s="1"/>
  <c r="I87" i="19"/>
  <c r="K87" i="19"/>
  <c r="L87" i="19" s="1"/>
  <c r="M87" i="19" s="1"/>
  <c r="I75" i="19"/>
  <c r="K75" i="19"/>
  <c r="L75" i="19" s="1"/>
  <c r="M75" i="19" s="1"/>
  <c r="I51" i="19"/>
  <c r="K39" i="19"/>
  <c r="L39" i="19" s="1"/>
  <c r="M39" i="19" s="1"/>
  <c r="I27" i="19"/>
  <c r="J138" i="19"/>
  <c r="I182" i="19"/>
  <c r="K182" i="19"/>
  <c r="L182" i="19" s="1"/>
  <c r="M182" i="19" s="1"/>
  <c r="I170" i="19"/>
  <c r="K170" i="19"/>
  <c r="L170" i="19" s="1"/>
  <c r="M170" i="19" s="1"/>
  <c r="I158" i="19"/>
  <c r="K158" i="19"/>
  <c r="L158" i="19" s="1"/>
  <c r="M158" i="19" s="1"/>
  <c r="I146" i="19"/>
  <c r="K146" i="19"/>
  <c r="L146" i="19" s="1"/>
  <c r="M146" i="19" s="1"/>
  <c r="I134" i="19"/>
  <c r="K134" i="19"/>
  <c r="L134" i="19" s="1"/>
  <c r="M134" i="19" s="1"/>
  <c r="I122" i="19"/>
  <c r="K122" i="19"/>
  <c r="L122" i="19" s="1"/>
  <c r="M122" i="19" s="1"/>
  <c r="J110" i="19"/>
  <c r="I110" i="19"/>
  <c r="K110" i="19"/>
  <c r="L110" i="19" s="1"/>
  <c r="M110" i="19" s="1"/>
  <c r="J98" i="19"/>
  <c r="I98" i="19"/>
  <c r="K98" i="19"/>
  <c r="L98" i="19" s="1"/>
  <c r="M98" i="19" s="1"/>
  <c r="J86" i="19"/>
  <c r="K86" i="19"/>
  <c r="L86" i="19" s="1"/>
  <c r="M86" i="19" s="1"/>
  <c r="I86" i="19"/>
  <c r="J74" i="19"/>
  <c r="I74" i="19"/>
  <c r="K74" i="19"/>
  <c r="L74" i="19" s="1"/>
  <c r="M74" i="19" s="1"/>
  <c r="I62" i="19"/>
  <c r="K62" i="19"/>
  <c r="L62" i="19" s="1"/>
  <c r="M62" i="19" s="1"/>
  <c r="I50" i="19"/>
  <c r="K50" i="19"/>
  <c r="L50" i="19" s="1"/>
  <c r="M50" i="19" s="1"/>
  <c r="I38" i="19"/>
  <c r="K38" i="19"/>
  <c r="L38" i="19" s="1"/>
  <c r="M38" i="19" s="1"/>
  <c r="K26" i="19"/>
  <c r="L26" i="19" s="1"/>
  <c r="M26" i="19" s="1"/>
  <c r="I181" i="19"/>
  <c r="K181" i="19"/>
  <c r="L181" i="19" s="1"/>
  <c r="M181" i="19" s="1"/>
  <c r="I169" i="19"/>
  <c r="K169" i="19"/>
  <c r="L169" i="19" s="1"/>
  <c r="M169" i="19" s="1"/>
  <c r="I157" i="19"/>
  <c r="K157" i="19"/>
  <c r="L157" i="19" s="1"/>
  <c r="M157" i="19" s="1"/>
  <c r="K145" i="19"/>
  <c r="L145" i="19" s="1"/>
  <c r="M145" i="19" s="1"/>
  <c r="I121" i="19"/>
  <c r="K121" i="19"/>
  <c r="L121" i="19" s="1"/>
  <c r="M121" i="19" s="1"/>
  <c r="I109" i="19"/>
  <c r="K109" i="19"/>
  <c r="L109" i="19" s="1"/>
  <c r="M109" i="19" s="1"/>
  <c r="I97" i="19"/>
  <c r="K97" i="19"/>
  <c r="L97" i="19" s="1"/>
  <c r="M97" i="19" s="1"/>
  <c r="I85" i="19"/>
  <c r="K85" i="19"/>
  <c r="L85" i="19" s="1"/>
  <c r="M85" i="19" s="1"/>
  <c r="I73" i="19"/>
  <c r="K73" i="19"/>
  <c r="L73" i="19" s="1"/>
  <c r="M73" i="19" s="1"/>
  <c r="J61" i="19"/>
  <c r="I61" i="19"/>
  <c r="K61" i="19"/>
  <c r="L61" i="19" s="1"/>
  <c r="M61" i="19" s="1"/>
  <c r="J49" i="19"/>
  <c r="I49" i="19"/>
  <c r="K49" i="19"/>
  <c r="L49" i="19" s="1"/>
  <c r="M49" i="19" s="1"/>
  <c r="J37" i="19"/>
  <c r="I37" i="19"/>
  <c r="K37" i="19"/>
  <c r="L37" i="19" s="1"/>
  <c r="M37" i="19" s="1"/>
  <c r="J25" i="19"/>
  <c r="I25" i="19"/>
  <c r="K25" i="19"/>
  <c r="L25" i="19" s="1"/>
  <c r="M25" i="19" s="1"/>
  <c r="J150" i="19"/>
  <c r="I180" i="19"/>
  <c r="K180" i="19"/>
  <c r="L180" i="19" s="1"/>
  <c r="M180" i="19" s="1"/>
  <c r="K168" i="19"/>
  <c r="L168" i="19" s="1"/>
  <c r="M168" i="19" s="1"/>
  <c r="I168" i="19"/>
  <c r="I156" i="19"/>
  <c r="K156" i="19"/>
  <c r="L156" i="19" s="1"/>
  <c r="M156" i="19" s="1"/>
  <c r="I144" i="19"/>
  <c r="K144" i="19"/>
  <c r="L144" i="19" s="1"/>
  <c r="M144" i="19" s="1"/>
  <c r="K132" i="19"/>
  <c r="L132" i="19" s="1"/>
  <c r="M132" i="19" s="1"/>
  <c r="I132" i="19"/>
  <c r="K120" i="19"/>
  <c r="L120" i="19" s="1"/>
  <c r="M120" i="19" s="1"/>
  <c r="I96" i="19"/>
  <c r="K96" i="19"/>
  <c r="L96" i="19" s="1"/>
  <c r="M96" i="19" s="1"/>
  <c r="K84" i="19"/>
  <c r="L84" i="19" s="1"/>
  <c r="M84" i="19" s="1"/>
  <c r="I84" i="19"/>
  <c r="I72" i="19"/>
  <c r="J60" i="19"/>
  <c r="I60" i="19"/>
  <c r="K60" i="19"/>
  <c r="L60" i="19" s="1"/>
  <c r="M60" i="19" s="1"/>
  <c r="J48" i="19"/>
  <c r="I48" i="19"/>
  <c r="K48" i="19"/>
  <c r="L48" i="19" s="1"/>
  <c r="M48" i="19" s="1"/>
  <c r="J36" i="19"/>
  <c r="I36" i="19"/>
  <c r="K36" i="19"/>
  <c r="L36" i="19" s="1"/>
  <c r="M36" i="19" s="1"/>
  <c r="K24" i="19"/>
  <c r="L24" i="19" s="1"/>
  <c r="M24" i="19" s="1"/>
  <c r="I24" i="19"/>
  <c r="J149" i="19"/>
  <c r="K179" i="19"/>
  <c r="L179" i="19" s="1"/>
  <c r="M179" i="19" s="1"/>
  <c r="I179" i="19"/>
  <c r="I167" i="19"/>
  <c r="K167" i="19"/>
  <c r="L167" i="19" s="1"/>
  <c r="M167" i="19" s="1"/>
  <c r="I155" i="19"/>
  <c r="K155" i="19"/>
  <c r="L155" i="19" s="1"/>
  <c r="M155" i="19" s="1"/>
  <c r="K143" i="19"/>
  <c r="L143" i="19" s="1"/>
  <c r="M143" i="19" s="1"/>
  <c r="I143" i="19"/>
  <c r="K131" i="19"/>
  <c r="L131" i="19" s="1"/>
  <c r="M131" i="19" s="1"/>
  <c r="I131" i="19"/>
  <c r="I107" i="19"/>
  <c r="K95" i="19"/>
  <c r="L95" i="19" s="1"/>
  <c r="M95" i="19" s="1"/>
  <c r="I95" i="19"/>
  <c r="K83" i="19"/>
  <c r="L83" i="19" s="1"/>
  <c r="M83" i="19" s="1"/>
  <c r="I83" i="19"/>
  <c r="I71" i="19"/>
  <c r="J59" i="19"/>
  <c r="I59" i="19"/>
  <c r="K59" i="19"/>
  <c r="L59" i="19" s="1"/>
  <c r="M59" i="19" s="1"/>
  <c r="J47" i="19"/>
  <c r="K47" i="19"/>
  <c r="L47" i="19" s="1"/>
  <c r="M47" i="19" s="1"/>
  <c r="I47" i="19"/>
  <c r="J35" i="19"/>
  <c r="I35" i="19"/>
  <c r="K35" i="19"/>
  <c r="L35" i="19" s="1"/>
  <c r="M35" i="19" s="1"/>
  <c r="I23" i="19"/>
  <c r="K23" i="19"/>
  <c r="L23" i="19" s="1"/>
  <c r="M23" i="19" s="1"/>
  <c r="J148" i="19"/>
  <c r="J182" i="19"/>
  <c r="K178" i="19"/>
  <c r="L178" i="19" s="1"/>
  <c r="M178" i="19" s="1"/>
  <c r="I178" i="19"/>
  <c r="K166" i="19"/>
  <c r="L166" i="19" s="1"/>
  <c r="M166" i="19" s="1"/>
  <c r="I166" i="19"/>
  <c r="I154" i="19"/>
  <c r="K154" i="19"/>
  <c r="L154" i="19" s="1"/>
  <c r="M154" i="19" s="1"/>
  <c r="I142" i="19"/>
  <c r="K142" i="19"/>
  <c r="L142" i="19" s="1"/>
  <c r="M142" i="19" s="1"/>
  <c r="I130" i="19"/>
  <c r="K130" i="19"/>
  <c r="L130" i="19" s="1"/>
  <c r="M130" i="19" s="1"/>
  <c r="K106" i="19"/>
  <c r="L106" i="19" s="1"/>
  <c r="M106" i="19" s="1"/>
  <c r="I106" i="19"/>
  <c r="K94" i="19"/>
  <c r="L94" i="19" s="1"/>
  <c r="M94" i="19" s="1"/>
  <c r="I94" i="19"/>
  <c r="I82" i="19"/>
  <c r="K82" i="19"/>
  <c r="L82" i="19" s="1"/>
  <c r="M82" i="19" s="1"/>
  <c r="K70" i="19"/>
  <c r="L70" i="19" s="1"/>
  <c r="M70" i="19" s="1"/>
  <c r="I70" i="19"/>
  <c r="K58" i="19"/>
  <c r="L58" i="19" s="1"/>
  <c r="M58" i="19" s="1"/>
  <c r="I58" i="19"/>
  <c r="J46" i="19"/>
  <c r="I46" i="19"/>
  <c r="K46" i="19"/>
  <c r="L46" i="19" s="1"/>
  <c r="M46" i="19" s="1"/>
  <c r="J34" i="19"/>
  <c r="I34" i="19"/>
  <c r="K34" i="19"/>
  <c r="L34" i="19" s="1"/>
  <c r="M34" i="19" s="1"/>
  <c r="I22" i="19"/>
  <c r="K22" i="19"/>
  <c r="L22" i="19" s="1"/>
  <c r="M22" i="19" s="1"/>
  <c r="M77" i="19"/>
  <c r="J162" i="19"/>
  <c r="J42" i="19"/>
  <c r="K189" i="19"/>
  <c r="L189" i="19" s="1"/>
  <c r="M189" i="19" s="1"/>
  <c r="I189" i="19"/>
  <c r="I177" i="19"/>
  <c r="K177" i="19"/>
  <c r="L177" i="19" s="1"/>
  <c r="M177" i="19" s="1"/>
  <c r="K165" i="19"/>
  <c r="L165" i="19" s="1"/>
  <c r="M165" i="19" s="1"/>
  <c r="I165" i="19"/>
  <c r="I153" i="19"/>
  <c r="K153" i="19"/>
  <c r="L153" i="19" s="1"/>
  <c r="M153" i="19" s="1"/>
  <c r="I141" i="19"/>
  <c r="K141" i="19"/>
  <c r="L141" i="19" s="1"/>
  <c r="M141" i="19" s="1"/>
  <c r="K129" i="19"/>
  <c r="L129" i="19" s="1"/>
  <c r="M129" i="19" s="1"/>
  <c r="I129" i="19"/>
  <c r="I105" i="19"/>
  <c r="K105" i="19"/>
  <c r="L105" i="19" s="1"/>
  <c r="M105" i="19" s="1"/>
  <c r="K93" i="19"/>
  <c r="L93" i="19" s="1"/>
  <c r="M93" i="19" s="1"/>
  <c r="I93" i="19"/>
  <c r="I81" i="19"/>
  <c r="K81" i="19"/>
  <c r="L81" i="19" s="1"/>
  <c r="M81" i="19" s="1"/>
  <c r="K69" i="19"/>
  <c r="L69" i="19" s="1"/>
  <c r="M69" i="19" s="1"/>
  <c r="I69" i="19"/>
  <c r="I57" i="19"/>
  <c r="K57" i="19"/>
  <c r="L57" i="19" s="1"/>
  <c r="M57" i="19" s="1"/>
  <c r="J45" i="19"/>
  <c r="I45" i="19"/>
  <c r="K45" i="19"/>
  <c r="L45" i="19" s="1"/>
  <c r="M45" i="19" s="1"/>
  <c r="J33" i="19"/>
  <c r="K33" i="19"/>
  <c r="L33" i="19" s="1"/>
  <c r="M33" i="19" s="1"/>
  <c r="I33" i="19"/>
  <c r="I21" i="19"/>
  <c r="K21" i="19"/>
  <c r="L21" i="19" s="1"/>
  <c r="M21" i="19" s="1"/>
  <c r="J158" i="19"/>
  <c r="K188" i="19"/>
  <c r="L188" i="19" s="1"/>
  <c r="M188" i="19" s="1"/>
  <c r="I188" i="19"/>
  <c r="K176" i="19"/>
  <c r="L176" i="19" s="1"/>
  <c r="M176" i="19" s="1"/>
  <c r="I176" i="19"/>
  <c r="I164" i="19"/>
  <c r="K164" i="19"/>
  <c r="L164" i="19" s="1"/>
  <c r="M164" i="19" s="1"/>
  <c r="I152" i="19"/>
  <c r="K152" i="19"/>
  <c r="L152" i="19" s="1"/>
  <c r="M152" i="19" s="1"/>
  <c r="I116" i="19"/>
  <c r="K116" i="19"/>
  <c r="L116" i="19" s="1"/>
  <c r="M116" i="19" s="1"/>
  <c r="I104" i="19"/>
  <c r="K104" i="19"/>
  <c r="L104" i="19" s="1"/>
  <c r="M104" i="19" s="1"/>
  <c r="I92" i="19"/>
  <c r="K92" i="19"/>
  <c r="L92" i="19" s="1"/>
  <c r="M92" i="19" s="1"/>
  <c r="I80" i="19"/>
  <c r="K80" i="19"/>
  <c r="L80" i="19" s="1"/>
  <c r="M80" i="19" s="1"/>
  <c r="I68" i="19"/>
  <c r="K68" i="19"/>
  <c r="L68" i="19" s="1"/>
  <c r="M68" i="19" s="1"/>
  <c r="K56" i="19"/>
  <c r="L56" i="19" s="1"/>
  <c r="M56" i="19" s="1"/>
  <c r="I56" i="19"/>
  <c r="K44" i="19"/>
  <c r="L44" i="19" s="1"/>
  <c r="M44" i="19" s="1"/>
  <c r="I44" i="19"/>
  <c r="K32" i="19"/>
  <c r="L32" i="19" s="1"/>
  <c r="M32" i="19" s="1"/>
  <c r="I32" i="19"/>
  <c r="I20" i="19"/>
  <c r="K20" i="19"/>
  <c r="L20" i="19" s="1"/>
  <c r="M20" i="19" s="1"/>
  <c r="J159" i="19"/>
  <c r="J66" i="19"/>
  <c r="J134" i="19"/>
  <c r="K187" i="19"/>
  <c r="L187" i="19" s="1"/>
  <c r="M187" i="19" s="1"/>
  <c r="I187" i="19"/>
  <c r="K175" i="19"/>
  <c r="L175" i="19" s="1"/>
  <c r="M175" i="19" s="1"/>
  <c r="I175" i="19"/>
  <c r="I163" i="19"/>
  <c r="K163" i="19"/>
  <c r="L163" i="19" s="1"/>
  <c r="M163" i="19" s="1"/>
  <c r="K151" i="19"/>
  <c r="L151" i="19" s="1"/>
  <c r="M151" i="19" s="1"/>
  <c r="I151" i="19"/>
  <c r="I139" i="19"/>
  <c r="K139" i="19"/>
  <c r="L139" i="19" s="1"/>
  <c r="M139" i="19" s="1"/>
  <c r="K127" i="19"/>
  <c r="L127" i="19" s="1"/>
  <c r="M127" i="19" s="1"/>
  <c r="I127" i="19"/>
  <c r="K115" i="19"/>
  <c r="L115" i="19" s="1"/>
  <c r="M115" i="19" s="1"/>
  <c r="I115" i="19"/>
  <c r="K103" i="19"/>
  <c r="L103" i="19" s="1"/>
  <c r="M103" i="19" s="1"/>
  <c r="I103" i="19"/>
  <c r="K91" i="19"/>
  <c r="L91" i="19" s="1"/>
  <c r="M91" i="19" s="1"/>
  <c r="I91" i="19"/>
  <c r="I79" i="19"/>
  <c r="K79" i="19"/>
  <c r="L79" i="19" s="1"/>
  <c r="M79" i="19" s="1"/>
  <c r="K67" i="19"/>
  <c r="L67" i="19" s="1"/>
  <c r="M67" i="19" s="1"/>
  <c r="K55" i="19"/>
  <c r="L55" i="19" s="1"/>
  <c r="M55" i="19" s="1"/>
  <c r="I55" i="19"/>
  <c r="K43" i="19"/>
  <c r="L43" i="19" s="1"/>
  <c r="M43" i="19" s="1"/>
  <c r="I43" i="19"/>
  <c r="K31" i="19"/>
  <c r="L31" i="19" s="1"/>
  <c r="M31" i="19" s="1"/>
  <c r="I31" i="19"/>
  <c r="K19" i="19"/>
  <c r="L19" i="19" s="1"/>
  <c r="M19" i="19" s="1"/>
  <c r="I19" i="19"/>
  <c r="C7" i="19"/>
  <c r="B7" i="19"/>
  <c r="A8" i="19" s="1"/>
  <c r="G8" i="19"/>
  <c r="G9" i="19"/>
  <c r="G17" i="19"/>
  <c r="G10" i="19"/>
  <c r="G11" i="19"/>
  <c r="G12" i="19"/>
  <c r="G15" i="19"/>
  <c r="G14" i="19"/>
  <c r="G16" i="19"/>
  <c r="G13" i="19"/>
  <c r="I145" i="19" l="1"/>
  <c r="K112" i="19"/>
  <c r="L112" i="19" s="1"/>
  <c r="M112" i="19" s="1"/>
  <c r="I117" i="19"/>
  <c r="K118" i="19"/>
  <c r="L118" i="19" s="1"/>
  <c r="M118" i="19" s="1"/>
  <c r="K119" i="19"/>
  <c r="L119" i="19" s="1"/>
  <c r="M119" i="19" s="1"/>
  <c r="J133" i="19"/>
  <c r="I39" i="19"/>
  <c r="K64" i="19"/>
  <c r="L64" i="19" s="1"/>
  <c r="M64" i="19" s="1"/>
  <c r="I137" i="19"/>
  <c r="K90" i="19"/>
  <c r="L90" i="19" s="1"/>
  <c r="M90" i="19" s="1"/>
  <c r="I64" i="19"/>
  <c r="I90" i="19"/>
  <c r="K117" i="19"/>
  <c r="L117" i="19" s="1"/>
  <c r="M117" i="19" s="1"/>
  <c r="I118" i="19"/>
  <c r="K72" i="19"/>
  <c r="L72" i="19" s="1"/>
  <c r="M72" i="19" s="1"/>
  <c r="K51" i="19"/>
  <c r="L51" i="19" s="1"/>
  <c r="M51" i="19" s="1"/>
  <c r="K137" i="19"/>
  <c r="L137" i="19" s="1"/>
  <c r="M137" i="19" s="1"/>
  <c r="I30" i="19"/>
  <c r="I102" i="19"/>
  <c r="I119" i="19"/>
  <c r="J78" i="19"/>
  <c r="I63" i="19"/>
  <c r="I114" i="19"/>
  <c r="I128" i="19"/>
  <c r="K71" i="19"/>
  <c r="L71" i="19" s="1"/>
  <c r="M71" i="19" s="1"/>
  <c r="K63" i="19"/>
  <c r="L63" i="19" s="1"/>
  <c r="M63" i="19" s="1"/>
  <c r="I89" i="19"/>
  <c r="I161" i="19"/>
  <c r="K114" i="19"/>
  <c r="L114" i="19" s="1"/>
  <c r="M114" i="19" s="1"/>
  <c r="J102" i="19"/>
  <c r="K128" i="19"/>
  <c r="L128" i="19" s="1"/>
  <c r="M128" i="19" s="1"/>
  <c r="K161" i="19"/>
  <c r="L161" i="19" s="1"/>
  <c r="M161" i="19" s="1"/>
  <c r="I54" i="19"/>
  <c r="I140" i="19"/>
  <c r="J54" i="19"/>
  <c r="I29" i="19"/>
  <c r="I101" i="19"/>
  <c r="I173" i="19"/>
  <c r="K140" i="19"/>
  <c r="L140" i="19" s="1"/>
  <c r="M140" i="19" s="1"/>
  <c r="I108" i="19"/>
  <c r="I100" i="19"/>
  <c r="K29" i="19"/>
  <c r="L29" i="19" s="1"/>
  <c r="M29" i="19" s="1"/>
  <c r="K101" i="19"/>
  <c r="L101" i="19" s="1"/>
  <c r="M101" i="19" s="1"/>
  <c r="K173" i="19"/>
  <c r="L173" i="19" s="1"/>
  <c r="M173" i="19" s="1"/>
  <c r="I66" i="19"/>
  <c r="I26" i="19"/>
  <c r="K108" i="19"/>
  <c r="L108" i="19" s="1"/>
  <c r="M108" i="19" s="1"/>
  <c r="K133" i="19"/>
  <c r="L133" i="19" s="1"/>
  <c r="M133" i="19" s="1"/>
  <c r="I52" i="19"/>
  <c r="K100" i="19"/>
  <c r="L100" i="19" s="1"/>
  <c r="M100" i="19" s="1"/>
  <c r="I41" i="19"/>
  <c r="I113" i="19"/>
  <c r="I185" i="19"/>
  <c r="I67" i="19"/>
  <c r="K107" i="19"/>
  <c r="L107" i="19" s="1"/>
  <c r="M107" i="19" s="1"/>
  <c r="I120" i="19"/>
  <c r="K27" i="19"/>
  <c r="L27" i="19" s="1"/>
  <c r="M27" i="19" s="1"/>
  <c r="K41" i="19"/>
  <c r="L41" i="19" s="1"/>
  <c r="M41" i="19" s="1"/>
  <c r="K113" i="19"/>
  <c r="L113" i="19" s="1"/>
  <c r="M113" i="19" s="1"/>
  <c r="K185" i="19"/>
  <c r="L185" i="19" s="1"/>
  <c r="M185" i="19" s="1"/>
  <c r="A12" i="19"/>
  <c r="A7" i="19"/>
  <c r="A13" i="19"/>
  <c r="A11" i="19"/>
  <c r="A10" i="19"/>
  <c r="A16" i="19"/>
  <c r="A15" i="19"/>
  <c r="A14" i="19"/>
  <c r="A9" i="19"/>
  <c r="A17" i="19"/>
  <c r="K17" i="19"/>
  <c r="L17" i="19" s="1"/>
  <c r="I17" i="19"/>
  <c r="J17" i="19"/>
  <c r="K18" i="19"/>
  <c r="L18" i="19" s="1"/>
  <c r="I18" i="19"/>
  <c r="J18" i="19"/>
  <c r="G7" i="19"/>
  <c r="A18" i="19"/>
  <c r="A15" i="15" l="1"/>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C4" i="14" l="1"/>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E5" i="9" l="1"/>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O14" i="10" l="1"/>
  <c r="O18" i="10"/>
  <c r="O12" i="10"/>
  <c r="O16" i="10"/>
  <c r="O17" i="10"/>
  <c r="O13" i="10"/>
  <c r="Q16" i="10" l="1"/>
  <c r="N16" i="10" l="1"/>
  <c r="M16" i="10" s="1"/>
  <c r="P16" i="10" s="1"/>
  <c r="O15" i="10"/>
  <c r="N13" i="10" l="1"/>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N11" i="10" l="1"/>
  <c r="M11" i="10" l="1"/>
  <c r="O11" i="10"/>
  <c r="Q11" i="10" l="1"/>
  <c r="T14" i="10"/>
  <c r="P11" i="10"/>
  <c r="T10" i="10"/>
  <c r="T11" i="10"/>
  <c r="H8" i="19" l="1"/>
  <c r="H9" i="19"/>
  <c r="H10" i="19"/>
  <c r="H15" i="19"/>
  <c r="H11" i="19"/>
  <c r="H12" i="19"/>
  <c r="H13" i="19"/>
  <c r="H16" i="19"/>
  <c r="H7" i="19"/>
  <c r="T12" i="10"/>
  <c r="H14" i="19" s="1"/>
  <c r="T13" i="10"/>
  <c r="I16" i="19" l="1"/>
  <c r="K16" i="19"/>
  <c r="L16" i="19" s="1"/>
  <c r="J16" i="19"/>
  <c r="I9" i="19"/>
  <c r="J9" i="19"/>
  <c r="K9" i="19"/>
  <c r="L9" i="19" s="1"/>
  <c r="I14" i="19"/>
  <c r="K14" i="19"/>
  <c r="L14" i="19" s="1"/>
  <c r="J14" i="19"/>
  <c r="J15" i="19"/>
  <c r="I15" i="19"/>
  <c r="K15" i="19"/>
  <c r="L15" i="19" s="1"/>
  <c r="J11" i="19"/>
  <c r="K11" i="19"/>
  <c r="L11" i="19" s="1"/>
  <c r="I11" i="19"/>
  <c r="K12" i="19"/>
  <c r="L12" i="19" s="1"/>
  <c r="I12" i="19"/>
  <c r="J12" i="19"/>
  <c r="J8" i="19"/>
  <c r="K8" i="19"/>
  <c r="L8" i="19" s="1"/>
  <c r="I8" i="19"/>
  <c r="K13" i="19"/>
  <c r="L13" i="19" s="1"/>
  <c r="J13" i="19"/>
  <c r="I13" i="19"/>
  <c r="J7" i="19"/>
  <c r="I7" i="19"/>
  <c r="K7" i="19"/>
  <c r="L7" i="19" s="1"/>
  <c r="J10" i="19"/>
  <c r="I10" i="19"/>
  <c r="K10" i="19"/>
  <c r="L10" i="19" s="1"/>
  <c r="M15" i="19" l="1"/>
  <c r="M9" i="19"/>
  <c r="M14" i="19"/>
  <c r="M12" i="19"/>
  <c r="M8" i="19"/>
  <c r="M17" i="19"/>
  <c r="M7" i="19"/>
  <c r="M18" i="19"/>
  <c r="M13" i="19"/>
  <c r="M16" i="19"/>
  <c r="M10" i="19"/>
  <c r="M1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<sst xmlns="http://schemas.openxmlformats.org/spreadsheetml/2006/main" count="594" uniqueCount="148">
  <si>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</si>
  <si>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</si>
  <si>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</si>
  <si>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</si>
  <si>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</si>
  <si>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</si>
  <si>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</si>
  <si>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</si>
  <si>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</si>
  <si>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</si>
  <si>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</si>
  <si>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</si>
  <si>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</si>
  <si>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</si>
  <si>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</si>
  <si>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</si>
  <si>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</si>
  <si>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</si>
  <si>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</si>
  <si>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</si>
  <si>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</si>
  <si>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</si>
  <si>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</si>
  <si>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</si>
  <si>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</si>
  <si>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</si>
  <si>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</si>
  <si>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</si>
  <si>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</si>
  <si>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</si>
  <si>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</si>
  <si>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</si>
  <si>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</si>
  <si>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</si>
  <si>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</si>
  <si>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</si>
  <si>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</si>
  <si>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</si>
  <si>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</si>
  <si>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</si>
  <si>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</si>
  <si>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</si>
  <si>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</si>
  <si>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</si>
  <si>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</si>
  <si>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</si>
  <si>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</si>
  <si>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</si>
  <si>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</si>
  <si>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</si>
  <si>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</si>
  <si>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</si>
  <si>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</si>
  <si>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</si>
  <si>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</si>
  <si>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</si>
  <si>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</si>
  <si>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</si>
  <si>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</si>
  <si>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</si>
  <si>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</si>
  <si>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</si>
  <si>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</si>
  <si>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</si>
  <si>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</si>
  <si>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</si>
  <si>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</si>
  <si>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</si>
  <si>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</si>
  <si>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</si>
  <si>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</si>
  <si>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</si>
  <si>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</si>
  <si>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</si>
  <si>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</si>
  <si>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</si>
  <si>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</si>
  <si>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</si>
  <si>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</si>
  <si>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</si>
  <si>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</si>
  <si>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</si>
  <si>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</si>
  <si>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</si>
  <si>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</si>
  <si>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</si>
  <si>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</si>
  <si>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</si>
  <si>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</si>
  <si>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</si>
  <si>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</si>
  <si>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</si>
  <si>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</si>
  <si>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</si>
  <si>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</si>
  <si>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</si>
  <si>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</si>
  <si>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</si>
  <si>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</si>
  <si>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</si>
  <si>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</si>
  <si>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</si>
  <si>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</si>
  <si>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</si>
  <si>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</si>
  <si>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</si>
  <si>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</si>
  <si>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</si>
  <si>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</si>
  <si>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</si>
  <si>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</si>
  <si>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</si>
  <si>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</si>
  <si>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</si>
  <si>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</si>
  <si>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</si>
  <si>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</si>
  <si>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</si>
  <si>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</si>
  <si>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</si>
  <si>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</si>
  <si>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</si>
  <si>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</si>
  <si>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</si>
  <si>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</si>
  <si>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</si>
  <si>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</si>
  <si>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</si>
  <si>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</si>
  <si>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</si>
  <si>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</si>
  <si>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</si>
  <si>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</si>
  <si>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</si>
  <si>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</si>
  <si>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</si>
  <si>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</si>
  <si>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</si>
  <si>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</si>
  <si>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</si>
  <si>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</si>
  <si>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</si>
  <si>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</si>
  <si>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Compressor</t>
  </si>
  <si>
    <t>Boiler Efficiency</t>
  </si>
  <si>
    <t>Energy or Emissions Category</t>
  </si>
  <si>
    <t>2 - Enter Process, Fugitive and Avoided Emissions (optional)</t>
  </si>
  <si>
    <r>
      <t>Tool Description:
Facility Sankey Tool assists facilities and entities to visualize their Energy and Emissions flows for accounting, reporting, and tracking purposes. To further assist such activities, the tool could calculate product emission intensities for manufactured goods through allocation-based approach. The suite offers two interfaces – an MS Excel-based input workbook and a web-based visualization tool. This workbook serves as the input sheet, utilizing the user-provided process and equipment-level energy consumption data to calculate the corresponding energy and emissions. Whereas, the web-based tool utilizes the data from this workbook to generate Sankey diagrams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“Energy Inputs” tab, users can save this Excel workbook and upload it to the web tool to obtain a Sankey diagram illustrating the facility's energy and emissions flow. 
Additionally, the users can calculate product emission intensities using quantity and revenue-based approaches on the online tool. Quantity-based approach requires production information, such as metric ton, kilogram, or m</t>
    </r>
    <r>
      <rPr>
        <vertAlign val="superscript"/>
        <sz val="16"/>
        <color theme="1"/>
        <rFont val="Calibri"/>
        <family val="2"/>
        <scheme val="minor"/>
      </rPr>
      <t xml:space="preserve">3 </t>
    </r>
    <r>
      <rPr>
        <sz val="16"/>
        <color theme="1"/>
        <rFont val="Calibri"/>
        <family val="2"/>
        <scheme val="minor"/>
      </rPr>
      <t>of generated products, whereas, revenue-based approach requires economic information, such as $/kg revenue, gross product revenue, or product revenue share (%), to estimate emission intensity. Multiple products could be entered to calculate their share of emissions as well as corresponding intensities. 
Note to the user: Please refer to the tool user guide document for comprehensive, step-by-step guidance on the tools.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</si>
</sst>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s>
  <fonts count="22"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
      <vertAlign val="superscript"/>
      <sz val="16"/>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0">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11">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7" fillId="7" borderId="0" xfId="0" applyFont="1"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4" xfId="2" applyNumberFormat="1" applyFont="1" applyFill="1" applyBorder="1" applyProtection="1">
      <protection locked="0"/>
    </xf>
    <xf numFmtId="164" fontId="0" fillId="8" borderId="34" xfId="2" applyNumberFormat="1" applyFont="1" applyFill="1" applyBorder="1"/>
    <xf numFmtId="0" fontId="3" fillId="6" borderId="4"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6" xfId="0" applyFont="1" applyFill="1" applyBorder="1" applyAlignment="1">
      <alignment horizontal="center" vertical="center" wrapText="1"/>
    </xf>
    <xf numFmtId="164" fontId="0" fillId="8" borderId="37" xfId="2" applyNumberFormat="1" applyFont="1" applyFill="1" applyBorder="1"/>
    <xf numFmtId="9" fontId="0" fillId="8" borderId="34" xfId="1" applyFont="1" applyFill="1" applyBorder="1"/>
    <xf numFmtId="9" fontId="0" fillId="8" borderId="38" xfId="1" applyFont="1" applyFill="1" applyBorder="1"/>
    <xf numFmtId="164" fontId="0" fillId="8" borderId="39" xfId="2" applyNumberFormat="1" applyFont="1" applyFill="1" applyBorder="1"/>
    <xf numFmtId="49" fontId="0" fillId="8" borderId="34" xfId="2" applyNumberFormat="1" applyFont="1" applyFill="1" applyBorder="1" applyProtection="1">
      <protection locked="0"/>
    </xf>
    <xf numFmtId="49" fontId="0" fillId="7" borderId="0" xfId="0" applyNumberFormat="1" applyFill="1"/>
    <xf numFmtId="0" fontId="1" fillId="8" borderId="21" xfId="0" applyFont="1" applyFill="1" applyBorder="1"/>
    <xf numFmtId="0" fontId="3" fillId="8" borderId="22" xfId="0" applyFont="1" applyFill="1" applyBorder="1" applyAlignment="1">
      <alignment horizontal="left" vertical="center" wrapText="1"/>
    </xf>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15" fillId="7" borderId="4" xfId="0" applyFont="1" applyFill="1" applyBorder="1" applyAlignment="1">
      <alignment horizontal="left" vertical="top" wrapText="1"/>
    </xf>
    <xf numFmtId="0" fontId="15" fillId="7" borderId="5" xfId="0" applyFont="1" applyFill="1" applyBorder="1" applyAlignment="1">
      <alignment horizontal="left" vertical="top" wrapText="1"/>
    </xf>
    <xf numFmtId="0" fontId="15" fillId="7" borderId="6" xfId="0" applyFont="1" applyFill="1" applyBorder="1" applyAlignment="1">
      <alignment horizontal="left" vertical="top" wrapText="1"/>
    </xf>
    <xf numFmtId="0" fontId="15" fillId="7" borderId="1" xfId="0" applyFont="1" applyFill="1" applyBorder="1" applyAlignment="1">
      <alignment horizontal="left" vertical="top" wrapText="1"/>
    </xf>
    <xf numFmtId="0" fontId="15" fillId="7" borderId="2" xfId="0" applyFont="1" applyFill="1" applyBorder="1" applyAlignment="1">
      <alignment horizontal="left" vertical="top" wrapText="1"/>
    </xf>
    <xf numFmtId="0" fontId="15" fillId="7" borderId="3" xfId="0" applyFont="1" applyFill="1" applyBorder="1" applyAlignment="1">
      <alignment horizontal="left" vertical="top"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8"/>
  <sheetViews>
    <sheetView showGridLines="0" topLeftCell="A18" zoomScale="85" zoomScaleNormal="85" workbookViewId="0">
      <selection activeCell="Y24" sqref="Y24"/>
    </sheetView>
  </sheetViews>
  <sheetFormatPr defaultColWidth="8.85546875" defaultRowHeight="15" x14ac:dyDescent="0.25"/>
  <cols>
    <col min="1" max="16384" width="8.85546875" style="8"/>
  </cols>
  <sheetData>
    <row r="12" spans="4:17" ht="14.45" customHeight="1" x14ac:dyDescent="0.25">
      <c r="D12" s="75" t="s">
        <v>128</v>
      </c>
      <c r="E12" s="75"/>
      <c r="F12" s="75"/>
      <c r="G12" s="75"/>
      <c r="H12" s="75"/>
      <c r="I12" s="75"/>
      <c r="J12" s="75"/>
      <c r="K12" s="75"/>
      <c r="L12" s="75"/>
      <c r="M12" s="75"/>
      <c r="N12" s="75"/>
      <c r="O12" s="75"/>
      <c r="P12" s="75"/>
      <c r="Q12" s="75"/>
    </row>
    <row r="13" spans="4:17" ht="26.1" customHeight="1" x14ac:dyDescent="0.25">
      <c r="D13" s="75"/>
      <c r="E13" s="75"/>
      <c r="F13" s="75"/>
      <c r="G13" s="75"/>
      <c r="H13" s="75"/>
      <c r="I13" s="75"/>
      <c r="J13" s="75"/>
      <c r="K13" s="75"/>
      <c r="L13" s="75"/>
      <c r="M13" s="75"/>
      <c r="N13" s="75"/>
      <c r="O13" s="75"/>
      <c r="P13" s="75"/>
      <c r="Q13" s="75"/>
    </row>
    <row r="14" spans="4:17" ht="14.45" customHeight="1" x14ac:dyDescent="0.5">
      <c r="D14" s="9"/>
      <c r="E14" s="9"/>
      <c r="F14" s="9"/>
      <c r="G14" s="9"/>
      <c r="H14" s="9"/>
      <c r="I14" s="9"/>
      <c r="J14" s="9"/>
      <c r="K14" s="9"/>
      <c r="L14" s="9"/>
      <c r="M14" s="9"/>
      <c r="N14" s="9"/>
      <c r="O14" s="9"/>
      <c r="P14" s="9"/>
      <c r="Q14" s="9"/>
    </row>
    <row r="15" spans="4:17" ht="14.45" customHeight="1" x14ac:dyDescent="0.5">
      <c r="Q15" s="9"/>
    </row>
    <row r="16" spans="4:17" ht="14.45" customHeight="1" x14ac:dyDescent="0.25">
      <c r="D16" s="77" t="s">
        <v>129</v>
      </c>
      <c r="E16" s="77"/>
      <c r="F16" s="77"/>
      <c r="G16" s="77"/>
      <c r="H16" s="77"/>
      <c r="I16" s="77"/>
      <c r="J16" s="77"/>
      <c r="K16" s="77"/>
      <c r="L16" s="77"/>
      <c r="M16" s="77"/>
      <c r="N16" s="77"/>
      <c r="O16" s="77"/>
      <c r="P16" s="77"/>
      <c r="Q16" s="77"/>
    </row>
    <row r="17" spans="2:21" x14ac:dyDescent="0.25">
      <c r="D17" s="77"/>
      <c r="E17" s="77"/>
      <c r="F17" s="77"/>
      <c r="G17" s="77"/>
      <c r="H17" s="77"/>
      <c r="I17" s="77"/>
      <c r="J17" s="77"/>
      <c r="K17" s="77"/>
      <c r="L17" s="77"/>
      <c r="M17" s="77"/>
      <c r="N17" s="77"/>
      <c r="O17" s="77"/>
      <c r="P17" s="77"/>
      <c r="Q17" s="77"/>
    </row>
    <row r="18" spans="2:21" x14ac:dyDescent="0.25">
      <c r="D18" s="77" t="s">
        <v>130</v>
      </c>
      <c r="E18" s="77"/>
      <c r="F18" s="77"/>
      <c r="G18" s="77"/>
      <c r="H18" s="77"/>
      <c r="I18" s="77"/>
      <c r="J18" s="77"/>
      <c r="K18" s="77"/>
      <c r="L18" s="77"/>
      <c r="M18" s="77"/>
      <c r="N18" s="77"/>
      <c r="O18" s="77"/>
      <c r="P18" s="77"/>
      <c r="Q18" s="77"/>
    </row>
    <row r="19" spans="2:21" ht="14.45" customHeight="1" x14ac:dyDescent="0.25">
      <c r="D19" s="77"/>
      <c r="E19" s="77"/>
      <c r="F19" s="77"/>
      <c r="G19" s="77"/>
      <c r="H19" s="77"/>
      <c r="I19" s="77"/>
      <c r="J19" s="77"/>
      <c r="K19" s="77"/>
      <c r="L19" s="77"/>
      <c r="M19" s="77"/>
      <c r="N19" s="77"/>
      <c r="O19" s="77"/>
      <c r="P19" s="77"/>
      <c r="Q19" s="77"/>
    </row>
    <row r="20" spans="2:21" ht="14.45" customHeight="1" x14ac:dyDescent="0.25"/>
    <row r="23" spans="2:21" ht="15.75" thickBot="1" x14ac:dyDescent="0.3"/>
    <row r="24" spans="2:21" ht="408.75" customHeight="1" x14ac:dyDescent="0.25">
      <c r="B24" s="78" t="s">
        <v>147</v>
      </c>
      <c r="C24" s="79"/>
      <c r="D24" s="79"/>
      <c r="E24" s="79"/>
      <c r="F24" s="79"/>
      <c r="G24" s="79"/>
      <c r="H24" s="79"/>
      <c r="I24" s="79"/>
      <c r="J24" s="79"/>
      <c r="K24" s="79"/>
      <c r="L24" s="79"/>
      <c r="M24" s="79"/>
      <c r="N24" s="79"/>
      <c r="O24" s="79"/>
      <c r="P24" s="79"/>
      <c r="Q24" s="79"/>
      <c r="R24" s="79"/>
      <c r="S24" s="79"/>
      <c r="T24" s="79"/>
      <c r="U24" s="80"/>
    </row>
    <row r="25" spans="2:21" ht="258.75" customHeight="1" thickBot="1" x14ac:dyDescent="0.3">
      <c r="B25" s="81"/>
      <c r="C25" s="82"/>
      <c r="D25" s="82"/>
      <c r="E25" s="82"/>
      <c r="F25" s="82"/>
      <c r="G25" s="82"/>
      <c r="H25" s="82"/>
      <c r="I25" s="82"/>
      <c r="J25" s="82"/>
      <c r="K25" s="82"/>
      <c r="L25" s="82"/>
      <c r="M25" s="82"/>
      <c r="N25" s="82"/>
      <c r="O25" s="82"/>
      <c r="P25" s="82"/>
      <c r="Q25" s="82"/>
      <c r="R25" s="82"/>
      <c r="S25" s="82"/>
      <c r="T25" s="82"/>
      <c r="U25" s="83"/>
    </row>
    <row r="35" spans="4:17" x14ac:dyDescent="0.25">
      <c r="D35" s="76"/>
      <c r="E35" s="76"/>
      <c r="F35" s="76"/>
      <c r="G35" s="76"/>
      <c r="H35" s="76"/>
      <c r="I35" s="76"/>
      <c r="J35" s="76"/>
      <c r="K35" s="76"/>
      <c r="L35" s="76"/>
      <c r="M35" s="76"/>
      <c r="N35" s="76"/>
      <c r="O35" s="76"/>
      <c r="P35" s="76"/>
      <c r="Q35" s="76"/>
    </row>
    <row r="36" spans="4:17" x14ac:dyDescent="0.25">
      <c r="D36" s="76"/>
      <c r="E36" s="76"/>
      <c r="F36" s="76"/>
      <c r="G36" s="76"/>
      <c r="H36" s="76"/>
      <c r="I36" s="76"/>
      <c r="J36" s="76"/>
      <c r="K36" s="76"/>
      <c r="L36" s="76"/>
      <c r="M36" s="76"/>
      <c r="N36" s="76"/>
      <c r="O36" s="76"/>
      <c r="P36" s="76"/>
      <c r="Q36" s="76"/>
    </row>
    <row r="37" spans="4:17" x14ac:dyDescent="0.25">
      <c r="D37" s="76"/>
      <c r="E37" s="76"/>
      <c r="F37" s="76"/>
      <c r="G37" s="76"/>
      <c r="H37" s="76"/>
      <c r="I37" s="76"/>
      <c r="J37" s="76"/>
      <c r="K37" s="76"/>
      <c r="L37" s="76"/>
      <c r="M37" s="76"/>
      <c r="N37" s="76"/>
      <c r="O37" s="76"/>
      <c r="P37" s="76"/>
      <c r="Q37" s="76"/>
    </row>
    <row r="38" spans="4:17" x14ac:dyDescent="0.25">
      <c r="D38" s="76"/>
      <c r="E38" s="76"/>
      <c r="F38" s="76"/>
      <c r="G38" s="76"/>
      <c r="H38" s="76"/>
      <c r="I38" s="76"/>
      <c r="J38" s="76"/>
      <c r="K38" s="76"/>
      <c r="L38" s="76"/>
      <c r="M38" s="76"/>
      <c r="N38" s="76"/>
      <c r="O38" s="76"/>
      <c r="P38" s="76"/>
      <c r="Q38" s="76"/>
    </row>
  </sheetData>
  <mergeCells count="6">
    <mergeCell ref="D12:Q13"/>
    <mergeCell ref="D35:Q36"/>
    <mergeCell ref="D37:Q38"/>
    <mergeCell ref="D16:Q17"/>
    <mergeCell ref="D18:Q19"/>
    <mergeCell ref="B24:U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Y792"/>
  <sheetViews>
    <sheetView zoomScaleNormal="100" workbookViewId="0">
      <selection activeCell="I34" sqref="I34"/>
    </sheetView>
  </sheetViews>
  <sheetFormatPr defaultRowHeight="15" x14ac:dyDescent="0.25"/>
  <cols>
    <col min="1" max="1" width="21.140625" customWidth="1"/>
    <col min="2" max="2" width="28" customWidth="1"/>
    <col min="3" max="4" width="18.85546875" customWidth="1"/>
    <col min="5" max="5" width="15.5703125" customWidth="1"/>
    <col min="6" max="6" width="18.85546875" customWidth="1"/>
  </cols>
  <sheetData>
    <row r="1" spans="1:25" ht="15.75" thickBot="1" x14ac:dyDescent="0.3"/>
    <row r="2" spans="1:25" x14ac:dyDescent="0.25">
      <c r="A2" s="49" t="s">
        <v>7</v>
      </c>
      <c r="B2" s="47" t="s">
        <v>73</v>
      </c>
    </row>
    <row r="3" spans="1:25" ht="30.75" thickBot="1" x14ac:dyDescent="0.3">
      <c r="A3" s="50" t="s">
        <v>134</v>
      </c>
      <c r="B3" s="48" t="s">
        <v>135</v>
      </c>
    </row>
    <row r="4" spans="1:25" ht="15.75" thickBot="1" x14ac:dyDescent="0.3"/>
    <row r="5" spans="1:25" ht="15.75" thickBot="1" x14ac:dyDescent="0.3">
      <c r="A5" s="84" t="s">
        <v>137</v>
      </c>
      <c r="B5" s="85"/>
      <c r="C5" s="85"/>
      <c r="D5" s="85"/>
      <c r="E5" s="85"/>
      <c r="F5" s="86"/>
      <c r="G5" s="8"/>
      <c r="H5" s="8"/>
      <c r="I5" s="8"/>
      <c r="J5" s="8"/>
      <c r="K5" s="8"/>
      <c r="L5" s="8"/>
      <c r="M5" s="8"/>
      <c r="N5" s="8"/>
      <c r="O5" s="8"/>
      <c r="P5" s="8"/>
      <c r="Q5" s="8"/>
      <c r="R5" s="8"/>
      <c r="S5" s="8"/>
      <c r="T5" s="8"/>
      <c r="U5" s="8"/>
      <c r="V5" s="8"/>
      <c r="W5" s="8"/>
      <c r="X5" s="8"/>
    </row>
    <row r="6" spans="1:25" ht="59.45" customHeight="1" x14ac:dyDescent="0.25">
      <c r="A6" s="17" t="s">
        <v>121</v>
      </c>
      <c r="B6" s="17" t="s">
        <v>99</v>
      </c>
      <c r="C6" s="17" t="s">
        <v>140</v>
      </c>
      <c r="D6" s="17" t="s">
        <v>4</v>
      </c>
      <c r="E6" s="17" t="s">
        <v>61</v>
      </c>
      <c r="F6" s="17" t="s">
        <v>5</v>
      </c>
      <c r="H6" s="8"/>
      <c r="I6" s="8"/>
      <c r="J6" s="8"/>
      <c r="K6" s="8"/>
      <c r="L6" s="8"/>
      <c r="M6" s="8"/>
      <c r="N6" s="8"/>
      <c r="O6" s="8"/>
      <c r="P6" s="8"/>
      <c r="Q6" s="8"/>
      <c r="R6" s="8"/>
      <c r="S6" s="8"/>
      <c r="T6" s="8"/>
      <c r="U6" s="8"/>
      <c r="V6" s="8"/>
      <c r="W6" s="8"/>
      <c r="X6" s="8"/>
      <c r="Y6" s="8"/>
    </row>
    <row r="7" spans="1:25" x14ac:dyDescent="0.25">
      <c r="A7" s="14">
        <f>IF(B7&lt;&gt;"",COUNTA($B$7:B7),"")</f>
        <v>1</v>
      </c>
      <c r="B7" s="15" t="s">
        <v>83</v>
      </c>
      <c r="C7" s="15" t="s">
        <v>88</v>
      </c>
      <c r="D7" s="15" t="s">
        <v>0</v>
      </c>
      <c r="E7" s="15" t="s">
        <v>69</v>
      </c>
      <c r="F7" s="15">
        <v>450000</v>
      </c>
      <c r="G7" s="8"/>
      <c r="H7" s="8"/>
      <c r="I7" s="8"/>
      <c r="J7" s="8"/>
      <c r="K7" s="8"/>
      <c r="L7" s="8"/>
      <c r="M7" s="8"/>
      <c r="N7" s="8"/>
      <c r="O7" s="8"/>
      <c r="P7" s="8"/>
      <c r="Q7" s="8"/>
      <c r="R7" s="8"/>
      <c r="S7" s="8"/>
      <c r="T7" s="8"/>
      <c r="U7" s="8"/>
      <c r="V7" s="8"/>
      <c r="W7" s="8"/>
      <c r="X7" s="8"/>
      <c r="Y7" s="8"/>
    </row>
    <row r="8" spans="1:25" x14ac:dyDescent="0.25">
      <c r="A8" s="14">
        <f>IF(B8&lt;&gt;"",COUNTA($B$7:B8),"")</f>
        <v>2</v>
      </c>
      <c r="B8" s="15" t="s">
        <v>109</v>
      </c>
      <c r="C8" s="15" t="s">
        <v>88</v>
      </c>
      <c r="D8" s="15" t="s">
        <v>0</v>
      </c>
      <c r="E8" s="15" t="s">
        <v>69</v>
      </c>
      <c r="F8" s="15">
        <v>300000</v>
      </c>
      <c r="G8" s="8"/>
      <c r="H8" s="8"/>
      <c r="I8" s="8"/>
      <c r="J8" s="8"/>
      <c r="K8" s="8"/>
      <c r="L8" s="8"/>
      <c r="M8" s="8"/>
      <c r="N8" s="8"/>
      <c r="O8" s="8"/>
      <c r="P8" s="8"/>
      <c r="Q8" s="8"/>
      <c r="R8" s="8"/>
      <c r="S8" s="8"/>
      <c r="T8" s="8"/>
      <c r="U8" s="8"/>
      <c r="V8" s="8"/>
      <c r="W8" s="8"/>
      <c r="X8" s="8"/>
      <c r="Y8" s="8"/>
    </row>
    <row r="9" spans="1:25" x14ac:dyDescent="0.25">
      <c r="A9" s="14">
        <f>IF(B9&lt;&gt;"",COUNTA($B$7:B9),"")</f>
        <v>3</v>
      </c>
      <c r="B9" s="15" t="s">
        <v>105</v>
      </c>
      <c r="C9" s="15" t="s">
        <v>88</v>
      </c>
      <c r="D9" s="15" t="s">
        <v>0</v>
      </c>
      <c r="E9" s="15" t="s">
        <v>69</v>
      </c>
      <c r="F9" s="15">
        <v>100000</v>
      </c>
      <c r="G9" s="8"/>
      <c r="H9" s="8"/>
      <c r="I9" s="8"/>
      <c r="J9" s="8"/>
      <c r="K9" s="8"/>
      <c r="L9" s="8"/>
      <c r="M9" s="8"/>
      <c r="N9" s="8"/>
      <c r="O9" s="8"/>
      <c r="P9" s="8"/>
      <c r="Q9" s="8"/>
      <c r="R9" s="8"/>
      <c r="S9" s="8"/>
      <c r="T9" s="8"/>
      <c r="U9" s="8"/>
      <c r="V9" s="8"/>
      <c r="W9" s="8"/>
      <c r="X9" s="8"/>
      <c r="Y9" s="8"/>
    </row>
    <row r="10" spans="1:25" x14ac:dyDescent="0.25">
      <c r="A10" s="14">
        <f>IF(B10&lt;&gt;"",COUNTA($B$7:B10),"")</f>
        <v>4</v>
      </c>
      <c r="B10" s="15" t="s">
        <v>104</v>
      </c>
      <c r="C10" s="15" t="s">
        <v>88</v>
      </c>
      <c r="D10" s="15" t="s">
        <v>0</v>
      </c>
      <c r="E10" s="15" t="s">
        <v>69</v>
      </c>
      <c r="F10" s="15">
        <v>150000</v>
      </c>
      <c r="G10" s="8"/>
      <c r="H10" s="8"/>
      <c r="I10" s="8"/>
      <c r="J10" s="8"/>
      <c r="K10" s="8"/>
      <c r="L10" s="8"/>
      <c r="M10" s="8"/>
      <c r="N10" s="8"/>
      <c r="O10" s="8"/>
      <c r="P10" s="8"/>
      <c r="Q10" s="8"/>
      <c r="R10" s="8"/>
      <c r="S10" s="8"/>
      <c r="T10" s="8"/>
      <c r="U10" s="8"/>
      <c r="V10" s="8"/>
      <c r="W10" s="8"/>
      <c r="X10" s="8"/>
      <c r="Y10" s="8"/>
    </row>
    <row r="11" spans="1:25" x14ac:dyDescent="0.25">
      <c r="A11" s="14">
        <f>IF(B11&lt;&gt;"",COUNTA($B$7:B11),"")</f>
        <v>5</v>
      </c>
      <c r="B11" s="15" t="s">
        <v>120</v>
      </c>
      <c r="C11" s="15" t="s">
        <v>88</v>
      </c>
      <c r="D11" s="15" t="s">
        <v>1</v>
      </c>
      <c r="E11" s="15" t="s">
        <v>70</v>
      </c>
      <c r="F11" s="15">
        <v>5400</v>
      </c>
      <c r="G11" s="8"/>
      <c r="H11" s="8"/>
      <c r="I11" s="8"/>
      <c r="J11" s="8"/>
      <c r="K11" s="8"/>
      <c r="L11" s="8"/>
      <c r="M11" s="8"/>
      <c r="N11" s="8"/>
      <c r="O11" s="8"/>
      <c r="P11" s="8"/>
      <c r="Q11" s="8"/>
      <c r="R11" s="8"/>
      <c r="S11" s="8"/>
      <c r="T11" s="8"/>
      <c r="U11" s="8"/>
      <c r="V11" s="8"/>
      <c r="W11" s="8"/>
      <c r="X11" s="8"/>
      <c r="Y11" s="8"/>
    </row>
    <row r="12" spans="1:25" x14ac:dyDescent="0.25">
      <c r="A12" s="14">
        <f>IF(B12&lt;&gt;"",COUNTA($B$7:B12),"")</f>
        <v>6</v>
      </c>
      <c r="B12" s="15" t="s">
        <v>8</v>
      </c>
      <c r="C12" s="15" t="s">
        <v>88</v>
      </c>
      <c r="D12" s="15" t="s">
        <v>1</v>
      </c>
      <c r="E12" s="15" t="s">
        <v>70</v>
      </c>
      <c r="F12" s="15">
        <v>2000</v>
      </c>
      <c r="G12" s="8"/>
      <c r="H12" s="8"/>
      <c r="I12" s="8"/>
      <c r="J12" s="8"/>
      <c r="K12" s="8"/>
      <c r="L12" s="8"/>
      <c r="M12" s="8"/>
      <c r="N12" s="8"/>
      <c r="O12" s="8"/>
      <c r="P12" s="8"/>
      <c r="Q12" s="8"/>
      <c r="R12" s="8"/>
      <c r="S12" s="8"/>
      <c r="T12" s="8"/>
      <c r="U12" s="8"/>
      <c r="V12" s="8"/>
      <c r="W12" s="8"/>
      <c r="X12" s="8"/>
      <c r="Y12" s="8"/>
    </row>
    <row r="13" spans="1:25" x14ac:dyDescent="0.25">
      <c r="A13" s="14">
        <f>IF(B13&lt;&gt;"",COUNTA($B$7:B13),"")</f>
        <v>7</v>
      </c>
      <c r="B13" s="15" t="s">
        <v>82</v>
      </c>
      <c r="C13" s="15" t="s">
        <v>88</v>
      </c>
      <c r="D13" s="15" t="s">
        <v>1</v>
      </c>
      <c r="E13" s="15" t="s">
        <v>70</v>
      </c>
      <c r="F13" s="15">
        <v>1000</v>
      </c>
      <c r="G13" s="8"/>
      <c r="H13" s="8"/>
      <c r="I13" s="8"/>
      <c r="J13" s="8"/>
      <c r="K13" s="8"/>
      <c r="L13" s="8"/>
      <c r="M13" s="8"/>
      <c r="N13" s="8"/>
      <c r="O13" s="8"/>
      <c r="P13" s="8"/>
      <c r="Q13" s="8"/>
      <c r="R13" s="8"/>
      <c r="S13" s="8"/>
      <c r="T13" s="8"/>
      <c r="U13" s="8"/>
      <c r="V13" s="8"/>
      <c r="W13" s="8"/>
      <c r="X13" s="8"/>
      <c r="Y13" s="8"/>
    </row>
    <row r="14" spans="1:25" x14ac:dyDescent="0.25">
      <c r="A14" s="14">
        <f>IF(B14&lt;&gt;"",COUNTA($B$7:B14),"")</f>
        <v>8</v>
      </c>
      <c r="B14" s="15" t="s">
        <v>84</v>
      </c>
      <c r="C14" s="15" t="s">
        <v>88</v>
      </c>
      <c r="D14" s="15" t="s">
        <v>68</v>
      </c>
      <c r="E14" s="15" t="s">
        <v>72</v>
      </c>
      <c r="F14" s="15">
        <v>1000</v>
      </c>
      <c r="G14" s="8"/>
      <c r="H14" s="8"/>
      <c r="I14" s="8"/>
      <c r="J14" s="8"/>
      <c r="K14" s="8"/>
      <c r="L14" s="8"/>
      <c r="M14" s="8"/>
      <c r="N14" s="8"/>
      <c r="O14" s="8"/>
      <c r="P14" s="8"/>
      <c r="Q14" s="8"/>
      <c r="R14" s="8"/>
      <c r="S14" s="8"/>
      <c r="T14" s="8"/>
      <c r="U14" s="8"/>
      <c r="V14" s="8"/>
      <c r="W14" s="8"/>
      <c r="X14" s="8"/>
      <c r="Y14" s="8"/>
    </row>
    <row r="15" spans="1:25" x14ac:dyDescent="0.25">
      <c r="A15" s="14">
        <f>IF(B15&lt;&gt;"",COUNTA($B$7:B15),"")</f>
        <v>9</v>
      </c>
      <c r="B15" s="15" t="s">
        <v>143</v>
      </c>
      <c r="C15" s="15" t="s">
        <v>88</v>
      </c>
      <c r="D15" s="15" t="s">
        <v>0</v>
      </c>
      <c r="E15" s="15" t="s">
        <v>69</v>
      </c>
      <c r="F15" s="15">
        <v>25000</v>
      </c>
      <c r="G15" s="8"/>
      <c r="H15" s="8"/>
      <c r="I15" s="8"/>
      <c r="J15" s="8"/>
      <c r="K15" s="8"/>
      <c r="L15" s="8"/>
      <c r="M15" s="8"/>
      <c r="N15" s="8"/>
      <c r="O15" s="8"/>
      <c r="P15" s="8"/>
      <c r="Q15" s="8"/>
      <c r="R15" s="8"/>
      <c r="S15" s="8"/>
      <c r="T15" s="8"/>
      <c r="U15" s="8"/>
      <c r="V15" s="8"/>
      <c r="W15" s="8"/>
      <c r="X15" s="8"/>
      <c r="Y15" s="8"/>
    </row>
    <row r="16" spans="1:25" x14ac:dyDescent="0.25">
      <c r="A16" s="14">
        <f>IF(B16&lt;&gt;"",COUNTA($B$7:B16),"")</f>
        <v>10</v>
      </c>
      <c r="B16" s="15" t="s">
        <v>144</v>
      </c>
      <c r="C16" s="15" t="s">
        <v>88</v>
      </c>
      <c r="D16" s="15" t="s">
        <v>1</v>
      </c>
      <c r="E16" s="15" t="s">
        <v>70</v>
      </c>
      <c r="F16" s="15">
        <v>750</v>
      </c>
      <c r="G16" s="8"/>
      <c r="H16" s="8"/>
      <c r="I16" s="8"/>
      <c r="J16" s="8"/>
      <c r="K16" s="8"/>
      <c r="L16" s="8"/>
      <c r="M16" s="8"/>
      <c r="N16" s="8"/>
      <c r="O16" s="8"/>
      <c r="P16" s="8"/>
      <c r="Q16" s="8"/>
      <c r="R16" s="8"/>
      <c r="S16" s="8"/>
      <c r="T16" s="8"/>
      <c r="U16" s="8"/>
      <c r="V16" s="8"/>
      <c r="W16" s="8"/>
      <c r="X16" s="8"/>
      <c r="Y16" s="8"/>
    </row>
    <row r="17" spans="1:25" x14ac:dyDescent="0.25">
      <c r="A17" s="14" t="str">
        <f>IF(B17&lt;&gt;"",COUNTA($B$7:B17),"")</f>
        <v/>
      </c>
      <c r="B17" s="15"/>
      <c r="C17" s="15"/>
      <c r="D17" s="15"/>
      <c r="E17" s="15"/>
      <c r="F17" s="15"/>
      <c r="G17" s="8"/>
      <c r="H17" s="8"/>
      <c r="I17" s="8"/>
      <c r="J17" s="8"/>
      <c r="K17" s="8"/>
      <c r="L17" s="8"/>
      <c r="M17" s="8"/>
      <c r="N17" s="8"/>
      <c r="O17" s="8"/>
      <c r="P17" s="8"/>
      <c r="Q17" s="8"/>
      <c r="R17" s="8"/>
      <c r="S17" s="8"/>
      <c r="T17" s="8"/>
      <c r="U17" s="8"/>
      <c r="V17" s="8"/>
      <c r="W17" s="8"/>
      <c r="X17" s="8"/>
      <c r="Y17" s="8"/>
    </row>
    <row r="18" spans="1:25" x14ac:dyDescent="0.25">
      <c r="A18" s="14" t="str">
        <f>IF(B18&lt;&gt;"",COUNTA($B$7:B18),"")</f>
        <v/>
      </c>
      <c r="B18" s="15"/>
      <c r="C18" s="15"/>
      <c r="D18" s="15"/>
      <c r="E18" s="15"/>
      <c r="F18" s="15"/>
      <c r="G18" s="8"/>
      <c r="H18" s="8"/>
      <c r="I18" s="8"/>
      <c r="J18" s="8"/>
      <c r="K18" s="8"/>
      <c r="L18" s="8"/>
      <c r="M18" s="8"/>
      <c r="N18" s="8"/>
      <c r="O18" s="8"/>
      <c r="P18" s="8"/>
      <c r="Q18" s="8"/>
      <c r="R18" s="8"/>
      <c r="S18" s="8"/>
      <c r="T18" s="8"/>
      <c r="U18" s="8"/>
      <c r="V18" s="8"/>
      <c r="W18" s="8"/>
      <c r="X18" s="8"/>
      <c r="Y18" s="8"/>
    </row>
    <row r="19" spans="1:25" x14ac:dyDescent="0.25">
      <c r="A19" s="14" t="str">
        <f>IF(B19&lt;&gt;"",COUNTA($B$7:B19),"")</f>
        <v/>
      </c>
      <c r="B19" s="15"/>
      <c r="C19" s="15"/>
      <c r="D19" s="15"/>
      <c r="E19" s="15"/>
      <c r="F19" s="15"/>
      <c r="G19" s="8"/>
      <c r="H19" s="8"/>
      <c r="I19" s="8"/>
      <c r="J19" s="8"/>
      <c r="K19" s="8"/>
      <c r="L19" s="8"/>
      <c r="M19" s="8"/>
      <c r="N19" s="8"/>
      <c r="O19" s="8"/>
      <c r="P19" s="8"/>
      <c r="Q19" s="8"/>
      <c r="R19" s="8"/>
      <c r="S19" s="8"/>
      <c r="T19" s="8"/>
      <c r="U19" s="8"/>
      <c r="V19" s="8"/>
      <c r="W19" s="8"/>
      <c r="X19" s="8"/>
      <c r="Y19" s="8"/>
    </row>
    <row r="20" spans="1:25" x14ac:dyDescent="0.25">
      <c r="A20" s="14" t="str">
        <f>IF(B20&lt;&gt;"",COUNTA($B$7:B20),"")</f>
        <v/>
      </c>
      <c r="B20" s="15"/>
      <c r="C20" s="15"/>
      <c r="D20" s="15"/>
      <c r="E20" s="15"/>
      <c r="F20" s="15"/>
      <c r="G20" s="8"/>
      <c r="H20" s="8"/>
      <c r="I20" s="8"/>
      <c r="J20" s="8"/>
      <c r="K20" s="8"/>
      <c r="L20" s="8"/>
      <c r="M20" s="8"/>
      <c r="N20" s="8"/>
      <c r="O20" s="8"/>
      <c r="P20" s="8"/>
      <c r="Q20" s="8"/>
      <c r="R20" s="8"/>
      <c r="S20" s="8"/>
      <c r="T20" s="8"/>
      <c r="U20" s="8"/>
      <c r="V20" s="8"/>
      <c r="W20" s="8"/>
      <c r="X20" s="8"/>
      <c r="Y20" s="8"/>
    </row>
    <row r="21" spans="1:25" x14ac:dyDescent="0.25">
      <c r="A21" s="14" t="str">
        <f>IF(B21&lt;&gt;"",COUNTA($B$7:B21),"")</f>
        <v/>
      </c>
      <c r="B21" s="15"/>
      <c r="C21" s="15"/>
      <c r="D21" s="15"/>
      <c r="E21" s="15"/>
      <c r="F21" s="15"/>
      <c r="G21" s="8"/>
      <c r="H21" s="8"/>
      <c r="I21" s="8"/>
      <c r="J21" s="8"/>
      <c r="K21" s="8"/>
      <c r="L21" s="8"/>
      <c r="M21" s="8"/>
      <c r="N21" s="8"/>
      <c r="O21" s="8"/>
      <c r="P21" s="8"/>
      <c r="Q21" s="8"/>
      <c r="R21" s="8"/>
      <c r="S21" s="8"/>
      <c r="T21" s="8"/>
      <c r="U21" s="8"/>
      <c r="V21" s="8"/>
      <c r="W21" s="8"/>
      <c r="X21" s="8"/>
      <c r="Y21" s="8"/>
    </row>
    <row r="22" spans="1:25" x14ac:dyDescent="0.25">
      <c r="A22" s="14" t="str">
        <f>IF(B22&lt;&gt;"",COUNTA($B$7:B22),"")</f>
        <v/>
      </c>
      <c r="B22" s="15"/>
      <c r="C22" s="15"/>
      <c r="D22" s="15"/>
      <c r="E22" s="15"/>
      <c r="F22" s="15"/>
      <c r="G22" s="8"/>
      <c r="H22" s="8"/>
      <c r="I22" s="8"/>
      <c r="J22" s="8"/>
      <c r="K22" s="8"/>
      <c r="L22" s="8"/>
      <c r="M22" s="8"/>
      <c r="N22" s="8"/>
      <c r="O22" s="8"/>
      <c r="P22" s="8"/>
      <c r="Q22" s="8"/>
      <c r="R22" s="8"/>
      <c r="S22" s="8"/>
      <c r="T22" s="8"/>
      <c r="U22" s="8"/>
      <c r="V22" s="8"/>
      <c r="W22" s="8"/>
      <c r="X22" s="8"/>
      <c r="Y22" s="8"/>
    </row>
    <row r="23" spans="1:25" x14ac:dyDescent="0.25">
      <c r="A23" s="14" t="str">
        <f>IF(B23&lt;&gt;"",COUNTA($B$7:B23),"")</f>
        <v/>
      </c>
      <c r="B23" s="15"/>
      <c r="C23" s="15"/>
      <c r="D23" s="15"/>
      <c r="E23" s="15"/>
      <c r="F23" s="15"/>
      <c r="G23" s="8"/>
      <c r="H23" s="8"/>
      <c r="I23" s="8"/>
      <c r="J23" s="8"/>
      <c r="K23" s="8"/>
      <c r="L23" s="8"/>
      <c r="M23" s="8"/>
      <c r="N23" s="8"/>
      <c r="O23" s="8"/>
      <c r="P23" s="8"/>
      <c r="Q23" s="8"/>
      <c r="R23" s="8"/>
      <c r="S23" s="8"/>
      <c r="T23" s="8"/>
      <c r="U23" s="8"/>
      <c r="V23" s="8"/>
      <c r="W23" s="8"/>
      <c r="X23" s="8"/>
      <c r="Y23" s="8"/>
    </row>
    <row r="24" spans="1:25" x14ac:dyDescent="0.25">
      <c r="A24" s="14" t="str">
        <f>IF(B24&lt;&gt;"",COUNTA($B$7:B24),"")</f>
        <v/>
      </c>
      <c r="B24" s="15"/>
      <c r="C24" s="15"/>
      <c r="D24" s="15"/>
      <c r="E24" s="15"/>
      <c r="F24" s="15"/>
      <c r="G24" s="8"/>
      <c r="H24" s="8"/>
      <c r="I24" s="8"/>
      <c r="J24" s="8"/>
      <c r="K24" s="8"/>
      <c r="L24" s="8"/>
      <c r="M24" s="8"/>
      <c r="N24" s="8"/>
      <c r="O24" s="8"/>
      <c r="P24" s="8"/>
      <c r="Q24" s="8"/>
      <c r="R24" s="8"/>
      <c r="S24" s="8"/>
      <c r="T24" s="8"/>
      <c r="U24" s="8"/>
      <c r="V24" s="8"/>
      <c r="W24" s="8"/>
      <c r="X24" s="8"/>
      <c r="Y24" s="8"/>
    </row>
    <row r="25" spans="1:25" x14ac:dyDescent="0.25">
      <c r="A25" s="14" t="str">
        <f>IF(B25&lt;&gt;"",COUNTA($B$7:B25),"")</f>
        <v/>
      </c>
      <c r="B25" s="15"/>
      <c r="C25" s="15"/>
      <c r="D25" s="15"/>
      <c r="E25" s="15"/>
      <c r="F25" s="15"/>
      <c r="G25" s="8"/>
      <c r="H25" s="8"/>
      <c r="I25" s="8"/>
      <c r="J25" s="8"/>
      <c r="K25" s="8"/>
      <c r="L25" s="8"/>
      <c r="M25" s="8"/>
      <c r="N25" s="8"/>
      <c r="O25" s="8"/>
      <c r="P25" s="8"/>
      <c r="Q25" s="8"/>
      <c r="R25" s="8"/>
      <c r="S25" s="8"/>
      <c r="T25" s="8"/>
      <c r="U25" s="8"/>
      <c r="V25" s="8"/>
      <c r="W25" s="8"/>
      <c r="X25" s="8"/>
      <c r="Y25" s="8"/>
    </row>
    <row r="26" spans="1:25" x14ac:dyDescent="0.25">
      <c r="A26" s="14" t="str">
        <f>IF(B26&lt;&gt;"",COUNTA($B$7:B26),"")</f>
        <v/>
      </c>
      <c r="B26" s="15"/>
      <c r="C26" s="15"/>
      <c r="D26" s="15"/>
      <c r="E26" s="15"/>
      <c r="F26" s="15"/>
      <c r="G26" s="8"/>
      <c r="H26" s="8"/>
      <c r="I26" s="8"/>
      <c r="J26" s="8"/>
      <c r="K26" s="8"/>
      <c r="L26" s="8"/>
      <c r="M26" s="8"/>
      <c r="N26" s="8"/>
      <c r="O26" s="8"/>
      <c r="P26" s="8"/>
      <c r="Q26" s="8"/>
      <c r="R26" s="8"/>
      <c r="S26" s="8"/>
      <c r="T26" s="8"/>
      <c r="U26" s="8"/>
      <c r="V26" s="8"/>
      <c r="W26" s="8"/>
      <c r="X26" s="8"/>
      <c r="Y26" s="8"/>
    </row>
    <row r="27" spans="1:25" x14ac:dyDescent="0.25">
      <c r="A27" s="14" t="str">
        <f>IF(B27&lt;&gt;"",COUNTA($B$7:B27),"")</f>
        <v/>
      </c>
      <c r="B27" s="15"/>
      <c r="C27" s="15"/>
      <c r="D27" s="15"/>
      <c r="E27" s="15"/>
      <c r="F27" s="15"/>
      <c r="G27" s="8"/>
      <c r="H27" s="8"/>
      <c r="I27" s="8"/>
      <c r="J27" s="8"/>
      <c r="K27" s="8"/>
      <c r="L27" s="8"/>
      <c r="M27" s="8"/>
      <c r="N27" s="8"/>
      <c r="O27" s="8"/>
      <c r="P27" s="8"/>
      <c r="Q27" s="8"/>
      <c r="R27" s="8"/>
      <c r="S27" s="8"/>
      <c r="T27" s="8"/>
      <c r="U27" s="8"/>
      <c r="V27" s="8"/>
      <c r="W27" s="8"/>
      <c r="X27" s="8"/>
      <c r="Y27" s="8"/>
    </row>
    <row r="28" spans="1:25" x14ac:dyDescent="0.25">
      <c r="A28" s="14" t="str">
        <f>IF(B28&lt;&gt;"",COUNTA($B$7:B28),"")</f>
        <v/>
      </c>
      <c r="B28" s="15"/>
      <c r="C28" s="15"/>
      <c r="D28" s="15"/>
      <c r="E28" s="15"/>
      <c r="F28" s="15"/>
      <c r="G28" s="8"/>
      <c r="H28" s="8"/>
      <c r="I28" s="8"/>
      <c r="J28" s="8"/>
      <c r="K28" s="8"/>
      <c r="L28" s="8"/>
      <c r="M28" s="8"/>
      <c r="N28" s="8"/>
      <c r="O28" s="8"/>
      <c r="P28" s="8"/>
      <c r="Q28" s="8"/>
      <c r="R28" s="8"/>
      <c r="S28" s="8"/>
      <c r="T28" s="8"/>
      <c r="U28" s="8"/>
      <c r="V28" s="8"/>
      <c r="W28" s="8"/>
      <c r="X28" s="8"/>
      <c r="Y28" s="8"/>
    </row>
    <row r="29" spans="1:25" x14ac:dyDescent="0.25">
      <c r="A29" s="14" t="str">
        <f>IF(B29&lt;&gt;"",COUNTA($B$7:B29),"")</f>
        <v/>
      </c>
      <c r="B29" s="15"/>
      <c r="C29" s="15"/>
      <c r="D29" s="15"/>
      <c r="E29" s="15"/>
      <c r="F29" s="15"/>
      <c r="G29" s="8"/>
      <c r="H29" s="8"/>
      <c r="I29" s="8"/>
      <c r="J29" s="8"/>
      <c r="K29" s="8"/>
      <c r="L29" s="8"/>
      <c r="M29" s="8"/>
      <c r="N29" s="8"/>
      <c r="O29" s="8"/>
      <c r="P29" s="8"/>
      <c r="Q29" s="8"/>
      <c r="R29" s="8"/>
      <c r="S29" s="8"/>
      <c r="T29" s="8"/>
      <c r="U29" s="8"/>
      <c r="V29" s="8"/>
      <c r="W29" s="8"/>
      <c r="X29" s="8"/>
      <c r="Y29" s="8"/>
    </row>
    <row r="30" spans="1:25" x14ac:dyDescent="0.25">
      <c r="A30" s="14" t="str">
        <f>IF(B30&lt;&gt;"",COUNTA($B$7:B30),"")</f>
        <v/>
      </c>
      <c r="B30" s="15"/>
      <c r="C30" s="15"/>
      <c r="D30" s="15"/>
      <c r="E30" s="15"/>
      <c r="F30" s="15"/>
      <c r="G30" s="8"/>
      <c r="H30" s="8"/>
      <c r="I30" s="8"/>
      <c r="J30" s="8"/>
      <c r="K30" s="8"/>
      <c r="L30" s="8"/>
      <c r="M30" s="8"/>
      <c r="N30" s="8"/>
      <c r="O30" s="8"/>
      <c r="P30" s="8"/>
      <c r="Q30" s="8"/>
      <c r="R30" s="8"/>
      <c r="S30" s="8"/>
      <c r="T30" s="8"/>
      <c r="U30" s="8"/>
      <c r="V30" s="8"/>
      <c r="W30" s="8"/>
      <c r="X30" s="8"/>
      <c r="Y30" s="8"/>
    </row>
    <row r="31" spans="1:25" x14ac:dyDescent="0.25">
      <c r="A31" s="14" t="str">
        <f>IF(B31&lt;&gt;"",COUNTA($B$7:B31),"")</f>
        <v/>
      </c>
      <c r="B31" s="15"/>
      <c r="C31" s="15"/>
      <c r="D31" s="15"/>
      <c r="E31" s="15"/>
      <c r="F31" s="15"/>
      <c r="G31" s="8"/>
      <c r="H31" s="8"/>
      <c r="I31" s="8"/>
      <c r="J31" s="8"/>
      <c r="K31" s="8"/>
      <c r="L31" s="8"/>
      <c r="M31" s="8"/>
      <c r="N31" s="8"/>
      <c r="O31" s="8"/>
      <c r="P31" s="8"/>
      <c r="Q31" s="8"/>
      <c r="R31" s="8"/>
      <c r="S31" s="8"/>
      <c r="T31" s="8"/>
      <c r="U31" s="8"/>
      <c r="V31" s="8"/>
      <c r="W31" s="8"/>
      <c r="X31" s="8"/>
      <c r="Y31" s="8"/>
    </row>
    <row r="32" spans="1:25" x14ac:dyDescent="0.25">
      <c r="A32" s="14" t="str">
        <f>IF(B32&lt;&gt;"",COUNTA($B$7:B32),"")</f>
        <v/>
      </c>
      <c r="B32" s="15"/>
      <c r="C32" s="15"/>
      <c r="D32" s="15"/>
      <c r="E32" s="15"/>
      <c r="F32" s="15"/>
      <c r="G32" s="8"/>
      <c r="H32" s="8"/>
      <c r="I32" s="8"/>
      <c r="J32" s="8"/>
      <c r="K32" s="8"/>
      <c r="L32" s="8"/>
      <c r="M32" s="8"/>
      <c r="N32" s="8"/>
      <c r="O32" s="8"/>
      <c r="P32" s="8"/>
      <c r="Q32" s="8"/>
      <c r="R32" s="8"/>
      <c r="S32" s="8"/>
      <c r="T32" s="8"/>
      <c r="U32" s="8"/>
      <c r="V32" s="8"/>
      <c r="W32" s="8"/>
      <c r="X32" s="8"/>
      <c r="Y32" s="8"/>
    </row>
    <row r="33" spans="1:25" x14ac:dyDescent="0.25">
      <c r="A33" s="14" t="str">
        <f>IF(B33&lt;&gt;"",COUNTA($B$7:B33),"")</f>
        <v/>
      </c>
      <c r="B33" s="15"/>
      <c r="C33" s="15"/>
      <c r="D33" s="15"/>
      <c r="E33" s="15"/>
      <c r="F33" s="15"/>
      <c r="G33" s="8"/>
      <c r="H33" s="8"/>
      <c r="I33" s="8"/>
      <c r="J33" s="8"/>
      <c r="K33" s="8"/>
      <c r="L33" s="8"/>
      <c r="M33" s="8"/>
      <c r="N33" s="8"/>
      <c r="O33" s="8"/>
      <c r="P33" s="8"/>
      <c r="Q33" s="8"/>
      <c r="R33" s="8"/>
      <c r="S33" s="8"/>
      <c r="T33" s="8"/>
      <c r="U33" s="8"/>
      <c r="V33" s="8"/>
      <c r="W33" s="8"/>
      <c r="X33" s="8"/>
      <c r="Y33" s="8"/>
    </row>
    <row r="34" spans="1:25" x14ac:dyDescent="0.25">
      <c r="A34" s="14" t="str">
        <f>IF(B34&lt;&gt;"",COUNTA($B$7:B34),"")</f>
        <v/>
      </c>
      <c r="B34" s="15"/>
      <c r="C34" s="15"/>
      <c r="D34" s="15"/>
      <c r="E34" s="15"/>
      <c r="F34" s="15"/>
      <c r="G34" s="8"/>
      <c r="H34" s="8"/>
      <c r="I34" s="8"/>
      <c r="J34" s="8"/>
      <c r="K34" s="8"/>
      <c r="L34" s="8"/>
      <c r="M34" s="8"/>
      <c r="N34" s="8"/>
      <c r="O34" s="8"/>
      <c r="P34" s="8"/>
      <c r="Q34" s="8"/>
      <c r="R34" s="8"/>
      <c r="S34" s="8"/>
      <c r="T34" s="8"/>
      <c r="U34" s="8"/>
      <c r="V34" s="8"/>
      <c r="W34" s="8"/>
      <c r="X34" s="8"/>
      <c r="Y34" s="8"/>
    </row>
    <row r="35" spans="1:25" x14ac:dyDescent="0.25">
      <c r="A35" s="14" t="str">
        <f>IF(B35&lt;&gt;"",COUNTA($B$7:B35),"")</f>
        <v/>
      </c>
      <c r="B35" s="15"/>
      <c r="C35" s="15"/>
      <c r="D35" s="15"/>
      <c r="E35" s="15"/>
      <c r="F35" s="15"/>
      <c r="G35" s="8"/>
      <c r="H35" s="8"/>
      <c r="I35" s="8"/>
      <c r="J35" s="8"/>
      <c r="K35" s="8"/>
      <c r="L35" s="8"/>
      <c r="M35" s="8"/>
      <c r="N35" s="8"/>
      <c r="O35" s="8"/>
      <c r="P35" s="8"/>
      <c r="Q35" s="8"/>
      <c r="R35" s="8"/>
      <c r="S35" s="8"/>
      <c r="T35" s="8"/>
      <c r="U35" s="8"/>
      <c r="V35" s="8"/>
      <c r="W35" s="8"/>
      <c r="X35" s="8"/>
      <c r="Y35" s="8"/>
    </row>
    <row r="36" spans="1:25" x14ac:dyDescent="0.25">
      <c r="A36" s="14" t="str">
        <f>IF(B36&lt;&gt;"",COUNTA($B$7:B36),"")</f>
        <v/>
      </c>
      <c r="B36" s="15"/>
      <c r="C36" s="15"/>
      <c r="D36" s="15"/>
      <c r="E36" s="15"/>
      <c r="F36" s="15"/>
      <c r="G36" s="8"/>
      <c r="H36" s="8"/>
      <c r="I36" s="8"/>
      <c r="J36" s="8"/>
      <c r="K36" s="8"/>
      <c r="L36" s="8"/>
      <c r="M36" s="8"/>
      <c r="N36" s="8"/>
      <c r="O36" s="8"/>
      <c r="P36" s="8"/>
      <c r="Q36" s="8"/>
      <c r="R36" s="8"/>
      <c r="S36" s="8"/>
      <c r="T36" s="8"/>
      <c r="U36" s="8"/>
      <c r="V36" s="8"/>
      <c r="W36" s="8"/>
      <c r="X36" s="8"/>
      <c r="Y36" s="8"/>
    </row>
    <row r="37" spans="1:25" x14ac:dyDescent="0.25">
      <c r="A37" s="14" t="str">
        <f>IF(B37&lt;&gt;"",COUNTA($B$7:B37),"")</f>
        <v/>
      </c>
      <c r="B37" s="15"/>
      <c r="C37" s="15"/>
      <c r="D37" s="15"/>
      <c r="E37" s="15"/>
      <c r="F37" s="15"/>
      <c r="G37" s="8"/>
      <c r="H37" s="8"/>
      <c r="I37" s="8"/>
      <c r="J37" s="8"/>
      <c r="K37" s="8"/>
      <c r="L37" s="8"/>
      <c r="M37" s="8"/>
      <c r="N37" s="8"/>
      <c r="O37" s="8"/>
      <c r="P37" s="8"/>
      <c r="Q37" s="8"/>
      <c r="R37" s="8"/>
      <c r="S37" s="8"/>
      <c r="T37" s="8"/>
      <c r="U37" s="8"/>
      <c r="V37" s="8"/>
      <c r="W37" s="8"/>
      <c r="X37" s="8"/>
      <c r="Y37" s="8"/>
    </row>
    <row r="38" spans="1:25" x14ac:dyDescent="0.25">
      <c r="A38" s="14" t="str">
        <f>IF(B38&lt;&gt;"",COUNTA($B$7:B38),"")</f>
        <v/>
      </c>
      <c r="B38" s="15"/>
      <c r="C38" s="15"/>
      <c r="D38" s="15"/>
      <c r="E38" s="15"/>
      <c r="F38" s="15"/>
      <c r="G38" s="8"/>
      <c r="H38" s="8"/>
      <c r="I38" s="8"/>
      <c r="J38" s="8"/>
      <c r="K38" s="8"/>
      <c r="L38" s="8"/>
      <c r="M38" s="8"/>
      <c r="N38" s="8"/>
      <c r="O38" s="8"/>
      <c r="P38" s="8"/>
      <c r="Q38" s="8"/>
      <c r="R38" s="8"/>
      <c r="S38" s="8"/>
      <c r="T38" s="8"/>
      <c r="U38" s="8"/>
      <c r="V38" s="8"/>
      <c r="W38" s="8"/>
      <c r="X38" s="8"/>
      <c r="Y38" s="8"/>
    </row>
    <row r="39" spans="1:25" x14ac:dyDescent="0.25">
      <c r="A39" s="14" t="str">
        <f>IF(B39&lt;&gt;"",COUNTA($B$7:B39),"")</f>
        <v/>
      </c>
      <c r="B39" s="15"/>
      <c r="C39" s="15"/>
      <c r="D39" s="15"/>
      <c r="E39" s="15"/>
      <c r="F39" s="15"/>
      <c r="G39" s="8"/>
      <c r="H39" s="8"/>
      <c r="I39" s="8"/>
      <c r="J39" s="8"/>
      <c r="K39" s="8"/>
      <c r="L39" s="8"/>
      <c r="M39" s="8"/>
      <c r="N39" s="8"/>
      <c r="O39" s="8"/>
      <c r="P39" s="8"/>
      <c r="Q39" s="8"/>
      <c r="R39" s="8"/>
      <c r="S39" s="8"/>
      <c r="T39" s="8"/>
      <c r="U39" s="8"/>
      <c r="V39" s="8"/>
      <c r="W39" s="8"/>
      <c r="X39" s="8"/>
      <c r="Y39" s="8"/>
    </row>
    <row r="40" spans="1:25" x14ac:dyDescent="0.25">
      <c r="A40" s="14" t="str">
        <f>IF(B40&lt;&gt;"",COUNTA($B$7:B40),"")</f>
        <v/>
      </c>
      <c r="B40" s="15"/>
      <c r="C40" s="15"/>
      <c r="D40" s="15"/>
      <c r="E40" s="15"/>
      <c r="F40" s="15"/>
      <c r="G40" s="8"/>
      <c r="H40" s="8"/>
      <c r="I40" s="8"/>
      <c r="J40" s="8"/>
      <c r="K40" s="8"/>
      <c r="L40" s="8"/>
      <c r="M40" s="8"/>
      <c r="N40" s="8"/>
      <c r="O40" s="8"/>
      <c r="P40" s="8"/>
      <c r="Q40" s="8"/>
      <c r="R40" s="8"/>
      <c r="S40" s="8"/>
      <c r="T40" s="8"/>
      <c r="U40" s="8"/>
      <c r="V40" s="8"/>
      <c r="W40" s="8"/>
      <c r="X40" s="8"/>
      <c r="Y40" s="8"/>
    </row>
    <row r="41" spans="1:25" x14ac:dyDescent="0.25">
      <c r="A41" s="14" t="str">
        <f>IF(B41&lt;&gt;"",COUNTA($B$7:B41),"")</f>
        <v/>
      </c>
      <c r="B41" s="15"/>
      <c r="C41" s="15"/>
      <c r="D41" s="15"/>
      <c r="E41" s="15"/>
      <c r="F41" s="15"/>
      <c r="G41" s="8"/>
      <c r="H41" s="8"/>
      <c r="I41" s="8"/>
      <c r="J41" s="8"/>
      <c r="K41" s="8"/>
      <c r="L41" s="8"/>
      <c r="M41" s="8"/>
      <c r="N41" s="8"/>
      <c r="O41" s="8"/>
      <c r="P41" s="8"/>
      <c r="Q41" s="8"/>
      <c r="R41" s="8"/>
      <c r="S41" s="8"/>
      <c r="T41" s="8"/>
      <c r="U41" s="8"/>
      <c r="V41" s="8"/>
      <c r="W41" s="8"/>
      <c r="X41" s="8"/>
      <c r="Y41" s="8"/>
    </row>
    <row r="42" spans="1:25" x14ac:dyDescent="0.25">
      <c r="A42" s="14" t="str">
        <f>IF(B42&lt;&gt;"",COUNTA($B$7:B42),"")</f>
        <v/>
      </c>
      <c r="B42" s="15"/>
      <c r="C42" s="15"/>
      <c r="D42" s="15"/>
      <c r="E42" s="15"/>
      <c r="F42" s="15"/>
      <c r="G42" s="8"/>
      <c r="H42" s="8"/>
      <c r="I42" s="8"/>
      <c r="J42" s="8"/>
      <c r="K42" s="8"/>
      <c r="L42" s="8"/>
      <c r="M42" s="8"/>
      <c r="N42" s="8"/>
      <c r="O42" s="8"/>
      <c r="P42" s="8"/>
      <c r="Q42" s="8"/>
      <c r="R42" s="8"/>
      <c r="S42" s="8"/>
      <c r="T42" s="8"/>
      <c r="U42" s="8"/>
      <c r="V42" s="8"/>
      <c r="W42" s="8"/>
      <c r="X42" s="8"/>
      <c r="Y42" s="8"/>
    </row>
    <row r="43" spans="1:25" x14ac:dyDescent="0.25">
      <c r="A43" s="14" t="str">
        <f>IF(B43&lt;&gt;"",COUNTA($B$7:B43),"")</f>
        <v/>
      </c>
      <c r="B43" s="15"/>
      <c r="C43" s="15"/>
      <c r="D43" s="15"/>
      <c r="E43" s="15"/>
      <c r="F43" s="15"/>
      <c r="G43" s="8"/>
      <c r="H43" s="8"/>
      <c r="I43" s="8"/>
      <c r="J43" s="8"/>
      <c r="K43" s="8"/>
      <c r="L43" s="8"/>
      <c r="M43" s="8"/>
      <c r="N43" s="8"/>
      <c r="O43" s="8"/>
      <c r="P43" s="8"/>
      <c r="Q43" s="8"/>
      <c r="R43" s="8"/>
      <c r="S43" s="8"/>
      <c r="T43" s="8"/>
      <c r="U43" s="8"/>
      <c r="V43" s="8"/>
      <c r="W43" s="8"/>
      <c r="X43" s="8"/>
      <c r="Y43" s="8"/>
    </row>
    <row r="44" spans="1:25" x14ac:dyDescent="0.25">
      <c r="A44" s="14" t="str">
        <f>IF(B44&lt;&gt;"",COUNTA($B$7:B44),"")</f>
        <v/>
      </c>
      <c r="B44" s="15"/>
      <c r="C44" s="15"/>
      <c r="D44" s="15"/>
      <c r="E44" s="15"/>
      <c r="F44" s="15"/>
      <c r="G44" s="8"/>
      <c r="H44" s="8"/>
      <c r="I44" s="8"/>
      <c r="J44" s="8"/>
      <c r="K44" s="8"/>
      <c r="L44" s="8"/>
      <c r="M44" s="8"/>
      <c r="N44" s="8"/>
      <c r="O44" s="8"/>
      <c r="P44" s="8"/>
      <c r="Q44" s="8"/>
      <c r="R44" s="8"/>
      <c r="S44" s="8"/>
      <c r="T44" s="8"/>
      <c r="U44" s="8"/>
      <c r="V44" s="8"/>
      <c r="W44" s="8"/>
      <c r="X44" s="8"/>
      <c r="Y44" s="8"/>
    </row>
    <row r="45" spans="1:25" x14ac:dyDescent="0.25">
      <c r="A45" s="14" t="str">
        <f>IF(B45&lt;&gt;"",COUNTA($B$7:B45),"")</f>
        <v/>
      </c>
      <c r="B45" s="15"/>
      <c r="C45" s="15"/>
      <c r="D45" s="15"/>
      <c r="E45" s="15"/>
      <c r="F45" s="15"/>
      <c r="G45" s="8"/>
      <c r="H45" s="8"/>
      <c r="I45" s="8"/>
      <c r="J45" s="8"/>
      <c r="K45" s="8"/>
      <c r="L45" s="8"/>
      <c r="M45" s="8"/>
      <c r="N45" s="8"/>
      <c r="O45" s="8"/>
      <c r="P45" s="8"/>
      <c r="Q45" s="8"/>
      <c r="R45" s="8"/>
      <c r="S45" s="8"/>
      <c r="T45" s="8"/>
      <c r="U45" s="8"/>
      <c r="V45" s="8"/>
      <c r="W45" s="8"/>
      <c r="X45" s="8"/>
      <c r="Y45" s="8"/>
    </row>
    <row r="46" spans="1:25" x14ac:dyDescent="0.25">
      <c r="A46" s="14" t="str">
        <f>IF(B46&lt;&gt;"",COUNTA($B$7:B46),"")</f>
        <v/>
      </c>
      <c r="B46" s="15"/>
      <c r="C46" s="15"/>
      <c r="D46" s="15"/>
      <c r="E46" s="15"/>
      <c r="F46" s="15"/>
      <c r="G46" s="8"/>
      <c r="H46" s="8"/>
      <c r="I46" s="8"/>
      <c r="J46" s="8"/>
      <c r="K46" s="8"/>
      <c r="L46" s="8"/>
      <c r="M46" s="8"/>
      <c r="N46" s="8"/>
      <c r="O46" s="8"/>
      <c r="P46" s="8"/>
      <c r="Q46" s="8"/>
      <c r="R46" s="8"/>
      <c r="S46" s="8"/>
      <c r="T46" s="8"/>
      <c r="U46" s="8"/>
      <c r="V46" s="8"/>
      <c r="W46" s="8"/>
      <c r="X46" s="8"/>
      <c r="Y46" s="8"/>
    </row>
    <row r="47" spans="1:25" x14ac:dyDescent="0.25">
      <c r="A47" s="14" t="str">
        <f>IF(B47&lt;&gt;"",COUNTA($B$7:B47),"")</f>
        <v/>
      </c>
      <c r="B47" s="15"/>
      <c r="C47" s="15"/>
      <c r="D47" s="15"/>
      <c r="E47" s="15"/>
      <c r="F47" s="15"/>
      <c r="G47" s="8"/>
      <c r="H47" s="8"/>
      <c r="I47" s="8"/>
      <c r="J47" s="8"/>
      <c r="K47" s="8"/>
      <c r="L47" s="8"/>
      <c r="M47" s="8"/>
      <c r="N47" s="8"/>
      <c r="O47" s="8"/>
      <c r="P47" s="8"/>
      <c r="Q47" s="8"/>
      <c r="R47" s="8"/>
      <c r="S47" s="8"/>
      <c r="T47" s="8"/>
      <c r="U47" s="8"/>
      <c r="V47" s="8"/>
      <c r="W47" s="8"/>
      <c r="X47" s="8"/>
      <c r="Y47" s="8"/>
    </row>
    <row r="48" spans="1:25" x14ac:dyDescent="0.25">
      <c r="A48" s="14" t="str">
        <f>IF(B48&lt;&gt;"",COUNTA($B$7:B48),"")</f>
        <v/>
      </c>
      <c r="B48" s="15"/>
      <c r="C48" s="15"/>
      <c r="D48" s="15"/>
      <c r="E48" s="15"/>
      <c r="F48" s="15"/>
      <c r="G48" s="8"/>
      <c r="H48" s="8"/>
      <c r="I48" s="8"/>
      <c r="J48" s="8"/>
      <c r="K48" s="8"/>
      <c r="L48" s="8"/>
      <c r="M48" s="8"/>
      <c r="N48" s="8"/>
      <c r="O48" s="8"/>
      <c r="P48" s="8"/>
      <c r="Q48" s="8"/>
      <c r="R48" s="8"/>
      <c r="S48" s="8"/>
      <c r="T48" s="8"/>
      <c r="U48" s="8"/>
      <c r="V48" s="8"/>
      <c r="W48" s="8"/>
      <c r="X48" s="8"/>
      <c r="Y48" s="8"/>
    </row>
    <row r="49" spans="1:25" x14ac:dyDescent="0.25">
      <c r="A49" s="14" t="str">
        <f>IF(B49&lt;&gt;"",COUNTA($B$7:B49),"")</f>
        <v/>
      </c>
      <c r="B49" s="15"/>
      <c r="C49" s="15"/>
      <c r="D49" s="15"/>
      <c r="E49" s="15"/>
      <c r="F49" s="15"/>
      <c r="G49" s="8"/>
      <c r="H49" s="8"/>
      <c r="I49" s="8"/>
      <c r="J49" s="8"/>
      <c r="K49" s="8"/>
      <c r="L49" s="8"/>
      <c r="M49" s="8"/>
      <c r="N49" s="8"/>
      <c r="O49" s="8"/>
      <c r="P49" s="8"/>
      <c r="Q49" s="8"/>
      <c r="R49" s="8"/>
      <c r="S49" s="8"/>
      <c r="T49" s="8"/>
      <c r="U49" s="8"/>
      <c r="V49" s="8"/>
      <c r="W49" s="8"/>
      <c r="X49" s="8"/>
      <c r="Y49" s="8"/>
    </row>
    <row r="50" spans="1:25" x14ac:dyDescent="0.25">
      <c r="A50" s="14" t="str">
        <f>IF(B50&lt;&gt;"",COUNTA($B$7:B50),"")</f>
        <v/>
      </c>
      <c r="B50" s="15"/>
      <c r="C50" s="15"/>
      <c r="D50" s="15"/>
      <c r="E50" s="15"/>
      <c r="F50" s="15"/>
      <c r="G50" s="8"/>
      <c r="H50" s="8"/>
      <c r="I50" s="8"/>
      <c r="J50" s="8"/>
      <c r="K50" s="8"/>
      <c r="L50" s="8"/>
      <c r="M50" s="8"/>
      <c r="N50" s="8"/>
      <c r="O50" s="8"/>
      <c r="P50" s="8"/>
      <c r="Q50" s="8"/>
      <c r="R50" s="8"/>
      <c r="S50" s="8"/>
      <c r="T50" s="8"/>
      <c r="U50" s="8"/>
      <c r="V50" s="8"/>
      <c r="W50" s="8"/>
      <c r="X50" s="8"/>
      <c r="Y50" s="8"/>
    </row>
    <row r="51" spans="1:25" x14ac:dyDescent="0.25">
      <c r="A51" s="14" t="str">
        <f>IF(B51&lt;&gt;"",COUNTA($B$7:B51),"")</f>
        <v/>
      </c>
      <c r="B51" s="15"/>
      <c r="C51" s="15"/>
      <c r="D51" s="15"/>
      <c r="E51" s="15"/>
      <c r="F51" s="15"/>
      <c r="G51" s="8"/>
      <c r="H51" s="8"/>
      <c r="I51" s="8"/>
      <c r="J51" s="8"/>
      <c r="K51" s="8"/>
      <c r="L51" s="8"/>
      <c r="M51" s="8"/>
      <c r="N51" s="8"/>
      <c r="O51" s="8"/>
      <c r="P51" s="8"/>
      <c r="Q51" s="8"/>
      <c r="R51" s="8"/>
      <c r="S51" s="8"/>
      <c r="T51" s="8"/>
      <c r="U51" s="8"/>
      <c r="V51" s="8"/>
      <c r="W51" s="8"/>
      <c r="X51" s="8"/>
      <c r="Y51" s="8"/>
    </row>
    <row r="52" spans="1:25" x14ac:dyDescent="0.25">
      <c r="A52" s="14" t="str">
        <f>IF(B52&lt;&gt;"",COUNTA($B$7:B52),"")</f>
        <v/>
      </c>
      <c r="B52" s="15"/>
      <c r="C52" s="15"/>
      <c r="D52" s="15"/>
      <c r="E52" s="15"/>
      <c r="F52" s="15"/>
      <c r="G52" s="8"/>
      <c r="H52" s="8"/>
      <c r="I52" s="8"/>
      <c r="J52" s="8"/>
      <c r="K52" s="8"/>
      <c r="L52" s="8"/>
      <c r="M52" s="8"/>
      <c r="N52" s="8"/>
      <c r="O52" s="8"/>
      <c r="P52" s="8"/>
      <c r="Q52" s="8"/>
      <c r="R52" s="8"/>
      <c r="S52" s="8"/>
      <c r="T52" s="8"/>
      <c r="U52" s="8"/>
      <c r="V52" s="8"/>
      <c r="W52" s="8"/>
      <c r="X52" s="8"/>
      <c r="Y52" s="8"/>
    </row>
    <row r="53" spans="1:25" x14ac:dyDescent="0.25">
      <c r="A53" s="14" t="str">
        <f>IF(B53&lt;&gt;"",COUNTA($B$7:B53),"")</f>
        <v/>
      </c>
      <c r="B53" s="15"/>
      <c r="C53" s="15"/>
      <c r="D53" s="15"/>
      <c r="E53" s="15"/>
      <c r="F53" s="15"/>
      <c r="G53" s="8"/>
      <c r="H53" s="8"/>
      <c r="I53" s="8"/>
      <c r="J53" s="8"/>
      <c r="K53" s="8"/>
      <c r="L53" s="8"/>
      <c r="M53" s="8"/>
      <c r="N53" s="8"/>
      <c r="O53" s="8"/>
      <c r="P53" s="8"/>
      <c r="Q53" s="8"/>
      <c r="R53" s="8"/>
      <c r="S53" s="8"/>
      <c r="T53" s="8"/>
      <c r="U53" s="8"/>
      <c r="V53" s="8"/>
      <c r="W53" s="8"/>
      <c r="X53" s="8"/>
      <c r="Y53" s="8"/>
    </row>
    <row r="54" spans="1:25" x14ac:dyDescent="0.25">
      <c r="A54" s="14" t="str">
        <f>IF(B54&lt;&gt;"",COUNTA($B$7:B54),"")</f>
        <v/>
      </c>
      <c r="B54" s="15"/>
      <c r="C54" s="15"/>
      <c r="D54" s="15"/>
      <c r="E54" s="15"/>
      <c r="F54" s="15"/>
      <c r="G54" s="8"/>
      <c r="H54" s="8"/>
      <c r="I54" s="8"/>
      <c r="J54" s="8"/>
      <c r="K54" s="8"/>
      <c r="L54" s="8"/>
      <c r="M54" s="8"/>
      <c r="N54" s="8"/>
      <c r="O54" s="8"/>
      <c r="P54" s="8"/>
      <c r="Q54" s="8"/>
      <c r="R54" s="8"/>
      <c r="S54" s="8"/>
      <c r="T54" s="8"/>
      <c r="U54" s="8"/>
      <c r="V54" s="8"/>
      <c r="W54" s="8"/>
      <c r="X54" s="8"/>
      <c r="Y54" s="8"/>
    </row>
    <row r="55" spans="1:25" x14ac:dyDescent="0.25">
      <c r="A55" s="14" t="str">
        <f>IF(B55&lt;&gt;"",COUNTA($B$7:B55),"")</f>
        <v/>
      </c>
      <c r="B55" s="15"/>
      <c r="C55" s="15"/>
      <c r="D55" s="15"/>
      <c r="E55" s="15"/>
      <c r="F55" s="15"/>
      <c r="G55" s="8"/>
      <c r="H55" s="8"/>
      <c r="I55" s="8"/>
      <c r="J55" s="8"/>
      <c r="K55" s="8"/>
      <c r="L55" s="8"/>
      <c r="M55" s="8"/>
      <c r="N55" s="8"/>
      <c r="O55" s="8"/>
      <c r="P55" s="8"/>
      <c r="Q55" s="8"/>
      <c r="R55" s="8"/>
      <c r="S55" s="8"/>
      <c r="T55" s="8"/>
      <c r="U55" s="8"/>
      <c r="V55" s="8"/>
      <c r="W55" s="8"/>
      <c r="X55" s="8"/>
      <c r="Y55" s="8"/>
    </row>
    <row r="56" spans="1:25" x14ac:dyDescent="0.25">
      <c r="A56" s="14" t="str">
        <f>IF(B56&lt;&gt;"",COUNTA($B$7:B56),"")</f>
        <v/>
      </c>
      <c r="B56" s="15"/>
      <c r="C56" s="15"/>
      <c r="D56" s="15"/>
      <c r="E56" s="15"/>
      <c r="F56" s="15"/>
      <c r="G56" s="8"/>
      <c r="H56" s="8"/>
      <c r="I56" s="8"/>
      <c r="J56" s="8"/>
      <c r="K56" s="8"/>
      <c r="L56" s="8"/>
      <c r="M56" s="8"/>
      <c r="N56" s="8"/>
      <c r="O56" s="8"/>
      <c r="P56" s="8"/>
      <c r="Q56" s="8"/>
      <c r="R56" s="8"/>
      <c r="S56" s="8"/>
      <c r="T56" s="8"/>
      <c r="U56" s="8"/>
      <c r="V56" s="8"/>
      <c r="W56" s="8"/>
      <c r="X56" s="8"/>
      <c r="Y56" s="8"/>
    </row>
    <row r="57" spans="1:25" x14ac:dyDescent="0.25">
      <c r="A57" s="14" t="str">
        <f>IF(B57&lt;&gt;"",COUNTA($B$7:B57),"")</f>
        <v/>
      </c>
      <c r="B57" s="15"/>
      <c r="C57" s="15"/>
      <c r="D57" s="15"/>
      <c r="E57" s="15"/>
      <c r="F57" s="15"/>
      <c r="G57" s="8"/>
      <c r="H57" s="8"/>
      <c r="I57" s="8"/>
      <c r="J57" s="8"/>
      <c r="K57" s="8"/>
      <c r="L57" s="8"/>
      <c r="M57" s="8"/>
      <c r="N57" s="8"/>
      <c r="O57" s="8"/>
      <c r="P57" s="8"/>
      <c r="Q57" s="8"/>
      <c r="R57" s="8"/>
      <c r="S57" s="8"/>
      <c r="T57" s="8"/>
      <c r="U57" s="8"/>
      <c r="V57" s="8"/>
      <c r="W57" s="8"/>
      <c r="X57" s="8"/>
      <c r="Y57" s="8"/>
    </row>
    <row r="58" spans="1:25" x14ac:dyDescent="0.25">
      <c r="A58" s="14" t="str">
        <f>IF(B58&lt;&gt;"",COUNTA($B$7:B58),"")</f>
        <v/>
      </c>
      <c r="B58" s="15"/>
      <c r="C58" s="15"/>
      <c r="D58" s="15"/>
      <c r="E58" s="15"/>
      <c r="F58" s="15"/>
      <c r="G58" s="8"/>
      <c r="H58" s="8"/>
      <c r="I58" s="8"/>
      <c r="J58" s="8"/>
      <c r="K58" s="8"/>
      <c r="L58" s="8"/>
      <c r="M58" s="8"/>
      <c r="N58" s="8"/>
      <c r="O58" s="8"/>
      <c r="P58" s="8"/>
      <c r="Q58" s="8"/>
      <c r="R58" s="8"/>
      <c r="S58" s="8"/>
      <c r="T58" s="8"/>
      <c r="U58" s="8"/>
      <c r="V58" s="8"/>
      <c r="W58" s="8"/>
      <c r="X58" s="8"/>
      <c r="Y58" s="8"/>
    </row>
    <row r="59" spans="1:25" x14ac:dyDescent="0.25">
      <c r="A59" s="14" t="str">
        <f>IF(B59&lt;&gt;"",COUNTA($B$7:B59),"")</f>
        <v/>
      </c>
      <c r="B59" s="15"/>
      <c r="C59" s="15"/>
      <c r="D59" s="15"/>
      <c r="E59" s="15"/>
      <c r="F59" s="15"/>
      <c r="G59" s="8"/>
      <c r="H59" s="8"/>
      <c r="I59" s="8"/>
      <c r="J59" s="8"/>
      <c r="K59" s="8"/>
      <c r="L59" s="8"/>
      <c r="M59" s="8"/>
      <c r="N59" s="8"/>
      <c r="O59" s="8"/>
      <c r="P59" s="8"/>
      <c r="Q59" s="8"/>
      <c r="R59" s="8"/>
      <c r="S59" s="8"/>
      <c r="T59" s="8"/>
      <c r="U59" s="8"/>
      <c r="V59" s="8"/>
      <c r="W59" s="8"/>
      <c r="X59" s="8"/>
      <c r="Y59" s="8"/>
    </row>
    <row r="60" spans="1:25" x14ac:dyDescent="0.25">
      <c r="A60" s="14" t="str">
        <f>IF(B60&lt;&gt;"",COUNTA($B$7:B60),"")</f>
        <v/>
      </c>
      <c r="B60" s="15"/>
      <c r="C60" s="15"/>
      <c r="D60" s="15"/>
      <c r="E60" s="15"/>
      <c r="F60" s="15"/>
      <c r="G60" s="8"/>
      <c r="H60" s="8"/>
      <c r="I60" s="8"/>
      <c r="J60" s="8"/>
      <c r="K60" s="8"/>
      <c r="L60" s="8"/>
      <c r="M60" s="8"/>
      <c r="N60" s="8"/>
      <c r="O60" s="8"/>
      <c r="P60" s="8"/>
      <c r="Q60" s="8"/>
      <c r="R60" s="8"/>
      <c r="S60" s="8"/>
      <c r="T60" s="8"/>
      <c r="U60" s="8"/>
      <c r="V60" s="8"/>
      <c r="W60" s="8"/>
      <c r="X60" s="8"/>
      <c r="Y60" s="8"/>
    </row>
    <row r="61" spans="1:25" x14ac:dyDescent="0.25">
      <c r="A61" s="14" t="str">
        <f>IF(B61&lt;&gt;"",COUNTA($B$7:B61),"")</f>
        <v/>
      </c>
      <c r="B61" s="15"/>
      <c r="C61" s="15"/>
      <c r="D61" s="15"/>
      <c r="E61" s="15"/>
      <c r="F61" s="15"/>
      <c r="G61" s="8"/>
      <c r="H61" s="8"/>
      <c r="I61" s="8"/>
      <c r="J61" s="8"/>
      <c r="K61" s="8"/>
      <c r="L61" s="8"/>
      <c r="M61" s="8"/>
      <c r="N61" s="8"/>
      <c r="O61" s="8"/>
      <c r="P61" s="8"/>
      <c r="Q61" s="8"/>
      <c r="R61" s="8"/>
      <c r="S61" s="8"/>
      <c r="T61" s="8"/>
      <c r="U61" s="8"/>
      <c r="V61" s="8"/>
      <c r="W61" s="8"/>
      <c r="X61" s="8"/>
      <c r="Y61" s="8"/>
    </row>
    <row r="62" spans="1:25" x14ac:dyDescent="0.25">
      <c r="A62" s="14" t="str">
        <f>IF(B62&lt;&gt;"",COUNTA($B$7:B62),"")</f>
        <v/>
      </c>
      <c r="B62" s="15"/>
      <c r="C62" s="15"/>
      <c r="D62" s="15"/>
      <c r="E62" s="15"/>
      <c r="F62" s="15"/>
      <c r="G62" s="8"/>
      <c r="H62" s="8"/>
      <c r="I62" s="8"/>
      <c r="J62" s="8"/>
      <c r="K62" s="8"/>
      <c r="L62" s="8"/>
      <c r="M62" s="8"/>
      <c r="N62" s="8"/>
      <c r="O62" s="8"/>
      <c r="P62" s="8"/>
      <c r="Q62" s="8"/>
      <c r="R62" s="8"/>
      <c r="S62" s="8"/>
      <c r="T62" s="8"/>
      <c r="U62" s="8"/>
      <c r="V62" s="8"/>
      <c r="W62" s="8"/>
      <c r="X62" s="8"/>
      <c r="Y62" s="8"/>
    </row>
    <row r="63" spans="1:25" x14ac:dyDescent="0.25">
      <c r="A63" s="14" t="str">
        <f>IF(B63&lt;&gt;"",COUNTA($B$7:B63),"")</f>
        <v/>
      </c>
      <c r="B63" s="15"/>
      <c r="C63" s="15"/>
      <c r="D63" s="15"/>
      <c r="E63" s="15"/>
      <c r="F63" s="15"/>
      <c r="G63" s="8"/>
      <c r="H63" s="8"/>
      <c r="I63" s="8"/>
      <c r="J63" s="8"/>
      <c r="K63" s="8"/>
      <c r="L63" s="8"/>
      <c r="M63" s="8"/>
      <c r="N63" s="8"/>
      <c r="O63" s="8"/>
      <c r="P63" s="8"/>
      <c r="Q63" s="8"/>
      <c r="R63" s="8"/>
      <c r="S63" s="8"/>
      <c r="T63" s="8"/>
      <c r="U63" s="8"/>
      <c r="V63" s="8"/>
      <c r="W63" s="8"/>
      <c r="X63" s="8"/>
      <c r="Y63" s="8"/>
    </row>
    <row r="64" spans="1:25" x14ac:dyDescent="0.25">
      <c r="A64" s="14" t="str">
        <f>IF(B64&lt;&gt;"",COUNTA($B$7:B64),"")</f>
        <v/>
      </c>
      <c r="B64" s="15"/>
      <c r="C64" s="15"/>
      <c r="D64" s="15"/>
      <c r="E64" s="15"/>
      <c r="F64" s="15"/>
      <c r="G64" s="8"/>
      <c r="H64" s="8"/>
      <c r="I64" s="8"/>
      <c r="J64" s="8"/>
      <c r="K64" s="8"/>
      <c r="L64" s="8"/>
      <c r="M64" s="8"/>
      <c r="N64" s="8"/>
      <c r="O64" s="8"/>
      <c r="P64" s="8"/>
      <c r="Q64" s="8"/>
      <c r="R64" s="8"/>
      <c r="S64" s="8"/>
      <c r="T64" s="8"/>
      <c r="U64" s="8"/>
      <c r="V64" s="8"/>
      <c r="W64" s="8"/>
      <c r="X64" s="8"/>
      <c r="Y64" s="8"/>
    </row>
    <row r="65" spans="1:25" x14ac:dyDescent="0.25">
      <c r="A65" s="14" t="str">
        <f>IF(B65&lt;&gt;"",COUNTA($B$7:B65),"")</f>
        <v/>
      </c>
      <c r="B65" s="15"/>
      <c r="C65" s="15"/>
      <c r="D65" s="15"/>
      <c r="E65" s="15"/>
      <c r="F65" s="15"/>
      <c r="G65" s="8"/>
      <c r="H65" s="8"/>
      <c r="I65" s="8"/>
      <c r="J65" s="8"/>
      <c r="K65" s="8"/>
      <c r="L65" s="8"/>
      <c r="M65" s="8"/>
      <c r="N65" s="8"/>
      <c r="O65" s="8"/>
      <c r="P65" s="8"/>
      <c r="Q65" s="8"/>
      <c r="R65" s="8"/>
      <c r="S65" s="8"/>
      <c r="T65" s="8"/>
      <c r="U65" s="8"/>
      <c r="V65" s="8"/>
      <c r="W65" s="8"/>
      <c r="X65" s="8"/>
      <c r="Y65" s="8"/>
    </row>
    <row r="66" spans="1:25" x14ac:dyDescent="0.25">
      <c r="A66" s="14" t="str">
        <f>IF(B66&lt;&gt;"",COUNTA($B$7:B66),"")</f>
        <v/>
      </c>
      <c r="B66" s="15"/>
      <c r="C66" s="15"/>
      <c r="D66" s="15"/>
      <c r="E66" s="15"/>
      <c r="F66" s="15"/>
      <c r="G66" s="8"/>
      <c r="H66" s="8"/>
      <c r="I66" s="8"/>
      <c r="J66" s="8"/>
      <c r="K66" s="8"/>
      <c r="L66" s="8"/>
      <c r="M66" s="8"/>
      <c r="N66" s="8"/>
      <c r="O66" s="8"/>
      <c r="P66" s="8"/>
      <c r="Q66" s="8"/>
      <c r="R66" s="8"/>
      <c r="S66" s="8"/>
      <c r="T66" s="8"/>
      <c r="U66" s="8"/>
      <c r="V66" s="8"/>
      <c r="W66" s="8"/>
      <c r="X66" s="8"/>
      <c r="Y66" s="8"/>
    </row>
    <row r="67" spans="1:25" x14ac:dyDescent="0.25">
      <c r="A67" s="14" t="str">
        <f>IF(B67&lt;&gt;"",COUNTA($B$7:B67),"")</f>
        <v/>
      </c>
      <c r="B67" s="15"/>
      <c r="C67" s="15"/>
      <c r="D67" s="15"/>
      <c r="E67" s="15"/>
      <c r="F67" s="15"/>
      <c r="G67" s="8"/>
      <c r="H67" s="8"/>
      <c r="I67" s="8"/>
      <c r="J67" s="8"/>
      <c r="K67" s="8"/>
      <c r="L67" s="8"/>
      <c r="M67" s="8"/>
      <c r="N67" s="8"/>
      <c r="O67" s="8"/>
      <c r="P67" s="8"/>
      <c r="Q67" s="8"/>
      <c r="R67" s="8"/>
      <c r="S67" s="8"/>
      <c r="T67" s="8"/>
      <c r="U67" s="8"/>
      <c r="V67" s="8"/>
      <c r="W67" s="8"/>
      <c r="X67" s="8"/>
      <c r="Y67" s="8"/>
    </row>
    <row r="68" spans="1:25" x14ac:dyDescent="0.25">
      <c r="A68" s="14" t="str">
        <f>IF(B68&lt;&gt;"",COUNTA($B$7:B68),"")</f>
        <v/>
      </c>
      <c r="B68" s="15"/>
      <c r="C68" s="15"/>
      <c r="D68" s="15"/>
      <c r="E68" s="15"/>
      <c r="F68" s="15"/>
      <c r="G68" s="8"/>
      <c r="H68" s="8"/>
      <c r="I68" s="8"/>
      <c r="J68" s="8"/>
      <c r="K68" s="8"/>
      <c r="L68" s="8"/>
      <c r="M68" s="8"/>
      <c r="N68" s="8"/>
      <c r="O68" s="8"/>
      <c r="P68" s="8"/>
      <c r="Q68" s="8"/>
      <c r="R68" s="8"/>
      <c r="S68" s="8"/>
      <c r="T68" s="8"/>
      <c r="U68" s="8"/>
      <c r="V68" s="8"/>
      <c r="W68" s="8"/>
      <c r="X68" s="8"/>
      <c r="Y68" s="8"/>
    </row>
    <row r="69" spans="1:25" x14ac:dyDescent="0.25">
      <c r="A69" s="14" t="str">
        <f>IF(B69&lt;&gt;"",COUNTA($B$7:B69),"")</f>
        <v/>
      </c>
      <c r="B69" s="15"/>
      <c r="C69" s="15"/>
      <c r="D69" s="15"/>
      <c r="E69" s="15"/>
      <c r="F69" s="15"/>
      <c r="G69" s="8"/>
      <c r="H69" s="8"/>
      <c r="I69" s="8"/>
      <c r="J69" s="8"/>
      <c r="K69" s="8"/>
      <c r="L69" s="8"/>
      <c r="M69" s="8"/>
      <c r="N69" s="8"/>
      <c r="O69" s="8"/>
      <c r="P69" s="8"/>
      <c r="Q69" s="8"/>
      <c r="R69" s="8"/>
      <c r="S69" s="8"/>
      <c r="T69" s="8"/>
      <c r="U69" s="8"/>
      <c r="V69" s="8"/>
      <c r="W69" s="8"/>
      <c r="X69" s="8"/>
      <c r="Y69" s="8"/>
    </row>
    <row r="70" spans="1:25" x14ac:dyDescent="0.25">
      <c r="A70" s="14" t="str">
        <f>IF(B70&lt;&gt;"",COUNTA($B$7:B70),"")</f>
        <v/>
      </c>
      <c r="B70" s="15"/>
      <c r="C70" s="15"/>
      <c r="D70" s="15"/>
      <c r="E70" s="15"/>
      <c r="F70" s="15"/>
      <c r="G70" s="8"/>
      <c r="H70" s="8"/>
      <c r="I70" s="8"/>
      <c r="J70" s="8"/>
      <c r="K70" s="8"/>
      <c r="L70" s="8"/>
      <c r="M70" s="8"/>
      <c r="N70" s="8"/>
      <c r="O70" s="8"/>
      <c r="P70" s="8"/>
      <c r="Q70" s="8"/>
      <c r="R70" s="8"/>
      <c r="S70" s="8"/>
      <c r="T70" s="8"/>
      <c r="U70" s="8"/>
      <c r="V70" s="8"/>
      <c r="W70" s="8"/>
      <c r="X70" s="8"/>
      <c r="Y70" s="8"/>
    </row>
    <row r="71" spans="1:25" x14ac:dyDescent="0.25">
      <c r="A71" s="14" t="str">
        <f>IF(B71&lt;&gt;"",COUNTA($B$7:B71),"")</f>
        <v/>
      </c>
      <c r="B71" s="15"/>
      <c r="C71" s="15"/>
      <c r="D71" s="15"/>
      <c r="E71" s="15"/>
      <c r="F71" s="15"/>
      <c r="G71" s="8"/>
      <c r="H71" s="8"/>
      <c r="I71" s="8"/>
      <c r="J71" s="8"/>
      <c r="K71" s="8"/>
      <c r="L71" s="8"/>
      <c r="M71" s="8"/>
      <c r="N71" s="8"/>
      <c r="O71" s="8"/>
      <c r="P71" s="8"/>
      <c r="Q71" s="8"/>
      <c r="R71" s="8"/>
      <c r="S71" s="8"/>
      <c r="T71" s="8"/>
      <c r="U71" s="8"/>
      <c r="V71" s="8"/>
      <c r="W71" s="8"/>
      <c r="X71" s="8"/>
      <c r="Y71" s="8"/>
    </row>
    <row r="72" spans="1:25" x14ac:dyDescent="0.25">
      <c r="A72" s="14" t="str">
        <f>IF(B72&lt;&gt;"",COUNTA($B$7:B72),"")</f>
        <v/>
      </c>
      <c r="B72" s="15"/>
      <c r="C72" s="15"/>
      <c r="D72" s="15"/>
      <c r="E72" s="15"/>
      <c r="F72" s="15"/>
      <c r="G72" s="8"/>
      <c r="H72" s="8"/>
      <c r="I72" s="8"/>
      <c r="J72" s="8"/>
      <c r="K72" s="8"/>
      <c r="L72" s="8"/>
      <c r="M72" s="8"/>
      <c r="N72" s="8"/>
      <c r="O72" s="8"/>
      <c r="P72" s="8"/>
      <c r="Q72" s="8"/>
      <c r="R72" s="8"/>
      <c r="S72" s="8"/>
      <c r="T72" s="8"/>
      <c r="U72" s="8"/>
      <c r="V72" s="8"/>
      <c r="W72" s="8"/>
      <c r="X72" s="8"/>
      <c r="Y72" s="8"/>
    </row>
    <row r="73" spans="1:25" x14ac:dyDescent="0.25">
      <c r="A73" s="14" t="str">
        <f>IF(B73&lt;&gt;"",COUNTA($B$7:B73),"")</f>
        <v/>
      </c>
      <c r="B73" s="15"/>
      <c r="C73" s="15"/>
      <c r="D73" s="15"/>
      <c r="E73" s="15"/>
      <c r="F73" s="15"/>
      <c r="G73" s="8"/>
      <c r="H73" s="8"/>
      <c r="I73" s="8"/>
      <c r="J73" s="8"/>
      <c r="K73" s="8"/>
      <c r="L73" s="8"/>
      <c r="M73" s="8"/>
      <c r="N73" s="8"/>
      <c r="O73" s="8"/>
      <c r="P73" s="8"/>
      <c r="Q73" s="8"/>
      <c r="R73" s="8"/>
      <c r="S73" s="8"/>
      <c r="T73" s="8"/>
      <c r="U73" s="8"/>
      <c r="V73" s="8"/>
      <c r="W73" s="8"/>
      <c r="X73" s="8"/>
      <c r="Y73" s="8"/>
    </row>
    <row r="74" spans="1:25" x14ac:dyDescent="0.25">
      <c r="A74" s="14" t="str">
        <f>IF(B74&lt;&gt;"",COUNTA($B$7:B74),"")</f>
        <v/>
      </c>
      <c r="B74" s="15"/>
      <c r="C74" s="15"/>
      <c r="D74" s="15"/>
      <c r="E74" s="15"/>
      <c r="F74" s="15"/>
      <c r="G74" s="8"/>
      <c r="H74" s="8"/>
      <c r="I74" s="8"/>
      <c r="J74" s="8"/>
      <c r="K74" s="8"/>
      <c r="L74" s="8"/>
      <c r="M74" s="8"/>
      <c r="N74" s="8"/>
      <c r="O74" s="8"/>
      <c r="P74" s="8"/>
      <c r="Q74" s="8"/>
      <c r="R74" s="8"/>
      <c r="S74" s="8"/>
      <c r="T74" s="8"/>
      <c r="U74" s="8"/>
      <c r="V74" s="8"/>
      <c r="W74" s="8"/>
      <c r="X74" s="8"/>
      <c r="Y74" s="8"/>
    </row>
    <row r="75" spans="1:25" x14ac:dyDescent="0.25">
      <c r="A75" s="14" t="str">
        <f>IF(B75&lt;&gt;"",COUNTA($B$7:B75),"")</f>
        <v/>
      </c>
      <c r="B75" s="15"/>
      <c r="C75" s="15"/>
      <c r="D75" s="15"/>
      <c r="E75" s="15"/>
      <c r="F75" s="15"/>
      <c r="G75" s="8"/>
      <c r="H75" s="8"/>
      <c r="I75" s="8"/>
      <c r="J75" s="8"/>
      <c r="K75" s="8"/>
      <c r="L75" s="8"/>
      <c r="M75" s="8"/>
      <c r="N75" s="8"/>
      <c r="O75" s="8"/>
      <c r="P75" s="8"/>
      <c r="Q75" s="8"/>
      <c r="R75" s="8"/>
      <c r="S75" s="8"/>
      <c r="T75" s="8"/>
      <c r="U75" s="8"/>
      <c r="V75" s="8"/>
      <c r="W75" s="8"/>
      <c r="X75" s="8"/>
      <c r="Y75" s="8"/>
    </row>
    <row r="76" spans="1:25" x14ac:dyDescent="0.25">
      <c r="A76" s="14" t="str">
        <f>IF(B76&lt;&gt;"",COUNTA($B$7:B76),"")</f>
        <v/>
      </c>
      <c r="B76" s="15"/>
      <c r="C76" s="15"/>
      <c r="D76" s="15"/>
      <c r="E76" s="15"/>
      <c r="F76" s="15"/>
      <c r="G76" s="8"/>
      <c r="H76" s="8"/>
      <c r="I76" s="8"/>
      <c r="J76" s="8"/>
      <c r="K76" s="8"/>
      <c r="L76" s="8"/>
      <c r="M76" s="8"/>
      <c r="N76" s="8"/>
      <c r="O76" s="8"/>
      <c r="P76" s="8"/>
      <c r="Q76" s="8"/>
      <c r="R76" s="8"/>
      <c r="S76" s="8"/>
      <c r="T76" s="8"/>
      <c r="U76" s="8"/>
      <c r="V76" s="8"/>
      <c r="W76" s="8"/>
      <c r="X76" s="8"/>
      <c r="Y76" s="8"/>
    </row>
    <row r="77" spans="1:25" x14ac:dyDescent="0.25">
      <c r="A77" s="14" t="str">
        <f>IF(B77&lt;&gt;"",COUNTA($B$7:B77),"")</f>
        <v/>
      </c>
      <c r="B77" s="15"/>
      <c r="C77" s="15"/>
      <c r="D77" s="15"/>
      <c r="E77" s="15"/>
      <c r="F77" s="15"/>
      <c r="G77" s="8"/>
      <c r="H77" s="8"/>
      <c r="I77" s="8"/>
      <c r="J77" s="8"/>
      <c r="K77" s="8"/>
      <c r="L77" s="8"/>
      <c r="M77" s="8"/>
      <c r="N77" s="8"/>
      <c r="O77" s="8"/>
      <c r="P77" s="8"/>
      <c r="Q77" s="8"/>
      <c r="R77" s="8"/>
      <c r="S77" s="8"/>
      <c r="T77" s="8"/>
      <c r="U77" s="8"/>
      <c r="V77" s="8"/>
      <c r="W77" s="8"/>
      <c r="X77" s="8"/>
      <c r="Y77" s="8"/>
    </row>
    <row r="78" spans="1:25" x14ac:dyDescent="0.25">
      <c r="A78" s="14" t="str">
        <f>IF(B78&lt;&gt;"",COUNTA($B$7:B78),"")</f>
        <v/>
      </c>
      <c r="B78" s="15"/>
      <c r="C78" s="15"/>
      <c r="D78" s="15"/>
      <c r="E78" s="15"/>
      <c r="F78" s="15"/>
      <c r="G78" s="8"/>
      <c r="H78" s="8"/>
      <c r="I78" s="8"/>
      <c r="J78" s="8"/>
      <c r="K78" s="8"/>
      <c r="L78" s="8"/>
      <c r="M78" s="8"/>
      <c r="N78" s="8"/>
      <c r="O78" s="8"/>
      <c r="P78" s="8"/>
      <c r="Q78" s="8"/>
      <c r="R78" s="8"/>
      <c r="S78" s="8"/>
      <c r="T78" s="8"/>
      <c r="U78" s="8"/>
      <c r="V78" s="8"/>
      <c r="W78" s="8"/>
      <c r="X78" s="8"/>
      <c r="Y78" s="8"/>
    </row>
    <row r="79" spans="1:25" x14ac:dyDescent="0.25">
      <c r="A79" s="14" t="str">
        <f>IF(B79&lt;&gt;"",COUNTA($B$7:B79),"")</f>
        <v/>
      </c>
      <c r="B79" s="15"/>
      <c r="C79" s="15"/>
      <c r="D79" s="15"/>
      <c r="E79" s="15"/>
      <c r="F79" s="15"/>
      <c r="G79" s="8"/>
      <c r="H79" s="8"/>
      <c r="I79" s="8"/>
      <c r="J79" s="8"/>
      <c r="K79" s="8"/>
      <c r="L79" s="8"/>
      <c r="M79" s="8"/>
      <c r="N79" s="8"/>
      <c r="O79" s="8"/>
      <c r="P79" s="8"/>
      <c r="Q79" s="8"/>
      <c r="R79" s="8"/>
      <c r="S79" s="8"/>
      <c r="T79" s="8"/>
      <c r="U79" s="8"/>
      <c r="V79" s="8"/>
      <c r="W79" s="8"/>
      <c r="X79" s="8"/>
      <c r="Y79" s="8"/>
    </row>
    <row r="80" spans="1:25" x14ac:dyDescent="0.25">
      <c r="A80" s="14" t="str">
        <f>IF(B80&lt;&gt;"",COUNTA($B$7:B80),"")</f>
        <v/>
      </c>
      <c r="B80" s="15"/>
      <c r="C80" s="15"/>
      <c r="D80" s="15"/>
      <c r="E80" s="15"/>
      <c r="F80" s="15"/>
      <c r="G80" s="8"/>
      <c r="H80" s="8"/>
      <c r="I80" s="8"/>
      <c r="J80" s="8"/>
      <c r="K80" s="8"/>
      <c r="L80" s="8"/>
      <c r="M80" s="8"/>
      <c r="N80" s="8"/>
      <c r="O80" s="8"/>
      <c r="P80" s="8"/>
      <c r="Q80" s="8"/>
      <c r="R80" s="8"/>
      <c r="S80" s="8"/>
      <c r="T80" s="8"/>
      <c r="U80" s="8"/>
      <c r="V80" s="8"/>
      <c r="W80" s="8"/>
      <c r="X80" s="8"/>
      <c r="Y80" s="8"/>
    </row>
    <row r="81" spans="1:25" x14ac:dyDescent="0.25">
      <c r="A81" s="14" t="str">
        <f>IF(B81&lt;&gt;"",COUNTA($B$7:B81),"")</f>
        <v/>
      </c>
      <c r="B81" s="15"/>
      <c r="C81" s="15"/>
      <c r="D81" s="15"/>
      <c r="E81" s="15"/>
      <c r="F81" s="15"/>
      <c r="G81" s="8"/>
      <c r="H81" s="8"/>
      <c r="I81" s="8"/>
      <c r="J81" s="8"/>
      <c r="K81" s="8"/>
      <c r="L81" s="8"/>
      <c r="M81" s="8"/>
      <c r="N81" s="8"/>
      <c r="O81" s="8"/>
      <c r="P81" s="8"/>
      <c r="Q81" s="8"/>
      <c r="R81" s="8"/>
      <c r="S81" s="8"/>
      <c r="T81" s="8"/>
      <c r="U81" s="8"/>
      <c r="V81" s="8"/>
      <c r="W81" s="8"/>
      <c r="X81" s="8"/>
      <c r="Y81" s="8"/>
    </row>
    <row r="82" spans="1:25" x14ac:dyDescent="0.25">
      <c r="A82" s="14" t="str">
        <f>IF(B82&lt;&gt;"",COUNTA($B$7:B82),"")</f>
        <v/>
      </c>
      <c r="B82" s="15"/>
      <c r="C82" s="15"/>
      <c r="D82" s="15"/>
      <c r="E82" s="15"/>
      <c r="F82" s="15"/>
      <c r="G82" s="8"/>
      <c r="H82" s="8"/>
      <c r="I82" s="8"/>
      <c r="J82" s="8"/>
      <c r="K82" s="8"/>
      <c r="L82" s="8"/>
      <c r="M82" s="8"/>
      <c r="N82" s="8"/>
      <c r="O82" s="8"/>
      <c r="P82" s="8"/>
      <c r="Q82" s="8"/>
      <c r="R82" s="8"/>
      <c r="S82" s="8"/>
      <c r="T82" s="8"/>
      <c r="U82" s="8"/>
      <c r="V82" s="8"/>
      <c r="W82" s="8"/>
      <c r="X82" s="8"/>
      <c r="Y82" s="8"/>
    </row>
    <row r="83" spans="1:25" x14ac:dyDescent="0.25">
      <c r="A83" s="14" t="str">
        <f>IF(B83&lt;&gt;"",COUNTA($B$7:B83),"")</f>
        <v/>
      </c>
      <c r="B83" s="15"/>
      <c r="C83" s="15"/>
      <c r="D83" s="15"/>
      <c r="E83" s="15"/>
      <c r="F83" s="15"/>
      <c r="G83" s="8"/>
      <c r="H83" s="8"/>
      <c r="I83" s="8"/>
      <c r="J83" s="8"/>
      <c r="K83" s="8"/>
      <c r="L83" s="8"/>
      <c r="M83" s="8"/>
      <c r="N83" s="8"/>
      <c r="O83" s="8"/>
      <c r="P83" s="8"/>
      <c r="Q83" s="8"/>
      <c r="R83" s="8"/>
      <c r="S83" s="8"/>
      <c r="T83" s="8"/>
      <c r="U83" s="8"/>
      <c r="V83" s="8"/>
      <c r="W83" s="8"/>
      <c r="X83" s="8"/>
      <c r="Y83" s="8"/>
    </row>
    <row r="84" spans="1:25" x14ac:dyDescent="0.25">
      <c r="A84" s="14" t="str">
        <f>IF(B84&lt;&gt;"",COUNTA($B$7:B84),"")</f>
        <v/>
      </c>
      <c r="B84" s="15"/>
      <c r="C84" s="15"/>
      <c r="D84" s="15"/>
      <c r="E84" s="15"/>
      <c r="F84" s="15"/>
      <c r="G84" s="8"/>
      <c r="H84" s="8"/>
      <c r="I84" s="8"/>
      <c r="J84" s="8"/>
      <c r="K84" s="8"/>
      <c r="L84" s="8"/>
      <c r="M84" s="8"/>
      <c r="N84" s="8"/>
      <c r="O84" s="8"/>
      <c r="P84" s="8"/>
      <c r="Q84" s="8"/>
      <c r="R84" s="8"/>
      <c r="S84" s="8"/>
      <c r="T84" s="8"/>
      <c r="U84" s="8"/>
      <c r="V84" s="8"/>
      <c r="W84" s="8"/>
      <c r="X84" s="8"/>
      <c r="Y84" s="8"/>
    </row>
    <row r="85" spans="1:25" x14ac:dyDescent="0.25">
      <c r="A85" s="14" t="str">
        <f>IF(B85&lt;&gt;"",COUNTA($B$7:B85),"")</f>
        <v/>
      </c>
      <c r="B85" s="15"/>
      <c r="C85" s="15"/>
      <c r="D85" s="15"/>
      <c r="E85" s="15"/>
      <c r="F85" s="15"/>
      <c r="G85" s="8"/>
      <c r="H85" s="8"/>
      <c r="I85" s="8"/>
      <c r="J85" s="8"/>
      <c r="K85" s="8"/>
      <c r="L85" s="8"/>
      <c r="M85" s="8"/>
      <c r="N85" s="8"/>
      <c r="O85" s="8"/>
      <c r="P85" s="8"/>
      <c r="Q85" s="8"/>
      <c r="R85" s="8"/>
      <c r="S85" s="8"/>
      <c r="T85" s="8"/>
      <c r="U85" s="8"/>
      <c r="V85" s="8"/>
      <c r="W85" s="8"/>
      <c r="X85" s="8"/>
      <c r="Y85" s="8"/>
    </row>
    <row r="86" spans="1:25" x14ac:dyDescent="0.25">
      <c r="A86" s="14" t="str">
        <f>IF(B86&lt;&gt;"",COUNTA($B$7:B86),"")</f>
        <v/>
      </c>
      <c r="B86" s="15"/>
      <c r="C86" s="15"/>
      <c r="D86" s="15"/>
      <c r="E86" s="15"/>
      <c r="F86" s="15"/>
      <c r="G86" s="8"/>
      <c r="H86" s="8"/>
      <c r="I86" s="8"/>
      <c r="J86" s="8"/>
      <c r="K86" s="8"/>
      <c r="L86" s="8"/>
      <c r="M86" s="8"/>
      <c r="N86" s="8"/>
      <c r="O86" s="8"/>
      <c r="P86" s="8"/>
      <c r="Q86" s="8"/>
      <c r="R86" s="8"/>
      <c r="S86" s="8"/>
      <c r="T86" s="8"/>
      <c r="U86" s="8"/>
      <c r="V86" s="8"/>
      <c r="W86" s="8"/>
      <c r="X86" s="8"/>
      <c r="Y86" s="8"/>
    </row>
    <row r="87" spans="1:25" x14ac:dyDescent="0.25">
      <c r="A87" s="14" t="str">
        <f>IF(B87&lt;&gt;"",COUNTA($B$7:B87),"")</f>
        <v/>
      </c>
      <c r="B87" s="15"/>
      <c r="C87" s="15"/>
      <c r="D87" s="15"/>
      <c r="E87" s="15"/>
      <c r="F87" s="15"/>
      <c r="G87" s="8"/>
      <c r="H87" s="8"/>
      <c r="I87" s="8"/>
      <c r="J87" s="8"/>
      <c r="K87" s="8"/>
      <c r="L87" s="8"/>
      <c r="M87" s="8"/>
      <c r="N87" s="8"/>
      <c r="O87" s="8"/>
      <c r="P87" s="8"/>
      <c r="Q87" s="8"/>
      <c r="R87" s="8"/>
      <c r="S87" s="8"/>
      <c r="T87" s="8"/>
      <c r="U87" s="8"/>
      <c r="V87" s="8"/>
      <c r="W87" s="8"/>
      <c r="X87" s="8"/>
      <c r="Y87" s="8"/>
    </row>
    <row r="88" spans="1:25" x14ac:dyDescent="0.25">
      <c r="A88" s="14" t="str">
        <f>IF(B88&lt;&gt;"",COUNTA($B$7:B88),"")</f>
        <v/>
      </c>
      <c r="B88" s="15"/>
      <c r="C88" s="15"/>
      <c r="D88" s="15"/>
      <c r="E88" s="15"/>
      <c r="F88" s="15"/>
      <c r="G88" s="8"/>
      <c r="H88" s="8"/>
      <c r="I88" s="8"/>
      <c r="J88" s="8"/>
      <c r="K88" s="8"/>
      <c r="L88" s="8"/>
      <c r="M88" s="8"/>
      <c r="N88" s="8"/>
      <c r="O88" s="8"/>
      <c r="P88" s="8"/>
      <c r="Q88" s="8"/>
      <c r="R88" s="8"/>
      <c r="S88" s="8"/>
      <c r="T88" s="8"/>
      <c r="U88" s="8"/>
      <c r="V88" s="8"/>
      <c r="W88" s="8"/>
      <c r="X88" s="8"/>
      <c r="Y88" s="8"/>
    </row>
    <row r="89" spans="1:25" x14ac:dyDescent="0.25">
      <c r="A89" s="14" t="str">
        <f>IF(B89&lt;&gt;"",COUNTA($B$7:B89),"")</f>
        <v/>
      </c>
      <c r="B89" s="15"/>
      <c r="C89" s="15"/>
      <c r="D89" s="15"/>
      <c r="E89" s="15"/>
      <c r="F89" s="15"/>
      <c r="G89" s="8"/>
      <c r="H89" s="8"/>
      <c r="I89" s="8"/>
      <c r="J89" s="8"/>
      <c r="K89" s="8"/>
      <c r="L89" s="8"/>
      <c r="M89" s="8"/>
      <c r="N89" s="8"/>
      <c r="O89" s="8"/>
      <c r="P89" s="8"/>
      <c r="Q89" s="8"/>
      <c r="R89" s="8"/>
      <c r="S89" s="8"/>
      <c r="T89" s="8"/>
      <c r="U89" s="8"/>
      <c r="V89" s="8"/>
      <c r="W89" s="8"/>
      <c r="X89" s="8"/>
      <c r="Y89" s="8"/>
    </row>
    <row r="90" spans="1:25" x14ac:dyDescent="0.25">
      <c r="A90" s="14" t="str">
        <f>IF(B90&lt;&gt;"",COUNTA($B$7:B90),"")</f>
        <v/>
      </c>
      <c r="B90" s="15"/>
      <c r="C90" s="15"/>
      <c r="D90" s="15"/>
      <c r="E90" s="15"/>
      <c r="F90" s="15"/>
      <c r="G90" s="8"/>
      <c r="H90" s="8"/>
      <c r="I90" s="8"/>
      <c r="J90" s="8"/>
      <c r="K90" s="8"/>
      <c r="L90" s="8"/>
      <c r="M90" s="8"/>
      <c r="N90" s="8"/>
      <c r="O90" s="8"/>
      <c r="P90" s="8"/>
      <c r="Q90" s="8"/>
      <c r="R90" s="8"/>
      <c r="S90" s="8"/>
      <c r="T90" s="8"/>
      <c r="U90" s="8"/>
      <c r="V90" s="8"/>
      <c r="W90" s="8"/>
      <c r="X90" s="8"/>
      <c r="Y90" s="8"/>
    </row>
    <row r="91" spans="1:25" x14ac:dyDescent="0.25">
      <c r="A91" s="14" t="str">
        <f>IF(B91&lt;&gt;"",COUNTA($B$7:B91),"")</f>
        <v/>
      </c>
      <c r="B91" s="15"/>
      <c r="C91" s="15"/>
      <c r="D91" s="15"/>
      <c r="E91" s="15"/>
      <c r="F91" s="15"/>
      <c r="G91" s="8"/>
      <c r="H91" s="8"/>
      <c r="I91" s="8"/>
      <c r="J91" s="8"/>
      <c r="K91" s="8"/>
      <c r="L91" s="8"/>
      <c r="M91" s="8"/>
      <c r="N91" s="8"/>
      <c r="O91" s="8"/>
      <c r="P91" s="8"/>
      <c r="Q91" s="8"/>
      <c r="R91" s="8"/>
      <c r="S91" s="8"/>
      <c r="T91" s="8"/>
      <c r="U91" s="8"/>
      <c r="V91" s="8"/>
      <c r="W91" s="8"/>
      <c r="X91" s="8"/>
      <c r="Y91" s="8"/>
    </row>
    <row r="92" spans="1:25" x14ac:dyDescent="0.25">
      <c r="A92" s="14" t="str">
        <f>IF(B92&lt;&gt;"",COUNTA($B$7:B92),"")</f>
        <v/>
      </c>
      <c r="B92" s="15"/>
      <c r="C92" s="15"/>
      <c r="D92" s="15"/>
      <c r="E92" s="15"/>
      <c r="F92" s="15"/>
      <c r="G92" s="8"/>
      <c r="H92" s="8"/>
      <c r="I92" s="8"/>
      <c r="J92" s="8"/>
      <c r="K92" s="8"/>
      <c r="L92" s="8"/>
      <c r="M92" s="8"/>
      <c r="N92" s="8"/>
      <c r="O92" s="8"/>
      <c r="P92" s="8"/>
      <c r="Q92" s="8"/>
      <c r="R92" s="8"/>
      <c r="S92" s="8"/>
      <c r="T92" s="8"/>
      <c r="U92" s="8"/>
      <c r="V92" s="8"/>
      <c r="W92" s="8"/>
      <c r="X92" s="8"/>
      <c r="Y92" s="8"/>
    </row>
    <row r="93" spans="1:25" x14ac:dyDescent="0.25">
      <c r="A93" s="14" t="str">
        <f>IF(B93&lt;&gt;"",COUNTA($B$7:B93),"")</f>
        <v/>
      </c>
      <c r="B93" s="15"/>
      <c r="C93" s="15"/>
      <c r="D93" s="15"/>
      <c r="E93" s="15"/>
      <c r="F93" s="15"/>
      <c r="G93" s="8"/>
      <c r="H93" s="8"/>
      <c r="I93" s="8"/>
      <c r="J93" s="8"/>
      <c r="K93" s="8"/>
      <c r="L93" s="8"/>
      <c r="M93" s="8"/>
      <c r="N93" s="8"/>
      <c r="O93" s="8"/>
      <c r="P93" s="8"/>
      <c r="Q93" s="8"/>
      <c r="R93" s="8"/>
      <c r="S93" s="8"/>
      <c r="T93" s="8"/>
      <c r="U93" s="8"/>
      <c r="V93" s="8"/>
      <c r="W93" s="8"/>
      <c r="X93" s="8"/>
      <c r="Y93" s="8"/>
    </row>
    <row r="94" spans="1:25" x14ac:dyDescent="0.25">
      <c r="A94" s="14" t="str">
        <f>IF(B94&lt;&gt;"",COUNTA($B$7:B94),"")</f>
        <v/>
      </c>
      <c r="B94" s="15"/>
      <c r="C94" s="15"/>
      <c r="D94" s="15"/>
      <c r="E94" s="15"/>
      <c r="F94" s="15"/>
      <c r="G94" s="8"/>
      <c r="H94" s="8"/>
      <c r="I94" s="8"/>
      <c r="J94" s="8"/>
      <c r="K94" s="8"/>
      <c r="L94" s="8"/>
      <c r="M94" s="8"/>
      <c r="N94" s="8"/>
      <c r="O94" s="8"/>
      <c r="P94" s="8"/>
      <c r="Q94" s="8"/>
      <c r="R94" s="8"/>
      <c r="S94" s="8"/>
      <c r="T94" s="8"/>
      <c r="U94" s="8"/>
      <c r="V94" s="8"/>
      <c r="W94" s="8"/>
      <c r="X94" s="8"/>
      <c r="Y94" s="8"/>
    </row>
    <row r="95" spans="1:25" x14ac:dyDescent="0.25">
      <c r="A95" s="14" t="str">
        <f>IF(B95&lt;&gt;"",COUNTA($B$7:B95),"")</f>
        <v/>
      </c>
      <c r="B95" s="15"/>
      <c r="C95" s="15"/>
      <c r="D95" s="15"/>
      <c r="E95" s="15"/>
      <c r="F95" s="15"/>
      <c r="G95" s="8"/>
      <c r="H95" s="8"/>
      <c r="I95" s="8"/>
      <c r="J95" s="8"/>
      <c r="K95" s="8"/>
      <c r="L95" s="8"/>
      <c r="M95" s="8"/>
      <c r="N95" s="8"/>
      <c r="O95" s="8"/>
      <c r="P95" s="8"/>
      <c r="Q95" s="8"/>
      <c r="R95" s="8"/>
      <c r="S95" s="8"/>
      <c r="T95" s="8"/>
      <c r="U95" s="8"/>
      <c r="V95" s="8"/>
      <c r="W95" s="8"/>
      <c r="X95" s="8"/>
      <c r="Y95" s="8"/>
    </row>
    <row r="96" spans="1:25" x14ac:dyDescent="0.25">
      <c r="A96" s="14" t="str">
        <f>IF(B96&lt;&gt;"",COUNTA($B$7:B96),"")</f>
        <v/>
      </c>
      <c r="B96" s="15"/>
      <c r="C96" s="15"/>
      <c r="D96" s="15"/>
      <c r="E96" s="15"/>
      <c r="F96" s="15"/>
      <c r="G96" s="8"/>
      <c r="H96" s="8"/>
      <c r="I96" s="8"/>
      <c r="J96" s="8"/>
      <c r="K96" s="8"/>
      <c r="L96" s="8"/>
      <c r="M96" s="8"/>
      <c r="N96" s="8"/>
      <c r="O96" s="8"/>
      <c r="P96" s="8"/>
      <c r="Q96" s="8"/>
      <c r="R96" s="8"/>
      <c r="S96" s="8"/>
      <c r="T96" s="8"/>
      <c r="U96" s="8"/>
      <c r="V96" s="8"/>
      <c r="W96" s="8"/>
      <c r="X96" s="8"/>
      <c r="Y96" s="8"/>
    </row>
    <row r="97" spans="1:25" x14ac:dyDescent="0.25">
      <c r="A97" s="14" t="str">
        <f>IF(B97&lt;&gt;"",COUNTA($B$7:B97),"")</f>
        <v/>
      </c>
      <c r="B97" s="15"/>
      <c r="C97" s="15"/>
      <c r="D97" s="15"/>
      <c r="E97" s="15"/>
      <c r="F97" s="15"/>
      <c r="G97" s="8"/>
      <c r="H97" s="8"/>
      <c r="I97" s="8"/>
      <c r="J97" s="8"/>
      <c r="K97" s="8"/>
      <c r="L97" s="8"/>
      <c r="M97" s="8"/>
      <c r="N97" s="8"/>
      <c r="O97" s="8"/>
      <c r="P97" s="8"/>
      <c r="Q97" s="8"/>
      <c r="R97" s="8"/>
      <c r="S97" s="8"/>
      <c r="T97" s="8"/>
      <c r="U97" s="8"/>
      <c r="V97" s="8"/>
      <c r="W97" s="8"/>
      <c r="X97" s="8"/>
      <c r="Y97" s="8"/>
    </row>
    <row r="98" spans="1:25" x14ac:dyDescent="0.25">
      <c r="A98" s="14" t="str">
        <f>IF(B98&lt;&gt;"",COUNTA($B$7:B98),"")</f>
        <v/>
      </c>
      <c r="B98" s="15"/>
      <c r="C98" s="15"/>
      <c r="D98" s="15"/>
      <c r="E98" s="15"/>
      <c r="F98" s="15"/>
      <c r="G98" s="8"/>
      <c r="H98" s="8"/>
      <c r="I98" s="8"/>
      <c r="J98" s="8"/>
      <c r="K98" s="8"/>
      <c r="L98" s="8"/>
      <c r="M98" s="8"/>
      <c r="N98" s="8"/>
      <c r="O98" s="8"/>
      <c r="P98" s="8"/>
      <c r="Q98" s="8"/>
      <c r="R98" s="8"/>
      <c r="S98" s="8"/>
      <c r="T98" s="8"/>
      <c r="U98" s="8"/>
      <c r="V98" s="8"/>
      <c r="W98" s="8"/>
      <c r="X98" s="8"/>
      <c r="Y98" s="8"/>
    </row>
    <row r="99" spans="1:25" x14ac:dyDescent="0.25">
      <c r="A99" s="14" t="str">
        <f>IF(B99&lt;&gt;"",COUNTA($B$7:B99),"")</f>
        <v/>
      </c>
      <c r="B99" s="15"/>
      <c r="C99" s="15"/>
      <c r="D99" s="15"/>
      <c r="E99" s="15"/>
      <c r="F99" s="15"/>
      <c r="G99" s="8"/>
      <c r="H99" s="8"/>
      <c r="I99" s="8"/>
      <c r="J99" s="8"/>
      <c r="K99" s="8"/>
      <c r="L99" s="8"/>
      <c r="M99" s="8"/>
      <c r="N99" s="8"/>
      <c r="O99" s="8"/>
      <c r="P99" s="8"/>
      <c r="Q99" s="8"/>
      <c r="R99" s="8"/>
      <c r="S99" s="8"/>
      <c r="T99" s="8"/>
      <c r="U99" s="8"/>
      <c r="V99" s="8"/>
      <c r="W99" s="8"/>
      <c r="X99" s="8"/>
      <c r="Y99" s="8"/>
    </row>
    <row r="100" spans="1:25" x14ac:dyDescent="0.25">
      <c r="A100" s="14" t="str">
        <f>IF(B100&lt;&gt;"",COUNTA($B$7:B100),"")</f>
        <v/>
      </c>
      <c r="B100" s="15"/>
      <c r="C100" s="15"/>
      <c r="D100" s="15"/>
      <c r="E100" s="15"/>
      <c r="F100" s="15"/>
      <c r="G100" s="8"/>
      <c r="H100" s="8"/>
      <c r="I100" s="8"/>
      <c r="J100" s="8"/>
      <c r="K100" s="8"/>
      <c r="L100" s="8"/>
      <c r="M100" s="8"/>
      <c r="N100" s="8"/>
      <c r="O100" s="8"/>
      <c r="P100" s="8"/>
      <c r="Q100" s="8"/>
      <c r="R100" s="8"/>
      <c r="S100" s="8"/>
      <c r="T100" s="8"/>
      <c r="U100" s="8"/>
      <c r="V100" s="8"/>
      <c r="W100" s="8"/>
      <c r="X100" s="8"/>
      <c r="Y100" s="8"/>
    </row>
    <row r="101" spans="1:25" x14ac:dyDescent="0.25">
      <c r="A101" s="14" t="str">
        <f>IF(B101&lt;&gt;"",COUNTA($B$7:B101),"")</f>
        <v/>
      </c>
      <c r="B101" s="15"/>
      <c r="C101" s="15"/>
      <c r="D101" s="15"/>
      <c r="E101" s="15"/>
      <c r="F101" s="15"/>
      <c r="G101" s="8"/>
      <c r="H101" s="8"/>
      <c r="I101" s="8"/>
      <c r="J101" s="8"/>
      <c r="K101" s="8"/>
      <c r="L101" s="8"/>
      <c r="M101" s="8"/>
      <c r="N101" s="8"/>
      <c r="O101" s="8"/>
      <c r="P101" s="8"/>
      <c r="Q101" s="8"/>
      <c r="R101" s="8"/>
      <c r="S101" s="8"/>
      <c r="T101" s="8"/>
      <c r="U101" s="8"/>
      <c r="V101" s="8"/>
      <c r="W101" s="8"/>
      <c r="X101" s="8"/>
      <c r="Y101" s="8"/>
    </row>
    <row r="102" spans="1:25" x14ac:dyDescent="0.25">
      <c r="A102" s="14" t="str">
        <f>IF(B102&lt;&gt;"",COUNTA($B$7:B102),"")</f>
        <v/>
      </c>
      <c r="B102" s="15"/>
      <c r="C102" s="15"/>
      <c r="D102" s="15"/>
      <c r="E102" s="15"/>
      <c r="F102" s="15"/>
      <c r="G102" s="8"/>
      <c r="H102" s="8"/>
      <c r="I102" s="8"/>
      <c r="J102" s="8"/>
      <c r="K102" s="8"/>
      <c r="L102" s="8"/>
      <c r="M102" s="8"/>
      <c r="N102" s="8"/>
      <c r="O102" s="8"/>
      <c r="P102" s="8"/>
      <c r="Q102" s="8"/>
      <c r="R102" s="8"/>
      <c r="S102" s="8"/>
      <c r="T102" s="8"/>
      <c r="U102" s="8"/>
      <c r="V102" s="8"/>
      <c r="W102" s="8"/>
      <c r="X102" s="8"/>
      <c r="Y102" s="8"/>
    </row>
    <row r="103" spans="1:25" x14ac:dyDescent="0.25">
      <c r="A103" s="14" t="str">
        <f>IF(B103&lt;&gt;"",COUNTA($B$7:B103),"")</f>
        <v/>
      </c>
      <c r="B103" s="15"/>
      <c r="C103" s="15"/>
      <c r="D103" s="15"/>
      <c r="E103" s="15"/>
      <c r="F103" s="15"/>
      <c r="G103" s="8"/>
      <c r="H103" s="8"/>
      <c r="I103" s="8"/>
      <c r="J103" s="8"/>
      <c r="K103" s="8"/>
      <c r="L103" s="8"/>
      <c r="M103" s="8"/>
      <c r="N103" s="8"/>
      <c r="O103" s="8"/>
      <c r="P103" s="8"/>
      <c r="Q103" s="8"/>
      <c r="R103" s="8"/>
      <c r="S103" s="8"/>
      <c r="T103" s="8"/>
      <c r="U103" s="8"/>
      <c r="V103" s="8"/>
      <c r="W103" s="8"/>
      <c r="X103" s="8"/>
      <c r="Y103" s="8"/>
    </row>
    <row r="104" spans="1:25" x14ac:dyDescent="0.25">
      <c r="A104" s="14" t="str">
        <f>IF(B104&lt;&gt;"",COUNTA($B$7:B104),"")</f>
        <v/>
      </c>
      <c r="B104" s="15"/>
      <c r="C104" s="15"/>
      <c r="D104" s="15"/>
      <c r="E104" s="15"/>
      <c r="F104" s="15"/>
      <c r="G104" s="8"/>
      <c r="H104" s="8"/>
      <c r="I104" s="8"/>
      <c r="J104" s="8"/>
      <c r="K104" s="8"/>
      <c r="L104" s="8"/>
      <c r="M104" s="8"/>
      <c r="N104" s="8"/>
      <c r="O104" s="8"/>
      <c r="P104" s="8"/>
      <c r="Q104" s="8"/>
      <c r="R104" s="8"/>
      <c r="S104" s="8"/>
      <c r="T104" s="8"/>
      <c r="U104" s="8"/>
      <c r="V104" s="8"/>
      <c r="W104" s="8"/>
      <c r="X104" s="8"/>
      <c r="Y104" s="8"/>
    </row>
    <row r="105" spans="1:25" x14ac:dyDescent="0.25">
      <c r="A105" s="14" t="str">
        <f>IF(B105&lt;&gt;"",COUNTA($B$7:B105),"")</f>
        <v/>
      </c>
      <c r="B105" s="15"/>
      <c r="C105" s="15"/>
      <c r="D105" s="15"/>
      <c r="E105" s="15"/>
      <c r="F105" s="15"/>
      <c r="G105" s="8"/>
      <c r="H105" s="8"/>
      <c r="I105" s="8"/>
      <c r="J105" s="8"/>
      <c r="K105" s="8"/>
      <c r="L105" s="8"/>
      <c r="M105" s="8"/>
      <c r="N105" s="8"/>
      <c r="O105" s="8"/>
      <c r="P105" s="8"/>
      <c r="Q105" s="8"/>
      <c r="R105" s="8"/>
      <c r="S105" s="8"/>
      <c r="T105" s="8"/>
      <c r="U105" s="8"/>
      <c r="V105" s="8"/>
      <c r="W105" s="8"/>
      <c r="X105" s="8"/>
      <c r="Y105" s="8"/>
    </row>
    <row r="106" spans="1:25" x14ac:dyDescent="0.25">
      <c r="A106" s="14" t="str">
        <f>IF(B106&lt;&gt;"",COUNTA($B$7:B106),"")</f>
        <v/>
      </c>
      <c r="B106" s="15"/>
      <c r="C106" s="15"/>
      <c r="D106" s="15"/>
      <c r="E106" s="15"/>
      <c r="F106" s="15"/>
      <c r="G106" s="8"/>
      <c r="H106" s="8"/>
      <c r="I106" s="8"/>
      <c r="J106" s="8"/>
      <c r="K106" s="8"/>
      <c r="L106" s="8"/>
      <c r="M106" s="8"/>
      <c r="N106" s="8"/>
      <c r="O106" s="8"/>
      <c r="P106" s="8"/>
      <c r="Q106" s="8"/>
      <c r="R106" s="8"/>
      <c r="S106" s="8"/>
      <c r="T106" s="8"/>
      <c r="U106" s="8"/>
      <c r="V106" s="8"/>
      <c r="W106" s="8"/>
      <c r="X106" s="8"/>
      <c r="Y106" s="8"/>
    </row>
    <row r="107" spans="1:25" x14ac:dyDescent="0.25">
      <c r="A107" s="14" t="str">
        <f>IF(B107&lt;&gt;"",COUNTA($B$7:B107),"")</f>
        <v/>
      </c>
      <c r="B107" s="15"/>
      <c r="C107" s="15"/>
      <c r="D107" s="15"/>
      <c r="E107" s="15"/>
      <c r="F107" s="15"/>
      <c r="G107" s="8"/>
      <c r="H107" s="8"/>
      <c r="I107" s="8"/>
      <c r="J107" s="8"/>
      <c r="K107" s="8"/>
      <c r="L107" s="8"/>
      <c r="M107" s="8"/>
      <c r="N107" s="8"/>
      <c r="O107" s="8"/>
      <c r="P107" s="8"/>
      <c r="Q107" s="8"/>
      <c r="R107" s="8"/>
      <c r="S107" s="8"/>
      <c r="T107" s="8"/>
      <c r="U107" s="8"/>
      <c r="V107" s="8"/>
      <c r="W107" s="8"/>
      <c r="X107" s="8"/>
      <c r="Y107" s="8"/>
    </row>
    <row r="108" spans="1:25" x14ac:dyDescent="0.25">
      <c r="A108" s="14" t="str">
        <f>IF(B108&lt;&gt;"",COUNTA($B$7:B108),"")</f>
        <v/>
      </c>
      <c r="B108" s="15"/>
      <c r="C108" s="15"/>
      <c r="D108" s="15"/>
      <c r="E108" s="15"/>
      <c r="F108" s="15"/>
      <c r="G108" s="8"/>
      <c r="H108" s="8"/>
      <c r="I108" s="8"/>
      <c r="J108" s="8"/>
      <c r="K108" s="8"/>
      <c r="L108" s="8"/>
      <c r="M108" s="8"/>
      <c r="N108" s="8"/>
      <c r="O108" s="8"/>
      <c r="P108" s="8"/>
      <c r="Q108" s="8"/>
      <c r="R108" s="8"/>
      <c r="S108" s="8"/>
      <c r="T108" s="8"/>
      <c r="U108" s="8"/>
      <c r="V108" s="8"/>
      <c r="W108" s="8"/>
      <c r="X108" s="8"/>
      <c r="Y108" s="8"/>
    </row>
    <row r="109" spans="1:25" x14ac:dyDescent="0.25">
      <c r="A109" s="14" t="str">
        <f>IF(B109&lt;&gt;"",COUNTA($B$7:B109),"")</f>
        <v/>
      </c>
      <c r="B109" s="15"/>
      <c r="C109" s="15"/>
      <c r="D109" s="15"/>
      <c r="E109" s="15"/>
      <c r="F109" s="15"/>
      <c r="G109" s="8"/>
      <c r="H109" s="8"/>
      <c r="I109" s="8"/>
      <c r="J109" s="8"/>
      <c r="K109" s="8"/>
      <c r="L109" s="8"/>
      <c r="M109" s="8"/>
      <c r="N109" s="8"/>
      <c r="O109" s="8"/>
      <c r="P109" s="8"/>
      <c r="Q109" s="8"/>
      <c r="R109" s="8"/>
      <c r="S109" s="8"/>
      <c r="T109" s="8"/>
      <c r="U109" s="8"/>
      <c r="V109" s="8"/>
      <c r="W109" s="8"/>
      <c r="X109" s="8"/>
      <c r="Y109" s="8"/>
    </row>
    <row r="110" spans="1:25" x14ac:dyDescent="0.25">
      <c r="A110" s="14" t="str">
        <f>IF(B110&lt;&gt;"",COUNTA($B$7:B110),"")</f>
        <v/>
      </c>
      <c r="B110" s="15"/>
      <c r="C110" s="15"/>
      <c r="D110" s="15"/>
      <c r="E110" s="15"/>
      <c r="F110" s="15"/>
      <c r="G110" s="8"/>
      <c r="H110" s="8"/>
      <c r="I110" s="8"/>
      <c r="J110" s="8"/>
      <c r="K110" s="8"/>
      <c r="L110" s="8"/>
      <c r="M110" s="8"/>
      <c r="N110" s="8"/>
      <c r="O110" s="8"/>
      <c r="P110" s="8"/>
      <c r="Q110" s="8"/>
      <c r="R110" s="8"/>
      <c r="S110" s="8"/>
      <c r="T110" s="8"/>
      <c r="U110" s="8"/>
      <c r="V110" s="8"/>
      <c r="W110" s="8"/>
      <c r="X110" s="8"/>
      <c r="Y110" s="8"/>
    </row>
    <row r="111" spans="1:25" x14ac:dyDescent="0.25">
      <c r="A111" s="14" t="str">
        <f>IF(B111&lt;&gt;"",COUNTA($B$7:B111),"")</f>
        <v/>
      </c>
      <c r="B111" s="15"/>
      <c r="C111" s="15"/>
      <c r="D111" s="15"/>
      <c r="E111" s="15"/>
      <c r="F111" s="15"/>
      <c r="G111" s="8"/>
      <c r="H111" s="8"/>
      <c r="I111" s="8"/>
      <c r="J111" s="8"/>
      <c r="K111" s="8"/>
      <c r="L111" s="8"/>
      <c r="M111" s="8"/>
      <c r="N111" s="8"/>
      <c r="O111" s="8"/>
      <c r="P111" s="8"/>
      <c r="Q111" s="8"/>
      <c r="R111" s="8"/>
      <c r="S111" s="8"/>
      <c r="T111" s="8"/>
      <c r="U111" s="8"/>
      <c r="V111" s="8"/>
      <c r="W111" s="8"/>
      <c r="X111" s="8"/>
      <c r="Y111" s="8"/>
    </row>
    <row r="112" spans="1:25" x14ac:dyDescent="0.25">
      <c r="A112" s="14" t="str">
        <f>IF(B112&lt;&gt;"",COUNTA($B$7:B112),"")</f>
        <v/>
      </c>
      <c r="B112" s="15"/>
      <c r="C112" s="15"/>
      <c r="D112" s="15"/>
      <c r="E112" s="15"/>
      <c r="F112" s="15"/>
      <c r="G112" s="8"/>
      <c r="H112" s="8"/>
      <c r="I112" s="8"/>
      <c r="J112" s="8"/>
      <c r="K112" s="8"/>
      <c r="L112" s="8"/>
      <c r="M112" s="8"/>
      <c r="N112" s="8"/>
      <c r="O112" s="8"/>
      <c r="P112" s="8"/>
      <c r="Q112" s="8"/>
      <c r="R112" s="8"/>
      <c r="S112" s="8"/>
      <c r="T112" s="8"/>
      <c r="U112" s="8"/>
      <c r="V112" s="8"/>
      <c r="W112" s="8"/>
      <c r="X112" s="8"/>
      <c r="Y112" s="8"/>
    </row>
    <row r="113" spans="1:25" x14ac:dyDescent="0.25">
      <c r="A113" s="14" t="str">
        <f>IF(B113&lt;&gt;"",COUNTA($B$7:B113),"")</f>
        <v/>
      </c>
      <c r="B113" s="15"/>
      <c r="C113" s="15"/>
      <c r="D113" s="15"/>
      <c r="E113" s="15"/>
      <c r="F113" s="15"/>
      <c r="G113" s="8"/>
      <c r="H113" s="8"/>
      <c r="I113" s="8"/>
      <c r="J113" s="8"/>
      <c r="K113" s="8"/>
      <c r="L113" s="8"/>
      <c r="M113" s="8"/>
      <c r="N113" s="8"/>
      <c r="O113" s="8"/>
      <c r="P113" s="8"/>
      <c r="Q113" s="8"/>
      <c r="R113" s="8"/>
      <c r="S113" s="8"/>
      <c r="T113" s="8"/>
      <c r="U113" s="8"/>
      <c r="V113" s="8"/>
      <c r="W113" s="8"/>
      <c r="X113" s="8"/>
      <c r="Y113" s="8"/>
    </row>
    <row r="114" spans="1:25" x14ac:dyDescent="0.25">
      <c r="A114" s="14" t="str">
        <f>IF(B114&lt;&gt;"",COUNTA($B$7:B114),"")</f>
        <v/>
      </c>
      <c r="B114" s="15"/>
      <c r="C114" s="15"/>
      <c r="D114" s="15"/>
      <c r="E114" s="15"/>
      <c r="F114" s="15"/>
      <c r="G114" s="8"/>
      <c r="H114" s="8"/>
      <c r="I114" s="8"/>
      <c r="J114" s="8"/>
      <c r="K114" s="8"/>
      <c r="L114" s="8"/>
      <c r="M114" s="8"/>
      <c r="N114" s="8"/>
      <c r="O114" s="8"/>
      <c r="P114" s="8"/>
      <c r="Q114" s="8"/>
      <c r="R114" s="8"/>
      <c r="S114" s="8"/>
      <c r="T114" s="8"/>
      <c r="U114" s="8"/>
      <c r="V114" s="8"/>
      <c r="W114" s="8"/>
      <c r="X114" s="8"/>
      <c r="Y114" s="8"/>
    </row>
    <row r="115" spans="1:25" x14ac:dyDescent="0.25">
      <c r="A115" s="14" t="str">
        <f>IF(B115&lt;&gt;"",COUNTA($B$7:B115),"")</f>
        <v/>
      </c>
      <c r="B115" s="15"/>
      <c r="C115" s="15"/>
      <c r="D115" s="15"/>
      <c r="E115" s="15"/>
      <c r="F115" s="15"/>
      <c r="G115" s="8"/>
      <c r="H115" s="8"/>
      <c r="I115" s="8"/>
      <c r="J115" s="8"/>
      <c r="K115" s="8"/>
      <c r="L115" s="8"/>
      <c r="M115" s="8"/>
      <c r="N115" s="8"/>
      <c r="O115" s="8"/>
      <c r="P115" s="8"/>
      <c r="Q115" s="8"/>
      <c r="R115" s="8"/>
      <c r="S115" s="8"/>
      <c r="T115" s="8"/>
      <c r="U115" s="8"/>
      <c r="V115" s="8"/>
      <c r="W115" s="8"/>
      <c r="X115" s="8"/>
      <c r="Y115" s="8"/>
    </row>
    <row r="116" spans="1:25" x14ac:dyDescent="0.25">
      <c r="A116" s="14" t="str">
        <f>IF(B116&lt;&gt;"",COUNTA($B$7:B116),"")</f>
        <v/>
      </c>
      <c r="B116" s="15"/>
      <c r="C116" s="15"/>
      <c r="D116" s="15"/>
      <c r="E116" s="15"/>
      <c r="F116" s="15"/>
      <c r="G116" s="8"/>
      <c r="H116" s="8"/>
      <c r="I116" s="8"/>
      <c r="J116" s="8"/>
      <c r="K116" s="8"/>
      <c r="L116" s="8"/>
      <c r="M116" s="8"/>
      <c r="N116" s="8"/>
      <c r="O116" s="8"/>
      <c r="P116" s="8"/>
      <c r="Q116" s="8"/>
      <c r="R116" s="8"/>
      <c r="S116" s="8"/>
      <c r="T116" s="8"/>
      <c r="U116" s="8"/>
      <c r="V116" s="8"/>
      <c r="W116" s="8"/>
      <c r="X116" s="8"/>
      <c r="Y116" s="8"/>
    </row>
    <row r="117" spans="1:25" x14ac:dyDescent="0.25">
      <c r="A117" s="14" t="str">
        <f>IF(B117&lt;&gt;"",COUNTA($B$7:B117),"")</f>
        <v/>
      </c>
      <c r="B117" s="15"/>
      <c r="C117" s="15"/>
      <c r="D117" s="15"/>
      <c r="E117" s="15"/>
      <c r="F117" s="15"/>
      <c r="G117" s="8"/>
      <c r="H117" s="8"/>
      <c r="I117" s="8"/>
      <c r="J117" s="8"/>
      <c r="K117" s="8"/>
      <c r="L117" s="8"/>
      <c r="M117" s="8"/>
      <c r="N117" s="8"/>
      <c r="O117" s="8"/>
      <c r="P117" s="8"/>
      <c r="Q117" s="8"/>
      <c r="R117" s="8"/>
      <c r="S117" s="8"/>
      <c r="T117" s="8"/>
      <c r="U117" s="8"/>
      <c r="V117" s="8"/>
      <c r="W117" s="8"/>
      <c r="X117" s="8"/>
      <c r="Y117" s="8"/>
    </row>
    <row r="118" spans="1:25" x14ac:dyDescent="0.25">
      <c r="A118" s="14" t="str">
        <f>IF(B118&lt;&gt;"",COUNTA($B$7:B118),"")</f>
        <v/>
      </c>
      <c r="B118" s="15"/>
      <c r="C118" s="15"/>
      <c r="D118" s="15"/>
      <c r="E118" s="15"/>
      <c r="F118" s="15"/>
      <c r="G118" s="8"/>
      <c r="H118" s="8"/>
      <c r="I118" s="8"/>
      <c r="J118" s="8"/>
      <c r="K118" s="8"/>
      <c r="L118" s="8"/>
      <c r="M118" s="8"/>
      <c r="N118" s="8"/>
      <c r="O118" s="8"/>
      <c r="P118" s="8"/>
      <c r="Q118" s="8"/>
      <c r="R118" s="8"/>
      <c r="S118" s="8"/>
      <c r="T118" s="8"/>
      <c r="U118" s="8"/>
      <c r="V118" s="8"/>
      <c r="W118" s="8"/>
      <c r="X118" s="8"/>
      <c r="Y118" s="8"/>
    </row>
    <row r="119" spans="1:25" x14ac:dyDescent="0.25">
      <c r="A119" s="14" t="str">
        <f>IF(B119&lt;&gt;"",COUNTA($B$7:B119),"")</f>
        <v/>
      </c>
      <c r="B119" s="15"/>
      <c r="C119" s="15"/>
      <c r="D119" s="15"/>
      <c r="E119" s="15"/>
      <c r="F119" s="15"/>
      <c r="G119" s="8"/>
      <c r="H119" s="8"/>
      <c r="I119" s="8"/>
      <c r="J119" s="8"/>
      <c r="K119" s="8"/>
      <c r="L119" s="8"/>
      <c r="M119" s="8"/>
      <c r="N119" s="8"/>
      <c r="O119" s="8"/>
      <c r="P119" s="8"/>
      <c r="Q119" s="8"/>
      <c r="R119" s="8"/>
      <c r="S119" s="8"/>
      <c r="T119" s="8"/>
      <c r="U119" s="8"/>
      <c r="V119" s="8"/>
      <c r="W119" s="8"/>
      <c r="X119" s="8"/>
      <c r="Y119" s="8"/>
    </row>
    <row r="120" spans="1:25" x14ac:dyDescent="0.25">
      <c r="A120" s="14" t="str">
        <f>IF(B120&lt;&gt;"",COUNTA($B$7:B120),"")</f>
        <v/>
      </c>
      <c r="B120" s="15"/>
      <c r="C120" s="15"/>
      <c r="D120" s="15"/>
      <c r="E120" s="15"/>
      <c r="F120" s="15"/>
      <c r="G120" s="8"/>
      <c r="H120" s="8"/>
      <c r="I120" s="8"/>
      <c r="J120" s="8"/>
      <c r="K120" s="8"/>
      <c r="L120" s="8"/>
      <c r="M120" s="8"/>
      <c r="N120" s="8"/>
      <c r="O120" s="8"/>
      <c r="P120" s="8"/>
      <c r="Q120" s="8"/>
      <c r="R120" s="8"/>
      <c r="S120" s="8"/>
      <c r="T120" s="8"/>
      <c r="U120" s="8"/>
      <c r="V120" s="8"/>
      <c r="W120" s="8"/>
      <c r="X120" s="8"/>
      <c r="Y120" s="8"/>
    </row>
    <row r="121" spans="1:25" x14ac:dyDescent="0.25">
      <c r="A121" s="14" t="str">
        <f>IF(B121&lt;&gt;"",COUNTA($B$7:B121),"")</f>
        <v/>
      </c>
      <c r="B121" s="15"/>
      <c r="C121" s="15"/>
      <c r="D121" s="15"/>
      <c r="E121" s="15"/>
      <c r="F121" s="15"/>
      <c r="G121" s="8"/>
      <c r="H121" s="8"/>
      <c r="I121" s="8"/>
      <c r="J121" s="8"/>
      <c r="K121" s="8"/>
      <c r="L121" s="8"/>
      <c r="M121" s="8"/>
      <c r="N121" s="8"/>
      <c r="O121" s="8"/>
      <c r="P121" s="8"/>
      <c r="Q121" s="8"/>
      <c r="R121" s="8"/>
      <c r="S121" s="8"/>
      <c r="T121" s="8"/>
      <c r="U121" s="8"/>
      <c r="V121" s="8"/>
      <c r="W121" s="8"/>
      <c r="X121" s="8"/>
      <c r="Y121" s="8"/>
    </row>
    <row r="122" spans="1:25" x14ac:dyDescent="0.25">
      <c r="A122" s="14" t="str">
        <f>IF(B122&lt;&gt;"",COUNTA($B$7:B122),"")</f>
        <v/>
      </c>
      <c r="B122" s="15"/>
      <c r="C122" s="15"/>
      <c r="D122" s="15"/>
      <c r="E122" s="15"/>
      <c r="F122" s="15"/>
      <c r="G122" s="8"/>
      <c r="H122" s="8"/>
      <c r="I122" s="8"/>
      <c r="J122" s="8"/>
      <c r="K122" s="8"/>
      <c r="L122" s="8"/>
      <c r="M122" s="8"/>
      <c r="N122" s="8"/>
      <c r="O122" s="8"/>
      <c r="P122" s="8"/>
      <c r="Q122" s="8"/>
      <c r="R122" s="8"/>
      <c r="S122" s="8"/>
      <c r="T122" s="8"/>
      <c r="U122" s="8"/>
      <c r="V122" s="8"/>
      <c r="W122" s="8"/>
      <c r="X122" s="8"/>
      <c r="Y122" s="8"/>
    </row>
    <row r="123" spans="1:25" x14ac:dyDescent="0.25">
      <c r="A123" s="14" t="str">
        <f>IF(B123&lt;&gt;"",COUNTA($B$7:B123),"")</f>
        <v/>
      </c>
      <c r="B123" s="15"/>
      <c r="C123" s="15"/>
      <c r="D123" s="15"/>
      <c r="E123" s="15"/>
      <c r="F123" s="15"/>
      <c r="G123" s="8"/>
      <c r="H123" s="8"/>
      <c r="I123" s="8"/>
      <c r="J123" s="8"/>
      <c r="K123" s="8"/>
      <c r="L123" s="8"/>
      <c r="M123" s="8"/>
      <c r="N123" s="8"/>
      <c r="O123" s="8"/>
      <c r="P123" s="8"/>
      <c r="Q123" s="8"/>
      <c r="R123" s="8"/>
      <c r="S123" s="8"/>
      <c r="T123" s="8"/>
      <c r="U123" s="8"/>
      <c r="V123" s="8"/>
      <c r="W123" s="8"/>
      <c r="X123" s="8"/>
      <c r="Y123" s="8"/>
    </row>
    <row r="124" spans="1:25" x14ac:dyDescent="0.25">
      <c r="A124" s="14" t="str">
        <f>IF(B124&lt;&gt;"",COUNTA($B$7:B124),"")</f>
        <v/>
      </c>
      <c r="B124" s="15"/>
      <c r="C124" s="15"/>
      <c r="D124" s="15"/>
      <c r="E124" s="15"/>
      <c r="F124" s="15"/>
      <c r="G124" s="8"/>
      <c r="H124" s="8"/>
      <c r="I124" s="8"/>
      <c r="J124" s="8"/>
      <c r="K124" s="8"/>
      <c r="L124" s="8"/>
      <c r="M124" s="8"/>
      <c r="N124" s="8"/>
      <c r="O124" s="8"/>
      <c r="P124" s="8"/>
      <c r="Q124" s="8"/>
      <c r="R124" s="8"/>
      <c r="S124" s="8"/>
      <c r="T124" s="8"/>
      <c r="U124" s="8"/>
      <c r="V124" s="8"/>
      <c r="W124" s="8"/>
      <c r="X124" s="8"/>
      <c r="Y124" s="8"/>
    </row>
    <row r="125" spans="1:25" x14ac:dyDescent="0.25">
      <c r="A125" s="14" t="str">
        <f>IF(B125&lt;&gt;"",COUNTA($B$7:B125),"")</f>
        <v/>
      </c>
      <c r="B125" s="15"/>
      <c r="C125" s="15"/>
      <c r="D125" s="15"/>
      <c r="E125" s="15"/>
      <c r="F125" s="15"/>
      <c r="G125" s="8"/>
      <c r="H125" s="8"/>
      <c r="I125" s="8"/>
      <c r="J125" s="8"/>
      <c r="K125" s="8"/>
      <c r="L125" s="8"/>
      <c r="M125" s="8"/>
      <c r="N125" s="8"/>
      <c r="O125" s="8"/>
      <c r="P125" s="8"/>
      <c r="Q125" s="8"/>
      <c r="R125" s="8"/>
      <c r="S125" s="8"/>
      <c r="T125" s="8"/>
      <c r="U125" s="8"/>
      <c r="V125" s="8"/>
      <c r="W125" s="8"/>
      <c r="X125" s="8"/>
      <c r="Y125" s="8"/>
    </row>
    <row r="126" spans="1:25" x14ac:dyDescent="0.25">
      <c r="A126" s="14" t="str">
        <f>IF(B126&lt;&gt;"",COUNTA($B$7:B126),"")</f>
        <v/>
      </c>
      <c r="B126" s="15"/>
      <c r="C126" s="15"/>
      <c r="D126" s="15"/>
      <c r="E126" s="15"/>
      <c r="F126" s="15"/>
      <c r="G126" s="8"/>
      <c r="H126" s="8"/>
      <c r="I126" s="8"/>
      <c r="J126" s="8"/>
      <c r="K126" s="8"/>
      <c r="L126" s="8"/>
      <c r="M126" s="8"/>
      <c r="N126" s="8"/>
      <c r="O126" s="8"/>
      <c r="P126" s="8"/>
      <c r="Q126" s="8"/>
      <c r="R126" s="8"/>
      <c r="S126" s="8"/>
      <c r="T126" s="8"/>
      <c r="U126" s="8"/>
      <c r="V126" s="8"/>
      <c r="W126" s="8"/>
      <c r="X126" s="8"/>
      <c r="Y126" s="8"/>
    </row>
    <row r="127" spans="1:25" x14ac:dyDescent="0.25">
      <c r="A127" s="14" t="str">
        <f>IF(B127&lt;&gt;"",COUNTA($B$7:B127),"")</f>
        <v/>
      </c>
      <c r="B127" s="15"/>
      <c r="C127" s="15"/>
      <c r="D127" s="15"/>
      <c r="E127" s="15"/>
      <c r="F127" s="15"/>
      <c r="G127" s="8"/>
      <c r="H127" s="8"/>
      <c r="I127" s="8"/>
      <c r="J127" s="8"/>
      <c r="K127" s="8"/>
      <c r="L127" s="8"/>
      <c r="M127" s="8"/>
      <c r="N127" s="8"/>
      <c r="O127" s="8"/>
      <c r="P127" s="8"/>
      <c r="Q127" s="8"/>
      <c r="R127" s="8"/>
      <c r="S127" s="8"/>
      <c r="T127" s="8"/>
      <c r="U127" s="8"/>
      <c r="V127" s="8"/>
      <c r="W127" s="8"/>
      <c r="X127" s="8"/>
      <c r="Y127" s="8"/>
    </row>
    <row r="128" spans="1:25" x14ac:dyDescent="0.25">
      <c r="A128" s="14" t="str">
        <f>IF(B128&lt;&gt;"",COUNTA($B$7:B128),"")</f>
        <v/>
      </c>
      <c r="B128" s="15"/>
      <c r="C128" s="15"/>
      <c r="D128" s="15"/>
      <c r="E128" s="15"/>
      <c r="F128" s="15"/>
      <c r="G128" s="8"/>
      <c r="H128" s="8"/>
      <c r="I128" s="8"/>
      <c r="J128" s="8"/>
      <c r="K128" s="8"/>
      <c r="L128" s="8"/>
      <c r="M128" s="8"/>
      <c r="N128" s="8"/>
      <c r="O128" s="8"/>
      <c r="P128" s="8"/>
      <c r="Q128" s="8"/>
      <c r="R128" s="8"/>
      <c r="S128" s="8"/>
      <c r="T128" s="8"/>
      <c r="U128" s="8"/>
      <c r="V128" s="8"/>
      <c r="W128" s="8"/>
      <c r="X128" s="8"/>
      <c r="Y128" s="8"/>
    </row>
    <row r="129" spans="1:25" x14ac:dyDescent="0.25">
      <c r="A129" s="14" t="str">
        <f>IF(B129&lt;&gt;"",COUNTA($B$7:B129),"")</f>
        <v/>
      </c>
      <c r="B129" s="15"/>
      <c r="C129" s="15"/>
      <c r="D129" s="15"/>
      <c r="E129" s="15"/>
      <c r="F129" s="15"/>
      <c r="G129" s="8"/>
      <c r="H129" s="8"/>
      <c r="I129" s="8"/>
      <c r="J129" s="8"/>
      <c r="K129" s="8"/>
      <c r="L129" s="8"/>
      <c r="M129" s="8"/>
      <c r="N129" s="8"/>
      <c r="O129" s="8"/>
      <c r="P129" s="8"/>
      <c r="Q129" s="8"/>
      <c r="R129" s="8"/>
      <c r="S129" s="8"/>
      <c r="T129" s="8"/>
      <c r="U129" s="8"/>
      <c r="V129" s="8"/>
      <c r="W129" s="8"/>
      <c r="X129" s="8"/>
      <c r="Y129" s="8"/>
    </row>
    <row r="130" spans="1:25" x14ac:dyDescent="0.25">
      <c r="A130" s="14" t="str">
        <f>IF(B130&lt;&gt;"",COUNTA($B$7:B130),"")</f>
        <v/>
      </c>
      <c r="B130" s="15"/>
      <c r="C130" s="15"/>
      <c r="D130" s="15"/>
      <c r="E130" s="15"/>
      <c r="F130" s="15"/>
      <c r="G130" s="8"/>
      <c r="H130" s="8"/>
      <c r="I130" s="8"/>
      <c r="J130" s="8"/>
      <c r="K130" s="8"/>
      <c r="L130" s="8"/>
      <c r="M130" s="8"/>
      <c r="N130" s="8"/>
      <c r="O130" s="8"/>
      <c r="P130" s="8"/>
      <c r="Q130" s="8"/>
      <c r="R130" s="8"/>
      <c r="S130" s="8"/>
      <c r="T130" s="8"/>
      <c r="U130" s="8"/>
      <c r="V130" s="8"/>
      <c r="W130" s="8"/>
      <c r="X130" s="8"/>
      <c r="Y130" s="8"/>
    </row>
    <row r="131" spans="1:25" x14ac:dyDescent="0.25">
      <c r="A131" s="14" t="str">
        <f>IF(B131&lt;&gt;"",COUNTA($B$7:B131),"")</f>
        <v/>
      </c>
      <c r="B131" s="15"/>
      <c r="C131" s="15"/>
      <c r="D131" s="15"/>
      <c r="E131" s="15"/>
      <c r="F131" s="15"/>
      <c r="G131" s="8"/>
      <c r="H131" s="8"/>
      <c r="I131" s="8"/>
      <c r="J131" s="8"/>
      <c r="K131" s="8"/>
      <c r="L131" s="8"/>
      <c r="M131" s="8"/>
      <c r="N131" s="8"/>
      <c r="O131" s="8"/>
      <c r="P131" s="8"/>
      <c r="Q131" s="8"/>
      <c r="R131" s="8"/>
      <c r="S131" s="8"/>
      <c r="T131" s="8"/>
      <c r="U131" s="8"/>
      <c r="V131" s="8"/>
      <c r="W131" s="8"/>
      <c r="X131" s="8"/>
      <c r="Y131" s="8"/>
    </row>
    <row r="132" spans="1:25" x14ac:dyDescent="0.25">
      <c r="A132" s="14" t="str">
        <f>IF(B132&lt;&gt;"",COUNTA($B$7:B132),"")</f>
        <v/>
      </c>
      <c r="B132" s="15"/>
      <c r="C132" s="15"/>
      <c r="D132" s="15"/>
      <c r="E132" s="15"/>
      <c r="F132" s="15"/>
      <c r="G132" s="8"/>
      <c r="H132" s="8"/>
      <c r="I132" s="8"/>
      <c r="J132" s="8"/>
      <c r="K132" s="8"/>
      <c r="L132" s="8"/>
      <c r="M132" s="8"/>
      <c r="N132" s="8"/>
      <c r="O132" s="8"/>
      <c r="P132" s="8"/>
      <c r="Q132" s="8"/>
      <c r="R132" s="8"/>
      <c r="S132" s="8"/>
      <c r="T132" s="8"/>
      <c r="U132" s="8"/>
      <c r="V132" s="8"/>
      <c r="W132" s="8"/>
      <c r="X132" s="8"/>
      <c r="Y132" s="8"/>
    </row>
    <row r="133" spans="1:25" x14ac:dyDescent="0.25">
      <c r="A133" s="14" t="str">
        <f>IF(B133&lt;&gt;"",COUNTA($B$7:B133),"")</f>
        <v/>
      </c>
      <c r="B133" s="15"/>
      <c r="C133" s="15"/>
      <c r="D133" s="15"/>
      <c r="E133" s="15"/>
      <c r="F133" s="15"/>
      <c r="G133" s="8"/>
      <c r="H133" s="8"/>
      <c r="I133" s="8"/>
      <c r="J133" s="8"/>
      <c r="K133" s="8"/>
      <c r="L133" s="8"/>
      <c r="M133" s="8"/>
      <c r="N133" s="8"/>
      <c r="O133" s="8"/>
      <c r="P133" s="8"/>
      <c r="Q133" s="8"/>
      <c r="R133" s="8"/>
      <c r="S133" s="8"/>
      <c r="T133" s="8"/>
      <c r="U133" s="8"/>
      <c r="V133" s="8"/>
      <c r="W133" s="8"/>
      <c r="X133" s="8"/>
      <c r="Y133" s="8"/>
    </row>
    <row r="134" spans="1:25" x14ac:dyDescent="0.25">
      <c r="A134" s="14" t="str">
        <f>IF(B134&lt;&gt;"",COUNTA($B$7:B134),"")</f>
        <v/>
      </c>
      <c r="B134" s="15"/>
      <c r="C134" s="15"/>
      <c r="D134" s="15"/>
      <c r="E134" s="15"/>
      <c r="F134" s="15"/>
      <c r="G134" s="8"/>
      <c r="H134" s="8"/>
      <c r="I134" s="8"/>
      <c r="J134" s="8"/>
      <c r="K134" s="8"/>
      <c r="L134" s="8"/>
      <c r="M134" s="8"/>
      <c r="N134" s="8"/>
      <c r="O134" s="8"/>
      <c r="P134" s="8"/>
      <c r="Q134" s="8"/>
      <c r="R134" s="8"/>
      <c r="S134" s="8"/>
      <c r="T134" s="8"/>
      <c r="U134" s="8"/>
      <c r="V134" s="8"/>
      <c r="W134" s="8"/>
      <c r="X134" s="8"/>
      <c r="Y134" s="8"/>
    </row>
    <row r="135" spans="1:25" x14ac:dyDescent="0.25">
      <c r="A135" s="14" t="str">
        <f>IF(B135&lt;&gt;"",COUNTA($B$7:B135),"")</f>
        <v/>
      </c>
      <c r="B135" s="15"/>
      <c r="C135" s="15"/>
      <c r="D135" s="15"/>
      <c r="E135" s="15"/>
      <c r="F135" s="15"/>
      <c r="G135" s="8"/>
      <c r="H135" s="8"/>
      <c r="I135" s="8"/>
      <c r="J135" s="8"/>
      <c r="K135" s="8"/>
      <c r="L135" s="8"/>
      <c r="M135" s="8"/>
      <c r="N135" s="8"/>
      <c r="O135" s="8"/>
      <c r="P135" s="8"/>
      <c r="Q135" s="8"/>
      <c r="R135" s="8"/>
      <c r="S135" s="8"/>
      <c r="T135" s="8"/>
      <c r="U135" s="8"/>
      <c r="V135" s="8"/>
      <c r="W135" s="8"/>
      <c r="X135" s="8"/>
      <c r="Y135" s="8"/>
    </row>
    <row r="136" spans="1:25" x14ac:dyDescent="0.25">
      <c r="A136" s="14" t="str">
        <f>IF(B136&lt;&gt;"",COUNTA($B$7:B136),"")</f>
        <v/>
      </c>
      <c r="B136" s="15"/>
      <c r="C136" s="15"/>
      <c r="D136" s="15"/>
      <c r="E136" s="15"/>
      <c r="F136" s="15"/>
      <c r="G136" s="8"/>
      <c r="H136" s="8"/>
      <c r="I136" s="8"/>
      <c r="J136" s="8"/>
      <c r="K136" s="8"/>
      <c r="L136" s="8"/>
      <c r="M136" s="8"/>
      <c r="N136" s="8"/>
      <c r="O136" s="8"/>
      <c r="P136" s="8"/>
      <c r="Q136" s="8"/>
      <c r="R136" s="8"/>
      <c r="S136" s="8"/>
      <c r="T136" s="8"/>
      <c r="U136" s="8"/>
      <c r="V136" s="8"/>
      <c r="W136" s="8"/>
      <c r="X136" s="8"/>
      <c r="Y136" s="8"/>
    </row>
    <row r="137" spans="1:25" x14ac:dyDescent="0.25">
      <c r="A137" s="14" t="str">
        <f>IF(B137&lt;&gt;"",COUNTA($B$7:B137),"")</f>
        <v/>
      </c>
      <c r="B137" s="15"/>
      <c r="C137" s="15"/>
      <c r="D137" s="15"/>
      <c r="E137" s="15"/>
      <c r="F137" s="15"/>
      <c r="G137" s="8"/>
      <c r="H137" s="8"/>
      <c r="I137" s="8"/>
      <c r="J137" s="8"/>
      <c r="K137" s="8"/>
      <c r="L137" s="8"/>
      <c r="M137" s="8"/>
      <c r="N137" s="8"/>
      <c r="O137" s="8"/>
      <c r="P137" s="8"/>
      <c r="Q137" s="8"/>
      <c r="R137" s="8"/>
      <c r="S137" s="8"/>
      <c r="T137" s="8"/>
      <c r="U137" s="8"/>
      <c r="V137" s="8"/>
      <c r="W137" s="8"/>
      <c r="X137" s="8"/>
      <c r="Y137" s="8"/>
    </row>
    <row r="138" spans="1:25" x14ac:dyDescent="0.25">
      <c r="A138" s="14" t="str">
        <f>IF(B138&lt;&gt;"",COUNTA($B$7:B138),"")</f>
        <v/>
      </c>
      <c r="B138" s="15"/>
      <c r="C138" s="15"/>
      <c r="D138" s="15"/>
      <c r="E138" s="15"/>
      <c r="F138" s="15"/>
      <c r="G138" s="8"/>
      <c r="H138" s="8"/>
      <c r="I138" s="8"/>
      <c r="J138" s="8"/>
      <c r="K138" s="8"/>
      <c r="L138" s="8"/>
      <c r="M138" s="8"/>
      <c r="N138" s="8"/>
      <c r="O138" s="8"/>
      <c r="P138" s="8"/>
      <c r="Q138" s="8"/>
      <c r="R138" s="8"/>
      <c r="S138" s="8"/>
      <c r="T138" s="8"/>
      <c r="U138" s="8"/>
      <c r="V138" s="8"/>
      <c r="W138" s="8"/>
      <c r="X138" s="8"/>
      <c r="Y138" s="8"/>
    </row>
    <row r="139" spans="1:25" x14ac:dyDescent="0.25">
      <c r="A139" s="14" t="str">
        <f>IF(B139&lt;&gt;"",COUNTA($B$7:B139),"")</f>
        <v/>
      </c>
      <c r="B139" s="15"/>
      <c r="C139" s="15"/>
      <c r="D139" s="15"/>
      <c r="E139" s="15"/>
      <c r="F139" s="15"/>
      <c r="G139" s="8"/>
      <c r="H139" s="8"/>
      <c r="I139" s="8"/>
      <c r="J139" s="8"/>
      <c r="K139" s="8"/>
      <c r="L139" s="8"/>
      <c r="M139" s="8"/>
      <c r="N139" s="8"/>
      <c r="O139" s="8"/>
      <c r="P139" s="8"/>
      <c r="Q139" s="8"/>
      <c r="R139" s="8"/>
      <c r="S139" s="8"/>
      <c r="T139" s="8"/>
      <c r="U139" s="8"/>
      <c r="V139" s="8"/>
      <c r="W139" s="8"/>
      <c r="X139" s="8"/>
      <c r="Y139" s="8"/>
    </row>
    <row r="140" spans="1:25" x14ac:dyDescent="0.25">
      <c r="A140" s="14" t="str">
        <f>IF(B140&lt;&gt;"",COUNTA($B$7:B140),"")</f>
        <v/>
      </c>
      <c r="B140" s="15"/>
      <c r="C140" s="15"/>
      <c r="D140" s="15"/>
      <c r="E140" s="15"/>
      <c r="F140" s="15"/>
      <c r="G140" s="8"/>
      <c r="H140" s="8"/>
      <c r="I140" s="8"/>
      <c r="J140" s="8"/>
      <c r="K140" s="8"/>
      <c r="L140" s="8"/>
      <c r="M140" s="8"/>
      <c r="N140" s="8"/>
      <c r="O140" s="8"/>
      <c r="P140" s="8"/>
      <c r="Q140" s="8"/>
      <c r="R140" s="8"/>
      <c r="S140" s="8"/>
      <c r="T140" s="8"/>
      <c r="U140" s="8"/>
      <c r="V140" s="8"/>
      <c r="W140" s="8"/>
      <c r="X140" s="8"/>
      <c r="Y140" s="8"/>
    </row>
    <row r="141" spans="1:25" x14ac:dyDescent="0.25">
      <c r="A141" s="14" t="str">
        <f>IF(B141&lt;&gt;"",COUNTA($B$7:B141),"")</f>
        <v/>
      </c>
      <c r="B141" s="15"/>
      <c r="C141" s="15"/>
      <c r="D141" s="15"/>
      <c r="E141" s="15"/>
      <c r="F141" s="15"/>
      <c r="G141" s="8"/>
      <c r="H141" s="8"/>
      <c r="I141" s="8"/>
      <c r="J141" s="8"/>
      <c r="K141" s="8"/>
      <c r="L141" s="8"/>
      <c r="M141" s="8"/>
      <c r="N141" s="8"/>
      <c r="O141" s="8"/>
      <c r="P141" s="8"/>
      <c r="Q141" s="8"/>
      <c r="R141" s="8"/>
      <c r="S141" s="8"/>
      <c r="T141" s="8"/>
      <c r="U141" s="8"/>
      <c r="V141" s="8"/>
      <c r="W141" s="8"/>
      <c r="X141" s="8"/>
      <c r="Y141" s="8"/>
    </row>
    <row r="142" spans="1:25" x14ac:dyDescent="0.25">
      <c r="A142" s="14" t="str">
        <f>IF(B142&lt;&gt;"",COUNTA($B$7:B142),"")</f>
        <v/>
      </c>
      <c r="B142" s="15"/>
      <c r="C142" s="15"/>
      <c r="D142" s="15"/>
      <c r="E142" s="15"/>
      <c r="F142" s="15"/>
      <c r="G142" s="8"/>
      <c r="H142" s="8"/>
      <c r="I142" s="8"/>
      <c r="J142" s="8"/>
      <c r="K142" s="8"/>
      <c r="L142" s="8"/>
      <c r="M142" s="8"/>
      <c r="N142" s="8"/>
      <c r="O142" s="8"/>
      <c r="P142" s="8"/>
      <c r="Q142" s="8"/>
      <c r="R142" s="8"/>
      <c r="S142" s="8"/>
      <c r="T142" s="8"/>
      <c r="U142" s="8"/>
      <c r="V142" s="8"/>
      <c r="W142" s="8"/>
      <c r="X142" s="8"/>
      <c r="Y142" s="8"/>
    </row>
    <row r="143" spans="1:25" x14ac:dyDescent="0.25">
      <c r="A143" s="14" t="str">
        <f>IF(B143&lt;&gt;"",COUNTA($B$7:B143),"")</f>
        <v/>
      </c>
      <c r="B143" s="15"/>
      <c r="C143" s="15"/>
      <c r="D143" s="15"/>
      <c r="E143" s="15"/>
      <c r="F143" s="15"/>
      <c r="G143" s="8"/>
      <c r="H143" s="8"/>
      <c r="I143" s="8"/>
      <c r="J143" s="8"/>
      <c r="K143" s="8"/>
      <c r="L143" s="8"/>
      <c r="M143" s="8"/>
      <c r="N143" s="8"/>
      <c r="O143" s="8"/>
      <c r="P143" s="8"/>
      <c r="Q143" s="8"/>
      <c r="R143" s="8"/>
      <c r="S143" s="8"/>
      <c r="T143" s="8"/>
      <c r="U143" s="8"/>
      <c r="V143" s="8"/>
      <c r="W143" s="8"/>
      <c r="X143" s="8"/>
      <c r="Y143" s="8"/>
    </row>
    <row r="144" spans="1:25" x14ac:dyDescent="0.25">
      <c r="A144" s="14" t="str">
        <f>IF(B144&lt;&gt;"",COUNTA($B$7:B144),"")</f>
        <v/>
      </c>
      <c r="B144" s="15"/>
      <c r="C144" s="15"/>
      <c r="D144" s="15"/>
      <c r="E144" s="15"/>
      <c r="F144" s="15"/>
      <c r="G144" s="8"/>
      <c r="H144" s="8"/>
      <c r="I144" s="8"/>
      <c r="J144" s="8"/>
      <c r="K144" s="8"/>
      <c r="L144" s="8"/>
      <c r="M144" s="8"/>
      <c r="N144" s="8"/>
      <c r="O144" s="8"/>
      <c r="P144" s="8"/>
      <c r="Q144" s="8"/>
      <c r="R144" s="8"/>
      <c r="S144" s="8"/>
      <c r="T144" s="8"/>
      <c r="U144" s="8"/>
      <c r="V144" s="8"/>
      <c r="W144" s="8"/>
      <c r="X144" s="8"/>
      <c r="Y144" s="8"/>
    </row>
    <row r="145" spans="1:25" x14ac:dyDescent="0.25">
      <c r="A145" s="14" t="str">
        <f>IF(B145&lt;&gt;"",COUNTA($B$7:B145),"")</f>
        <v/>
      </c>
      <c r="B145" s="15"/>
      <c r="C145" s="15"/>
      <c r="D145" s="15"/>
      <c r="E145" s="15"/>
      <c r="F145" s="15"/>
      <c r="G145" s="8"/>
      <c r="H145" s="8"/>
      <c r="I145" s="8"/>
      <c r="J145" s="8"/>
      <c r="K145" s="8"/>
      <c r="L145" s="8"/>
      <c r="M145" s="8"/>
      <c r="N145" s="8"/>
      <c r="O145" s="8"/>
      <c r="P145" s="8"/>
      <c r="Q145" s="8"/>
      <c r="R145" s="8"/>
      <c r="S145" s="8"/>
      <c r="T145" s="8"/>
      <c r="U145" s="8"/>
      <c r="V145" s="8"/>
      <c r="W145" s="8"/>
      <c r="X145" s="8"/>
      <c r="Y145" s="8"/>
    </row>
    <row r="146" spans="1:25" x14ac:dyDescent="0.25">
      <c r="A146" s="14" t="str">
        <f>IF(B146&lt;&gt;"",COUNTA($B$7:B146),"")</f>
        <v/>
      </c>
      <c r="B146" s="15"/>
      <c r="C146" s="15"/>
      <c r="D146" s="15"/>
      <c r="E146" s="15"/>
      <c r="F146" s="15"/>
      <c r="G146" s="8"/>
      <c r="H146" s="8"/>
      <c r="I146" s="8"/>
      <c r="J146" s="8"/>
      <c r="K146" s="8"/>
      <c r="L146" s="8"/>
      <c r="M146" s="8"/>
      <c r="N146" s="8"/>
      <c r="O146" s="8"/>
      <c r="P146" s="8"/>
      <c r="Q146" s="8"/>
      <c r="R146" s="8"/>
      <c r="S146" s="8"/>
      <c r="T146" s="8"/>
      <c r="U146" s="8"/>
      <c r="V146" s="8"/>
      <c r="W146" s="8"/>
      <c r="X146" s="8"/>
      <c r="Y146" s="8"/>
    </row>
    <row r="147" spans="1:25" x14ac:dyDescent="0.25">
      <c r="A147" s="14" t="str">
        <f>IF(B147&lt;&gt;"",COUNTA($B$7:B147),"")</f>
        <v/>
      </c>
      <c r="B147" s="15"/>
      <c r="C147" s="15"/>
      <c r="D147" s="15"/>
      <c r="E147" s="15"/>
      <c r="F147" s="15"/>
      <c r="G147" s="8"/>
      <c r="H147" s="8"/>
      <c r="I147" s="8"/>
      <c r="J147" s="8"/>
      <c r="K147" s="8"/>
      <c r="L147" s="8"/>
      <c r="M147" s="8"/>
      <c r="N147" s="8"/>
      <c r="O147" s="8"/>
      <c r="P147" s="8"/>
      <c r="Q147" s="8"/>
      <c r="R147" s="8"/>
      <c r="S147" s="8"/>
      <c r="T147" s="8"/>
      <c r="U147" s="8"/>
      <c r="V147" s="8"/>
      <c r="W147" s="8"/>
      <c r="X147" s="8"/>
      <c r="Y147" s="8"/>
    </row>
    <row r="148" spans="1:25" x14ac:dyDescent="0.25">
      <c r="A148" s="14" t="str">
        <f>IF(B148&lt;&gt;"",COUNTA($B$7:B148),"")</f>
        <v/>
      </c>
      <c r="B148" s="15"/>
      <c r="C148" s="15"/>
      <c r="D148" s="15"/>
      <c r="E148" s="15"/>
      <c r="F148" s="15"/>
      <c r="G148" s="8"/>
      <c r="H148" s="8"/>
      <c r="I148" s="8"/>
      <c r="J148" s="8"/>
      <c r="K148" s="8"/>
      <c r="L148" s="8"/>
      <c r="M148" s="8"/>
      <c r="N148" s="8"/>
      <c r="O148" s="8"/>
      <c r="P148" s="8"/>
      <c r="Q148" s="8"/>
      <c r="R148" s="8"/>
      <c r="S148" s="8"/>
      <c r="T148" s="8"/>
      <c r="U148" s="8"/>
      <c r="V148" s="8"/>
      <c r="W148" s="8"/>
      <c r="X148" s="8"/>
      <c r="Y148" s="8"/>
    </row>
    <row r="149" spans="1:25" x14ac:dyDescent="0.25">
      <c r="A149" s="14" t="str">
        <f>IF(B149&lt;&gt;"",COUNTA($B$7:B149),"")</f>
        <v/>
      </c>
      <c r="B149" s="15"/>
      <c r="C149" s="15"/>
      <c r="D149" s="15"/>
      <c r="E149" s="15"/>
      <c r="F149" s="15"/>
      <c r="G149" s="8"/>
      <c r="H149" s="8"/>
      <c r="I149" s="8"/>
      <c r="J149" s="8"/>
      <c r="K149" s="8"/>
      <c r="L149" s="8"/>
      <c r="M149" s="8"/>
      <c r="N149" s="8"/>
      <c r="O149" s="8"/>
      <c r="P149" s="8"/>
      <c r="Q149" s="8"/>
      <c r="R149" s="8"/>
      <c r="S149" s="8"/>
      <c r="T149" s="8"/>
      <c r="U149" s="8"/>
      <c r="V149" s="8"/>
      <c r="W149" s="8"/>
      <c r="X149" s="8"/>
      <c r="Y149" s="8"/>
    </row>
    <row r="150" spans="1:25" x14ac:dyDescent="0.25">
      <c r="A150" s="14" t="str">
        <f>IF(B150&lt;&gt;"",COUNTA($B$7:B150),"")</f>
        <v/>
      </c>
      <c r="B150" s="15"/>
      <c r="C150" s="15"/>
      <c r="D150" s="15"/>
      <c r="E150" s="15"/>
      <c r="F150" s="15"/>
      <c r="G150" s="8"/>
      <c r="H150" s="8"/>
      <c r="I150" s="8"/>
      <c r="J150" s="8"/>
      <c r="K150" s="8"/>
      <c r="L150" s="8"/>
      <c r="M150" s="8"/>
      <c r="N150" s="8"/>
      <c r="O150" s="8"/>
      <c r="P150" s="8"/>
      <c r="Q150" s="8"/>
      <c r="R150" s="8"/>
      <c r="S150" s="8"/>
      <c r="T150" s="8"/>
      <c r="U150" s="8"/>
      <c r="V150" s="8"/>
      <c r="W150" s="8"/>
      <c r="X150" s="8"/>
      <c r="Y150" s="8"/>
    </row>
    <row r="151" spans="1:25" x14ac:dyDescent="0.25">
      <c r="A151" s="14" t="str">
        <f>IF(B151&lt;&gt;"",COUNTA($B$7:B151),"")</f>
        <v/>
      </c>
      <c r="B151" s="15"/>
      <c r="C151" s="15"/>
      <c r="D151" s="15"/>
      <c r="E151" s="15"/>
      <c r="F151" s="15"/>
      <c r="G151" s="8"/>
      <c r="H151" s="8"/>
      <c r="I151" s="8"/>
      <c r="J151" s="8"/>
      <c r="K151" s="8"/>
      <c r="L151" s="8"/>
      <c r="M151" s="8"/>
      <c r="N151" s="8"/>
      <c r="O151" s="8"/>
      <c r="P151" s="8"/>
      <c r="Q151" s="8"/>
      <c r="R151" s="8"/>
      <c r="S151" s="8"/>
      <c r="T151" s="8"/>
      <c r="U151" s="8"/>
      <c r="V151" s="8"/>
      <c r="W151" s="8"/>
      <c r="X151" s="8"/>
      <c r="Y151" s="8"/>
    </row>
    <row r="152" spans="1:25" x14ac:dyDescent="0.25">
      <c r="A152" s="14" t="str">
        <f>IF(B152&lt;&gt;"",COUNTA($B$7:B152),"")</f>
        <v/>
      </c>
      <c r="B152" s="15"/>
      <c r="C152" s="15"/>
      <c r="D152" s="15"/>
      <c r="E152" s="15"/>
      <c r="F152" s="15"/>
      <c r="G152" s="8"/>
      <c r="H152" s="8"/>
      <c r="I152" s="8"/>
      <c r="J152" s="8"/>
      <c r="K152" s="8"/>
      <c r="L152" s="8"/>
      <c r="M152" s="8"/>
      <c r="N152" s="8"/>
      <c r="O152" s="8"/>
      <c r="P152" s="8"/>
      <c r="Q152" s="8"/>
      <c r="R152" s="8"/>
      <c r="S152" s="8"/>
      <c r="T152" s="8"/>
      <c r="U152" s="8"/>
      <c r="V152" s="8"/>
      <c r="W152" s="8"/>
      <c r="X152" s="8"/>
      <c r="Y152" s="8"/>
    </row>
    <row r="153" spans="1:25" x14ac:dyDescent="0.25">
      <c r="A153" s="14" t="str">
        <f>IF(B153&lt;&gt;"",COUNTA($B$7:B153),"")</f>
        <v/>
      </c>
      <c r="B153" s="15"/>
      <c r="C153" s="15"/>
      <c r="D153" s="15"/>
      <c r="E153" s="15"/>
      <c r="F153" s="15"/>
      <c r="G153" s="8"/>
      <c r="H153" s="8"/>
      <c r="I153" s="8"/>
      <c r="J153" s="8"/>
      <c r="K153" s="8"/>
      <c r="L153" s="8"/>
      <c r="M153" s="8"/>
      <c r="N153" s="8"/>
      <c r="O153" s="8"/>
      <c r="P153" s="8"/>
      <c r="Q153" s="8"/>
      <c r="R153" s="8"/>
      <c r="S153" s="8"/>
      <c r="T153" s="8"/>
      <c r="U153" s="8"/>
      <c r="V153" s="8"/>
      <c r="W153" s="8"/>
      <c r="X153" s="8"/>
      <c r="Y153" s="8"/>
    </row>
    <row r="154" spans="1:25" x14ac:dyDescent="0.25">
      <c r="A154" s="14" t="str">
        <f>IF(B154&lt;&gt;"",COUNTA($B$7:B154),"")</f>
        <v/>
      </c>
      <c r="B154" s="15"/>
      <c r="C154" s="15"/>
      <c r="D154" s="15"/>
      <c r="E154" s="15"/>
      <c r="F154" s="15"/>
      <c r="G154" s="8"/>
      <c r="H154" s="8"/>
      <c r="I154" s="8"/>
      <c r="J154" s="8"/>
      <c r="K154" s="8"/>
      <c r="L154" s="8"/>
      <c r="M154" s="8"/>
      <c r="N154" s="8"/>
      <c r="O154" s="8"/>
      <c r="P154" s="8"/>
      <c r="Q154" s="8"/>
      <c r="R154" s="8"/>
      <c r="S154" s="8"/>
      <c r="T154" s="8"/>
      <c r="U154" s="8"/>
      <c r="V154" s="8"/>
      <c r="W154" s="8"/>
      <c r="X154" s="8"/>
      <c r="Y154" s="8"/>
    </row>
    <row r="155" spans="1:25" x14ac:dyDescent="0.25">
      <c r="A155" s="14" t="str">
        <f>IF(B155&lt;&gt;"",COUNTA($B$7:B155),"")</f>
        <v/>
      </c>
      <c r="B155" s="15"/>
      <c r="C155" s="15"/>
      <c r="D155" s="15"/>
      <c r="E155" s="15"/>
      <c r="F155" s="15"/>
      <c r="G155" s="8"/>
      <c r="H155" s="8"/>
      <c r="I155" s="8"/>
      <c r="J155" s="8"/>
      <c r="K155" s="8"/>
      <c r="L155" s="8"/>
      <c r="M155" s="8"/>
      <c r="N155" s="8"/>
      <c r="O155" s="8"/>
      <c r="P155" s="8"/>
      <c r="Q155" s="8"/>
      <c r="R155" s="8"/>
      <c r="S155" s="8"/>
      <c r="T155" s="8"/>
      <c r="U155" s="8"/>
      <c r="V155" s="8"/>
      <c r="W155" s="8"/>
      <c r="X155" s="8"/>
      <c r="Y155" s="8"/>
    </row>
    <row r="156" spans="1:25" x14ac:dyDescent="0.25">
      <c r="A156" s="14" t="str">
        <f>IF(B156&lt;&gt;"",COUNTA($B$7:B156),"")</f>
        <v/>
      </c>
      <c r="B156" s="15"/>
      <c r="C156" s="15"/>
      <c r="D156" s="15"/>
      <c r="E156" s="15"/>
      <c r="F156" s="15"/>
      <c r="G156" s="8"/>
      <c r="H156" s="8"/>
      <c r="I156" s="8"/>
      <c r="J156" s="8"/>
      <c r="K156" s="8"/>
      <c r="L156" s="8"/>
      <c r="M156" s="8"/>
      <c r="N156" s="8"/>
      <c r="O156" s="8"/>
      <c r="P156" s="8"/>
      <c r="Q156" s="8"/>
      <c r="R156" s="8"/>
      <c r="S156" s="8"/>
      <c r="T156" s="8"/>
      <c r="U156" s="8"/>
      <c r="V156" s="8"/>
      <c r="W156" s="8"/>
      <c r="X156" s="8"/>
      <c r="Y156" s="8"/>
    </row>
    <row r="157" spans="1:25" x14ac:dyDescent="0.25">
      <c r="A157" s="14" t="str">
        <f>IF(B157&lt;&gt;"",COUNTA($B$7:B157),"")</f>
        <v/>
      </c>
      <c r="B157" s="15"/>
      <c r="C157" s="15"/>
      <c r="D157" s="15"/>
      <c r="E157" s="15"/>
      <c r="F157" s="15"/>
      <c r="G157" s="8"/>
      <c r="H157" s="8"/>
      <c r="I157" s="8"/>
      <c r="J157" s="8"/>
      <c r="K157" s="8"/>
      <c r="L157" s="8"/>
      <c r="M157" s="8"/>
      <c r="N157" s="8"/>
      <c r="O157" s="8"/>
      <c r="P157" s="8"/>
      <c r="Q157" s="8"/>
      <c r="R157" s="8"/>
      <c r="S157" s="8"/>
      <c r="T157" s="8"/>
      <c r="U157" s="8"/>
      <c r="V157" s="8"/>
      <c r="W157" s="8"/>
      <c r="X157" s="8"/>
      <c r="Y157" s="8"/>
    </row>
    <row r="158" spans="1:25" x14ac:dyDescent="0.25">
      <c r="A158" s="14" t="str">
        <f>IF(B158&lt;&gt;"",COUNTA($B$7:B158),"")</f>
        <v/>
      </c>
      <c r="B158" s="15"/>
      <c r="C158" s="15"/>
      <c r="D158" s="15"/>
      <c r="E158" s="15"/>
      <c r="F158" s="15"/>
      <c r="G158" s="8"/>
      <c r="H158" s="8"/>
      <c r="I158" s="8"/>
      <c r="J158" s="8"/>
      <c r="K158" s="8"/>
      <c r="L158" s="8"/>
      <c r="M158" s="8"/>
      <c r="N158" s="8"/>
      <c r="O158" s="8"/>
      <c r="P158" s="8"/>
      <c r="Q158" s="8"/>
      <c r="R158" s="8"/>
      <c r="S158" s="8"/>
      <c r="T158" s="8"/>
      <c r="U158" s="8"/>
      <c r="V158" s="8"/>
      <c r="W158" s="8"/>
      <c r="X158" s="8"/>
      <c r="Y158" s="8"/>
    </row>
    <row r="159" spans="1:25" x14ac:dyDescent="0.25">
      <c r="A159" s="14" t="str">
        <f>IF(B159&lt;&gt;"",COUNTA($B$7:B159),"")</f>
        <v/>
      </c>
      <c r="B159" s="15"/>
      <c r="C159" s="15"/>
      <c r="D159" s="15"/>
      <c r="E159" s="15"/>
      <c r="F159" s="15"/>
      <c r="G159" s="8"/>
      <c r="H159" s="8"/>
      <c r="I159" s="8"/>
      <c r="J159" s="8"/>
      <c r="K159" s="8"/>
      <c r="L159" s="8"/>
      <c r="M159" s="8"/>
      <c r="N159" s="8"/>
      <c r="O159" s="8"/>
      <c r="P159" s="8"/>
      <c r="Q159" s="8"/>
      <c r="R159" s="8"/>
      <c r="S159" s="8"/>
      <c r="T159" s="8"/>
      <c r="U159" s="8"/>
      <c r="V159" s="8"/>
      <c r="W159" s="8"/>
      <c r="X159" s="8"/>
      <c r="Y159" s="8"/>
    </row>
    <row r="160" spans="1:25" x14ac:dyDescent="0.25">
      <c r="A160" s="14" t="str">
        <f>IF(B160&lt;&gt;"",COUNTA($B$7:B160),"")</f>
        <v/>
      </c>
      <c r="B160" s="15"/>
      <c r="C160" s="15"/>
      <c r="D160" s="15"/>
      <c r="E160" s="15"/>
      <c r="F160" s="15"/>
      <c r="G160" s="8"/>
      <c r="H160" s="8"/>
      <c r="I160" s="8"/>
      <c r="J160" s="8"/>
      <c r="K160" s="8"/>
      <c r="L160" s="8"/>
      <c r="M160" s="8"/>
      <c r="N160" s="8"/>
      <c r="O160" s="8"/>
      <c r="P160" s="8"/>
      <c r="Q160" s="8"/>
      <c r="R160" s="8"/>
      <c r="S160" s="8"/>
      <c r="T160" s="8"/>
      <c r="U160" s="8"/>
      <c r="V160" s="8"/>
      <c r="W160" s="8"/>
      <c r="X160" s="8"/>
      <c r="Y160" s="8"/>
    </row>
    <row r="161" spans="1:25" x14ac:dyDescent="0.25">
      <c r="A161" s="14" t="str">
        <f>IF(B161&lt;&gt;"",COUNTA($B$7:B161),"")</f>
        <v/>
      </c>
      <c r="B161" s="15"/>
      <c r="C161" s="15"/>
      <c r="D161" s="15"/>
      <c r="E161" s="15"/>
      <c r="F161" s="15"/>
      <c r="G161" s="8"/>
      <c r="H161" s="8"/>
      <c r="I161" s="8"/>
      <c r="J161" s="8"/>
      <c r="K161" s="8"/>
      <c r="L161" s="8"/>
      <c r="M161" s="8"/>
      <c r="N161" s="8"/>
      <c r="O161" s="8"/>
      <c r="P161" s="8"/>
      <c r="Q161" s="8"/>
      <c r="R161" s="8"/>
      <c r="S161" s="8"/>
      <c r="T161" s="8"/>
      <c r="U161" s="8"/>
      <c r="V161" s="8"/>
      <c r="W161" s="8"/>
      <c r="X161" s="8"/>
      <c r="Y161" s="8"/>
    </row>
    <row r="162" spans="1:25" x14ac:dyDescent="0.25">
      <c r="A162" s="14" t="str">
        <f>IF(B162&lt;&gt;"",COUNTA($B$7:B162),"")</f>
        <v/>
      </c>
      <c r="B162" s="15"/>
      <c r="C162" s="15"/>
      <c r="D162" s="15"/>
      <c r="E162" s="15"/>
      <c r="F162" s="15"/>
      <c r="G162" s="8"/>
      <c r="H162" s="8"/>
      <c r="I162" s="8"/>
      <c r="J162" s="8"/>
      <c r="K162" s="8"/>
      <c r="L162" s="8"/>
      <c r="M162" s="8"/>
      <c r="N162" s="8"/>
      <c r="O162" s="8"/>
      <c r="P162" s="8"/>
      <c r="Q162" s="8"/>
      <c r="R162" s="8"/>
      <c r="S162" s="8"/>
      <c r="T162" s="8"/>
      <c r="U162" s="8"/>
      <c r="V162" s="8"/>
      <c r="W162" s="8"/>
      <c r="X162" s="8"/>
      <c r="Y162" s="8"/>
    </row>
    <row r="163" spans="1:25" x14ac:dyDescent="0.25">
      <c r="A163" s="14" t="str">
        <f>IF(B163&lt;&gt;"",COUNTA($B$7:B163),"")</f>
        <v/>
      </c>
      <c r="B163" s="15"/>
      <c r="C163" s="15"/>
      <c r="D163" s="15"/>
      <c r="E163" s="15"/>
      <c r="F163" s="15"/>
      <c r="G163" s="8"/>
      <c r="H163" s="8"/>
      <c r="I163" s="8"/>
      <c r="J163" s="8"/>
      <c r="K163" s="8"/>
      <c r="L163" s="8"/>
      <c r="M163" s="8"/>
      <c r="N163" s="8"/>
      <c r="O163" s="8"/>
      <c r="P163" s="8"/>
      <c r="Q163" s="8"/>
      <c r="R163" s="8"/>
      <c r="S163" s="8"/>
      <c r="T163" s="8"/>
      <c r="U163" s="8"/>
      <c r="V163" s="8"/>
      <c r="W163" s="8"/>
      <c r="X163" s="8"/>
      <c r="Y163" s="8"/>
    </row>
    <row r="164" spans="1:25" x14ac:dyDescent="0.25">
      <c r="A164" s="14" t="str">
        <f>IF(B164&lt;&gt;"",COUNTA($B$7:B164),"")</f>
        <v/>
      </c>
      <c r="B164" s="15"/>
      <c r="C164" s="15"/>
      <c r="D164" s="15"/>
      <c r="E164" s="15"/>
      <c r="F164" s="15"/>
      <c r="G164" s="8"/>
      <c r="H164" s="8"/>
      <c r="I164" s="8"/>
      <c r="J164" s="8"/>
      <c r="K164" s="8"/>
      <c r="L164" s="8"/>
      <c r="M164" s="8"/>
      <c r="N164" s="8"/>
      <c r="O164" s="8"/>
      <c r="P164" s="8"/>
      <c r="Q164" s="8"/>
      <c r="R164" s="8"/>
      <c r="S164" s="8"/>
      <c r="T164" s="8"/>
      <c r="U164" s="8"/>
      <c r="V164" s="8"/>
      <c r="W164" s="8"/>
      <c r="X164" s="8"/>
      <c r="Y164" s="8"/>
    </row>
    <row r="165" spans="1:25" x14ac:dyDescent="0.25">
      <c r="A165" s="14" t="str">
        <f>IF(B165&lt;&gt;"",COUNTA($B$7:B165),"")</f>
        <v/>
      </c>
      <c r="B165" s="15"/>
      <c r="C165" s="15"/>
      <c r="D165" s="15"/>
      <c r="E165" s="15"/>
      <c r="F165" s="15"/>
      <c r="G165" s="8"/>
      <c r="H165" s="8"/>
      <c r="I165" s="8"/>
      <c r="J165" s="8"/>
      <c r="K165" s="8"/>
      <c r="L165" s="8"/>
      <c r="M165" s="8"/>
      <c r="N165" s="8"/>
      <c r="O165" s="8"/>
      <c r="P165" s="8"/>
      <c r="Q165" s="8"/>
      <c r="R165" s="8"/>
      <c r="S165" s="8"/>
      <c r="T165" s="8"/>
      <c r="U165" s="8"/>
      <c r="V165" s="8"/>
      <c r="W165" s="8"/>
      <c r="X165" s="8"/>
      <c r="Y165" s="8"/>
    </row>
    <row r="166" spans="1:25" x14ac:dyDescent="0.25">
      <c r="A166" s="14" t="str">
        <f>IF(B166&lt;&gt;"",COUNTA($B$7:B166),"")</f>
        <v/>
      </c>
      <c r="B166" s="15"/>
      <c r="C166" s="15"/>
      <c r="D166" s="15"/>
      <c r="E166" s="15"/>
      <c r="F166" s="15"/>
      <c r="G166" s="8"/>
      <c r="H166" s="8"/>
      <c r="I166" s="8"/>
      <c r="J166" s="8"/>
      <c r="K166" s="8"/>
      <c r="L166" s="8"/>
      <c r="M166" s="8"/>
      <c r="N166" s="8"/>
      <c r="O166" s="8"/>
      <c r="P166" s="8"/>
      <c r="Q166" s="8"/>
      <c r="R166" s="8"/>
      <c r="S166" s="8"/>
      <c r="T166" s="8"/>
      <c r="U166" s="8"/>
      <c r="V166" s="8"/>
      <c r="W166" s="8"/>
      <c r="X166" s="8"/>
      <c r="Y166" s="8"/>
    </row>
    <row r="167" spans="1:25" x14ac:dyDescent="0.25">
      <c r="A167" s="14" t="str">
        <f>IF(B167&lt;&gt;"",COUNTA($B$7:B167),"")</f>
        <v/>
      </c>
      <c r="B167" s="15"/>
      <c r="C167" s="15"/>
      <c r="D167" s="15"/>
      <c r="E167" s="15"/>
      <c r="F167" s="15"/>
      <c r="G167" s="8"/>
      <c r="H167" s="8"/>
      <c r="I167" s="8"/>
      <c r="J167" s="8"/>
      <c r="K167" s="8"/>
      <c r="L167" s="8"/>
      <c r="M167" s="8"/>
      <c r="N167" s="8"/>
      <c r="O167" s="8"/>
      <c r="P167" s="8"/>
      <c r="Q167" s="8"/>
      <c r="R167" s="8"/>
      <c r="S167" s="8"/>
      <c r="T167" s="8"/>
      <c r="U167" s="8"/>
      <c r="V167" s="8"/>
      <c r="W167" s="8"/>
      <c r="X167" s="8"/>
      <c r="Y167" s="8"/>
    </row>
    <row r="168" spans="1:25" x14ac:dyDescent="0.25">
      <c r="A168" s="14" t="str">
        <f>IF(B168&lt;&gt;"",COUNTA($B$7:B168),"")</f>
        <v/>
      </c>
      <c r="B168" s="15"/>
      <c r="C168" s="15"/>
      <c r="D168" s="15"/>
      <c r="E168" s="15"/>
      <c r="F168" s="15"/>
      <c r="G168" s="8"/>
      <c r="H168" s="8"/>
      <c r="I168" s="8"/>
      <c r="J168" s="8"/>
      <c r="K168" s="8"/>
      <c r="L168" s="8"/>
      <c r="M168" s="8"/>
      <c r="N168" s="8"/>
      <c r="O168" s="8"/>
      <c r="P168" s="8"/>
      <c r="Q168" s="8"/>
      <c r="R168" s="8"/>
      <c r="S168" s="8"/>
      <c r="T168" s="8"/>
      <c r="U168" s="8"/>
      <c r="V168" s="8"/>
      <c r="W168" s="8"/>
      <c r="X168" s="8"/>
      <c r="Y168" s="8"/>
    </row>
    <row r="169" spans="1:25" x14ac:dyDescent="0.25">
      <c r="A169" s="14" t="str">
        <f>IF(B169&lt;&gt;"",COUNTA($B$7:B169),"")</f>
        <v/>
      </c>
      <c r="B169" s="15"/>
      <c r="C169" s="15"/>
      <c r="D169" s="15"/>
      <c r="E169" s="15"/>
      <c r="F169" s="15"/>
      <c r="G169" s="8"/>
      <c r="H169" s="8"/>
      <c r="I169" s="8"/>
      <c r="J169" s="8"/>
      <c r="K169" s="8"/>
      <c r="L169" s="8"/>
      <c r="M169" s="8"/>
      <c r="N169" s="8"/>
      <c r="O169" s="8"/>
      <c r="P169" s="8"/>
      <c r="Q169" s="8"/>
      <c r="R169" s="8"/>
      <c r="S169" s="8"/>
      <c r="T169" s="8"/>
      <c r="U169" s="8"/>
      <c r="V169" s="8"/>
      <c r="W169" s="8"/>
      <c r="X169" s="8"/>
      <c r="Y169" s="8"/>
    </row>
    <row r="170" spans="1:25" x14ac:dyDescent="0.25">
      <c r="A170" s="14" t="str">
        <f>IF(B170&lt;&gt;"",COUNTA($B$7:B170),"")</f>
        <v/>
      </c>
      <c r="B170" s="15"/>
      <c r="C170" s="15"/>
      <c r="D170" s="15"/>
      <c r="E170" s="15"/>
      <c r="F170" s="15"/>
      <c r="G170" s="8"/>
      <c r="H170" s="8"/>
      <c r="I170" s="8"/>
      <c r="J170" s="8"/>
      <c r="K170" s="8"/>
      <c r="L170" s="8"/>
      <c r="M170" s="8"/>
      <c r="N170" s="8"/>
      <c r="O170" s="8"/>
      <c r="P170" s="8"/>
      <c r="Q170" s="8"/>
      <c r="R170" s="8"/>
      <c r="S170" s="8"/>
      <c r="T170" s="8"/>
      <c r="U170" s="8"/>
      <c r="V170" s="8"/>
      <c r="W170" s="8"/>
      <c r="X170" s="8"/>
      <c r="Y170" s="8"/>
    </row>
    <row r="171" spans="1:25" x14ac:dyDescent="0.25">
      <c r="A171" s="14" t="str">
        <f>IF(B171&lt;&gt;"",COUNTA($B$7:B171),"")</f>
        <v/>
      </c>
      <c r="B171" s="15"/>
      <c r="C171" s="15"/>
      <c r="D171" s="15"/>
      <c r="E171" s="15"/>
      <c r="F171" s="15"/>
      <c r="G171" s="8"/>
      <c r="H171" s="8"/>
      <c r="I171" s="8"/>
      <c r="J171" s="8"/>
      <c r="K171" s="8"/>
      <c r="L171" s="8"/>
      <c r="M171" s="8"/>
      <c r="N171" s="8"/>
      <c r="O171" s="8"/>
      <c r="P171" s="8"/>
      <c r="Q171" s="8"/>
      <c r="R171" s="8"/>
      <c r="S171" s="8"/>
      <c r="T171" s="8"/>
      <c r="U171" s="8"/>
      <c r="V171" s="8"/>
      <c r="W171" s="8"/>
      <c r="X171" s="8"/>
      <c r="Y171" s="8"/>
    </row>
    <row r="172" spans="1:25" x14ac:dyDescent="0.25">
      <c r="A172" s="14" t="str">
        <f>IF(B172&lt;&gt;"",COUNTA($B$7:B172),"")</f>
        <v/>
      </c>
      <c r="B172" s="15"/>
      <c r="C172" s="15"/>
      <c r="D172" s="15"/>
      <c r="E172" s="15"/>
      <c r="F172" s="15"/>
      <c r="G172" s="8"/>
      <c r="H172" s="8"/>
      <c r="I172" s="8"/>
      <c r="J172" s="8"/>
      <c r="K172" s="8"/>
      <c r="L172" s="8"/>
      <c r="M172" s="8"/>
      <c r="N172" s="8"/>
      <c r="O172" s="8"/>
      <c r="P172" s="8"/>
      <c r="Q172" s="8"/>
      <c r="R172" s="8"/>
      <c r="S172" s="8"/>
      <c r="T172" s="8"/>
      <c r="U172" s="8"/>
      <c r="V172" s="8"/>
      <c r="W172" s="8"/>
      <c r="X172" s="8"/>
      <c r="Y172" s="8"/>
    </row>
    <row r="173" spans="1:25" x14ac:dyDescent="0.25">
      <c r="A173" s="14" t="str">
        <f>IF(B173&lt;&gt;"",COUNTA($B$7:B173),"")</f>
        <v/>
      </c>
      <c r="B173" s="15"/>
      <c r="C173" s="15"/>
      <c r="D173" s="15"/>
      <c r="E173" s="15"/>
      <c r="F173" s="15"/>
      <c r="G173" s="8"/>
      <c r="H173" s="8"/>
      <c r="I173" s="8"/>
      <c r="J173" s="8"/>
      <c r="K173" s="8"/>
      <c r="L173" s="8"/>
      <c r="M173" s="8"/>
      <c r="N173" s="8"/>
      <c r="O173" s="8"/>
      <c r="P173" s="8"/>
      <c r="Q173" s="8"/>
      <c r="R173" s="8"/>
      <c r="S173" s="8"/>
      <c r="T173" s="8"/>
      <c r="U173" s="8"/>
      <c r="V173" s="8"/>
      <c r="W173" s="8"/>
      <c r="X173" s="8"/>
      <c r="Y173" s="8"/>
    </row>
    <row r="174" spans="1:25" x14ac:dyDescent="0.25">
      <c r="A174" s="14" t="str">
        <f>IF(B174&lt;&gt;"",COUNTA($B$7:B174),"")</f>
        <v/>
      </c>
      <c r="B174" s="15"/>
      <c r="C174" s="15"/>
      <c r="D174" s="15"/>
      <c r="E174" s="15"/>
      <c r="F174" s="15"/>
      <c r="G174" s="8"/>
      <c r="H174" s="8"/>
      <c r="I174" s="8"/>
      <c r="J174" s="8"/>
      <c r="K174" s="8"/>
      <c r="L174" s="8"/>
      <c r="M174" s="8"/>
      <c r="N174" s="8"/>
      <c r="O174" s="8"/>
      <c r="P174" s="8"/>
      <c r="Q174" s="8"/>
      <c r="R174" s="8"/>
      <c r="S174" s="8"/>
      <c r="T174" s="8"/>
      <c r="U174" s="8"/>
      <c r="V174" s="8"/>
      <c r="W174" s="8"/>
      <c r="X174" s="8"/>
      <c r="Y174" s="8"/>
    </row>
    <row r="175" spans="1:25" x14ac:dyDescent="0.25">
      <c r="A175" s="14" t="str">
        <f>IF(B175&lt;&gt;"",COUNTA($B$7:B175),"")</f>
        <v/>
      </c>
      <c r="B175" s="15"/>
      <c r="C175" s="15"/>
      <c r="D175" s="15"/>
      <c r="E175" s="15"/>
      <c r="F175" s="15"/>
      <c r="G175" s="8"/>
      <c r="H175" s="8"/>
      <c r="I175" s="8"/>
      <c r="J175" s="8"/>
      <c r="K175" s="8"/>
      <c r="L175" s="8"/>
      <c r="M175" s="8"/>
      <c r="N175" s="8"/>
      <c r="O175" s="8"/>
      <c r="P175" s="8"/>
      <c r="Q175" s="8"/>
      <c r="R175" s="8"/>
      <c r="S175" s="8"/>
      <c r="T175" s="8"/>
      <c r="U175" s="8"/>
      <c r="V175" s="8"/>
      <c r="W175" s="8"/>
      <c r="X175" s="8"/>
      <c r="Y175" s="8"/>
    </row>
    <row r="176" spans="1:25" x14ac:dyDescent="0.25">
      <c r="A176" s="14" t="str">
        <f>IF(B176&lt;&gt;"",COUNTA($B$7:B176),"")</f>
        <v/>
      </c>
      <c r="B176" s="15"/>
      <c r="C176" s="15"/>
      <c r="D176" s="15"/>
      <c r="E176" s="15"/>
      <c r="F176" s="15"/>
      <c r="G176" s="8"/>
      <c r="H176" s="8"/>
      <c r="I176" s="8"/>
      <c r="J176" s="8"/>
      <c r="K176" s="8"/>
      <c r="L176" s="8"/>
      <c r="M176" s="8"/>
      <c r="N176" s="8"/>
      <c r="O176" s="8"/>
      <c r="P176" s="8"/>
      <c r="Q176" s="8"/>
      <c r="R176" s="8"/>
      <c r="S176" s="8"/>
      <c r="T176" s="8"/>
      <c r="U176" s="8"/>
      <c r="V176" s="8"/>
      <c r="W176" s="8"/>
      <c r="X176" s="8"/>
      <c r="Y176" s="8"/>
    </row>
    <row r="177" spans="1:25" x14ac:dyDescent="0.25">
      <c r="A177" s="14" t="str">
        <f>IF(B177&lt;&gt;"",COUNTA($B$7:B177),"")</f>
        <v/>
      </c>
      <c r="B177" s="15"/>
      <c r="C177" s="15"/>
      <c r="D177" s="15"/>
      <c r="E177" s="15"/>
      <c r="F177" s="15"/>
      <c r="G177" s="8"/>
      <c r="H177" s="8"/>
      <c r="I177" s="8"/>
      <c r="J177" s="8"/>
      <c r="K177" s="8"/>
      <c r="L177" s="8"/>
      <c r="M177" s="8"/>
      <c r="N177" s="8"/>
      <c r="O177" s="8"/>
      <c r="P177" s="8"/>
      <c r="Q177" s="8"/>
      <c r="R177" s="8"/>
      <c r="S177" s="8"/>
      <c r="T177" s="8"/>
      <c r="U177" s="8"/>
      <c r="V177" s="8"/>
      <c r="W177" s="8"/>
      <c r="X177" s="8"/>
      <c r="Y177" s="8"/>
    </row>
    <row r="178" spans="1:25" x14ac:dyDescent="0.25">
      <c r="A178" s="14" t="str">
        <f>IF(B178&lt;&gt;"",COUNTA($B$7:B178),"")</f>
        <v/>
      </c>
      <c r="B178" s="15"/>
      <c r="C178" s="15"/>
      <c r="D178" s="15"/>
      <c r="E178" s="15"/>
      <c r="F178" s="15"/>
      <c r="G178" s="8"/>
      <c r="H178" s="8"/>
      <c r="I178" s="8"/>
      <c r="J178" s="8"/>
      <c r="K178" s="8"/>
      <c r="L178" s="8"/>
      <c r="M178" s="8"/>
      <c r="N178" s="8"/>
      <c r="O178" s="8"/>
      <c r="P178" s="8"/>
      <c r="Q178" s="8"/>
      <c r="R178" s="8"/>
      <c r="S178" s="8"/>
      <c r="T178" s="8"/>
      <c r="U178" s="8"/>
      <c r="V178" s="8"/>
      <c r="W178" s="8"/>
      <c r="X178" s="8"/>
      <c r="Y178" s="8"/>
    </row>
    <row r="179" spans="1:25" x14ac:dyDescent="0.25">
      <c r="A179" s="14" t="str">
        <f>IF(B179&lt;&gt;"",COUNTA($B$7:B179),"")</f>
        <v/>
      </c>
      <c r="B179" s="15"/>
      <c r="C179" s="15"/>
      <c r="D179" s="15"/>
      <c r="E179" s="15"/>
      <c r="F179" s="15"/>
      <c r="G179" s="8"/>
      <c r="H179" s="8"/>
      <c r="I179" s="8"/>
      <c r="J179" s="8"/>
      <c r="K179" s="8"/>
      <c r="L179" s="8"/>
      <c r="M179" s="8"/>
      <c r="N179" s="8"/>
      <c r="O179" s="8"/>
      <c r="P179" s="8"/>
      <c r="Q179" s="8"/>
      <c r="R179" s="8"/>
      <c r="S179" s="8"/>
      <c r="T179" s="8"/>
      <c r="U179" s="8"/>
      <c r="V179" s="8"/>
      <c r="W179" s="8"/>
      <c r="X179" s="8"/>
      <c r="Y179" s="8"/>
    </row>
    <row r="180" spans="1:25" x14ac:dyDescent="0.25">
      <c r="A180" s="14" t="str">
        <f>IF(B180&lt;&gt;"",COUNTA($B$7:B180),"")</f>
        <v/>
      </c>
      <c r="B180" s="15"/>
      <c r="C180" s="15"/>
      <c r="D180" s="15"/>
      <c r="E180" s="15"/>
      <c r="F180" s="15"/>
      <c r="G180" s="8"/>
      <c r="H180" s="8"/>
      <c r="I180" s="8"/>
      <c r="J180" s="8"/>
      <c r="K180" s="8"/>
      <c r="L180" s="8"/>
      <c r="M180" s="8"/>
      <c r="N180" s="8"/>
      <c r="O180" s="8"/>
      <c r="P180" s="8"/>
      <c r="Q180" s="8"/>
      <c r="R180" s="8"/>
      <c r="S180" s="8"/>
      <c r="T180" s="8"/>
      <c r="U180" s="8"/>
      <c r="V180" s="8"/>
      <c r="W180" s="8"/>
      <c r="X180" s="8"/>
      <c r="Y180" s="8"/>
    </row>
    <row r="181" spans="1:25" x14ac:dyDescent="0.25">
      <c r="A181" s="14" t="str">
        <f>IF(B181&lt;&gt;"",COUNTA($B$7:B181),"")</f>
        <v/>
      </c>
      <c r="B181" s="15"/>
      <c r="C181" s="15"/>
      <c r="D181" s="15"/>
      <c r="E181" s="15"/>
      <c r="F181" s="15"/>
      <c r="G181" s="8"/>
      <c r="H181" s="8"/>
      <c r="I181" s="8"/>
      <c r="J181" s="8"/>
      <c r="K181" s="8"/>
      <c r="L181" s="8"/>
      <c r="M181" s="8"/>
      <c r="N181" s="8"/>
      <c r="O181" s="8"/>
      <c r="P181" s="8"/>
      <c r="Q181" s="8"/>
      <c r="R181" s="8"/>
      <c r="S181" s="8"/>
      <c r="T181" s="8"/>
      <c r="U181" s="8"/>
      <c r="V181" s="8"/>
      <c r="W181" s="8"/>
      <c r="X181" s="8"/>
      <c r="Y181" s="8"/>
    </row>
    <row r="182" spans="1:25" x14ac:dyDescent="0.25">
      <c r="A182" s="14" t="str">
        <f>IF(B182&lt;&gt;"",COUNTA($B$7:B182),"")</f>
        <v/>
      </c>
      <c r="B182" s="15"/>
      <c r="C182" s="15"/>
      <c r="D182" s="15"/>
      <c r="E182" s="15"/>
      <c r="F182" s="15"/>
      <c r="G182" s="8"/>
      <c r="H182" s="8"/>
      <c r="I182" s="8"/>
      <c r="J182" s="8"/>
      <c r="K182" s="8"/>
      <c r="L182" s="8"/>
      <c r="M182" s="8"/>
      <c r="N182" s="8"/>
      <c r="O182" s="8"/>
      <c r="P182" s="8"/>
      <c r="Q182" s="8"/>
      <c r="R182" s="8"/>
      <c r="S182" s="8"/>
      <c r="T182" s="8"/>
      <c r="U182" s="8"/>
      <c r="V182" s="8"/>
      <c r="W182" s="8"/>
      <c r="X182" s="8"/>
      <c r="Y182" s="8"/>
    </row>
    <row r="183" spans="1:25" x14ac:dyDescent="0.25">
      <c r="A183" s="14" t="str">
        <f>IF(B183&lt;&gt;"",COUNTA($B$7:B183),"")</f>
        <v/>
      </c>
      <c r="B183" s="15"/>
      <c r="C183" s="15"/>
      <c r="D183" s="15"/>
      <c r="E183" s="15"/>
      <c r="F183" s="15"/>
      <c r="G183" s="8"/>
      <c r="H183" s="8"/>
      <c r="I183" s="8"/>
      <c r="J183" s="8"/>
      <c r="K183" s="8"/>
      <c r="L183" s="8"/>
      <c r="M183" s="8"/>
      <c r="N183" s="8"/>
      <c r="O183" s="8"/>
      <c r="P183" s="8"/>
      <c r="Q183" s="8"/>
      <c r="R183" s="8"/>
      <c r="S183" s="8"/>
      <c r="T183" s="8"/>
      <c r="U183" s="8"/>
      <c r="V183" s="8"/>
      <c r="W183" s="8"/>
      <c r="X183" s="8"/>
      <c r="Y183" s="8"/>
    </row>
    <row r="184" spans="1:25" x14ac:dyDescent="0.25">
      <c r="A184" s="14" t="str">
        <f>IF(B184&lt;&gt;"",COUNTA($B$7:B184),"")</f>
        <v/>
      </c>
      <c r="B184" s="15"/>
      <c r="C184" s="15"/>
      <c r="D184" s="15"/>
      <c r="E184" s="15"/>
      <c r="F184" s="15"/>
      <c r="G184" s="8"/>
      <c r="H184" s="8"/>
      <c r="I184" s="8"/>
      <c r="J184" s="8"/>
      <c r="K184" s="8"/>
      <c r="L184" s="8"/>
      <c r="M184" s="8"/>
      <c r="N184" s="8"/>
      <c r="O184" s="8"/>
      <c r="P184" s="8"/>
      <c r="Q184" s="8"/>
      <c r="R184" s="8"/>
      <c r="S184" s="8"/>
      <c r="T184" s="8"/>
      <c r="U184" s="8"/>
      <c r="V184" s="8"/>
      <c r="W184" s="8"/>
      <c r="X184" s="8"/>
      <c r="Y184" s="8"/>
    </row>
    <row r="185" spans="1:25" x14ac:dyDescent="0.25">
      <c r="A185" s="14" t="str">
        <f>IF(B185&lt;&gt;"",COUNTA($B$7:B185),"")</f>
        <v/>
      </c>
      <c r="B185" s="15"/>
      <c r="C185" s="15"/>
      <c r="D185" s="15"/>
      <c r="E185" s="15"/>
      <c r="F185" s="15"/>
      <c r="G185" s="8"/>
      <c r="H185" s="8"/>
      <c r="I185" s="8"/>
      <c r="J185" s="8"/>
      <c r="K185" s="8"/>
      <c r="L185" s="8"/>
      <c r="M185" s="8"/>
      <c r="N185" s="8"/>
      <c r="O185" s="8"/>
      <c r="P185" s="8"/>
      <c r="Q185" s="8"/>
      <c r="R185" s="8"/>
      <c r="S185" s="8"/>
      <c r="T185" s="8"/>
      <c r="U185" s="8"/>
      <c r="V185" s="8"/>
      <c r="W185" s="8"/>
      <c r="X185" s="8"/>
      <c r="Y185" s="8"/>
    </row>
    <row r="186" spans="1:25" x14ac:dyDescent="0.25">
      <c r="A186" s="14" t="str">
        <f>IF(B186&lt;&gt;"",COUNTA($B$7:B186),"")</f>
        <v/>
      </c>
      <c r="B186" s="15"/>
      <c r="C186" s="15"/>
      <c r="D186" s="15"/>
      <c r="E186" s="15"/>
      <c r="F186" s="15"/>
      <c r="G186" s="8"/>
      <c r="H186" s="8"/>
      <c r="I186" s="8"/>
      <c r="J186" s="8"/>
      <c r="K186" s="8"/>
      <c r="L186" s="8"/>
      <c r="M186" s="8"/>
      <c r="N186" s="8"/>
      <c r="O186" s="8"/>
      <c r="P186" s="8"/>
      <c r="Q186" s="8"/>
      <c r="R186" s="8"/>
      <c r="S186" s="8"/>
      <c r="T186" s="8"/>
      <c r="U186" s="8"/>
      <c r="V186" s="8"/>
      <c r="W186" s="8"/>
      <c r="X186" s="8"/>
      <c r="Y186" s="8"/>
    </row>
    <row r="187" spans="1:25" x14ac:dyDescent="0.25">
      <c r="A187" s="14" t="str">
        <f>IF(B187&lt;&gt;"",COUNTA($B$7:B187),"")</f>
        <v/>
      </c>
      <c r="B187" s="15"/>
      <c r="C187" s="15"/>
      <c r="D187" s="15"/>
      <c r="E187" s="15"/>
      <c r="F187" s="15"/>
      <c r="G187" s="8"/>
      <c r="H187" s="8"/>
      <c r="I187" s="8"/>
      <c r="J187" s="8"/>
      <c r="K187" s="8"/>
      <c r="L187" s="8"/>
      <c r="M187" s="8"/>
      <c r="N187" s="8"/>
      <c r="O187" s="8"/>
      <c r="P187" s="8"/>
      <c r="Q187" s="8"/>
      <c r="R187" s="8"/>
      <c r="S187" s="8"/>
      <c r="T187" s="8"/>
      <c r="U187" s="8"/>
      <c r="V187" s="8"/>
      <c r="W187" s="8"/>
      <c r="X187" s="8"/>
      <c r="Y187" s="8"/>
    </row>
    <row r="188" spans="1:25" x14ac:dyDescent="0.25">
      <c r="A188" s="14" t="str">
        <f>IF(B188&lt;&gt;"",COUNTA($B$7:B188),"")</f>
        <v/>
      </c>
      <c r="B188" s="15"/>
      <c r="C188" s="15"/>
      <c r="D188" s="15"/>
      <c r="E188" s="15"/>
      <c r="F188" s="15"/>
      <c r="G188" s="8"/>
      <c r="H188" s="8"/>
      <c r="I188" s="8"/>
      <c r="J188" s="8"/>
      <c r="K188" s="8"/>
      <c r="L188" s="8"/>
      <c r="M188" s="8"/>
      <c r="N188" s="8"/>
      <c r="O188" s="8"/>
      <c r="P188" s="8"/>
      <c r="Q188" s="8"/>
      <c r="R188" s="8"/>
      <c r="S188" s="8"/>
      <c r="T188" s="8"/>
      <c r="U188" s="8"/>
      <c r="V188" s="8"/>
      <c r="W188" s="8"/>
      <c r="X188" s="8"/>
      <c r="Y188" s="8"/>
    </row>
    <row r="189" spans="1:25" x14ac:dyDescent="0.25">
      <c r="A189" s="14" t="str">
        <f>IF(B189&lt;&gt;"",COUNTA($B$7:B189),"")</f>
        <v/>
      </c>
      <c r="B189" s="15"/>
      <c r="C189" s="15"/>
      <c r="D189" s="15"/>
      <c r="E189" s="15"/>
      <c r="F189" s="15"/>
      <c r="G189" s="8"/>
      <c r="H189" s="8"/>
      <c r="I189" s="8"/>
      <c r="J189" s="8"/>
      <c r="K189" s="8"/>
      <c r="L189" s="8"/>
      <c r="M189" s="8"/>
      <c r="N189" s="8"/>
      <c r="O189" s="8"/>
      <c r="P189" s="8"/>
      <c r="Q189" s="8"/>
      <c r="R189" s="8"/>
      <c r="S189" s="8"/>
      <c r="T189" s="8"/>
      <c r="U189" s="8"/>
      <c r="V189" s="8"/>
      <c r="W189" s="8"/>
      <c r="X189" s="8"/>
      <c r="Y189" s="8"/>
    </row>
    <row r="190" spans="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x14ac:dyDescent="0.25">
      <c r="A464" s="8"/>
      <c r="B464" s="8"/>
      <c r="C464" s="8"/>
      <c r="D464" s="8"/>
      <c r="E464" s="8"/>
      <c r="F464" s="8"/>
    </row>
    <row r="465" spans="1:6" x14ac:dyDescent="0.25">
      <c r="A465" s="8"/>
      <c r="B465" s="8"/>
      <c r="C465" s="8"/>
      <c r="D465" s="8"/>
      <c r="E465" s="8"/>
      <c r="F465" s="8"/>
    </row>
    <row r="466" spans="1:6" x14ac:dyDescent="0.25">
      <c r="A466" s="8"/>
      <c r="B466" s="8"/>
      <c r="C466" s="8"/>
      <c r="D466" s="8"/>
      <c r="E466" s="8"/>
      <c r="F466" s="8"/>
    </row>
    <row r="467" spans="1:6" x14ac:dyDescent="0.25">
      <c r="A467" s="8"/>
      <c r="B467" s="8"/>
      <c r="C467" s="8"/>
      <c r="D467" s="8"/>
      <c r="E467" s="8"/>
      <c r="F467" s="8"/>
    </row>
    <row r="468" spans="1:6" x14ac:dyDescent="0.25">
      <c r="A468" s="8"/>
      <c r="B468" s="8"/>
      <c r="C468" s="8"/>
      <c r="D468" s="8"/>
      <c r="E468" s="8"/>
      <c r="F468" s="8"/>
    </row>
    <row r="469" spans="1:6" x14ac:dyDescent="0.25">
      <c r="A469" s="8"/>
      <c r="B469" s="8"/>
      <c r="C469" s="8"/>
      <c r="D469" s="8"/>
      <c r="E469" s="8"/>
      <c r="F469" s="8"/>
    </row>
    <row r="470" spans="1:6" x14ac:dyDescent="0.25">
      <c r="A470" s="8"/>
      <c r="B470" s="8"/>
      <c r="C470" s="8"/>
      <c r="D470" s="8"/>
      <c r="E470" s="8"/>
      <c r="F470" s="8"/>
    </row>
    <row r="471" spans="1:6" x14ac:dyDescent="0.25">
      <c r="A471" s="8"/>
      <c r="B471" s="8"/>
      <c r="C471" s="8"/>
      <c r="D471" s="8"/>
      <c r="E471" s="8"/>
      <c r="F471" s="8"/>
    </row>
    <row r="472" spans="1:6" x14ac:dyDescent="0.25">
      <c r="A472" s="8"/>
      <c r="B472" s="8"/>
      <c r="C472" s="8"/>
      <c r="D472" s="8"/>
      <c r="E472" s="8"/>
      <c r="F472" s="8"/>
    </row>
    <row r="473" spans="1:6" x14ac:dyDescent="0.25">
      <c r="A473" s="8"/>
      <c r="B473" s="8"/>
      <c r="C473" s="8"/>
      <c r="D473" s="8"/>
      <c r="E473" s="8"/>
      <c r="F473" s="8"/>
    </row>
    <row r="474" spans="1:6" x14ac:dyDescent="0.25">
      <c r="A474" s="8"/>
      <c r="B474" s="8"/>
      <c r="C474" s="8"/>
      <c r="D474" s="8"/>
      <c r="E474" s="8"/>
      <c r="F474" s="8"/>
    </row>
    <row r="475" spans="1:6" x14ac:dyDescent="0.25">
      <c r="A475" s="8"/>
      <c r="B475" s="8"/>
      <c r="C475" s="8"/>
      <c r="D475" s="8"/>
      <c r="E475" s="8"/>
      <c r="F475" s="8"/>
    </row>
    <row r="476" spans="1:6" x14ac:dyDescent="0.25">
      <c r="A476" s="8"/>
      <c r="B476" s="8"/>
      <c r="C476" s="8"/>
      <c r="D476" s="8"/>
      <c r="E476" s="8"/>
      <c r="F476" s="8"/>
    </row>
    <row r="477" spans="1:6" x14ac:dyDescent="0.25">
      <c r="A477" s="8"/>
      <c r="B477" s="8"/>
      <c r="C477" s="8"/>
      <c r="D477" s="8"/>
      <c r="E477" s="8"/>
      <c r="F477" s="8"/>
    </row>
    <row r="478" spans="1:6" x14ac:dyDescent="0.25">
      <c r="A478" s="8"/>
      <c r="B478" s="8"/>
      <c r="C478" s="8"/>
      <c r="D478" s="8"/>
      <c r="E478" s="8"/>
      <c r="F478" s="8"/>
    </row>
    <row r="479" spans="1:6" x14ac:dyDescent="0.25">
      <c r="A479" s="8"/>
      <c r="B479" s="8"/>
      <c r="C479" s="8"/>
      <c r="D479" s="8"/>
      <c r="E479" s="8"/>
      <c r="F479" s="8"/>
    </row>
    <row r="480" spans="1:6" x14ac:dyDescent="0.25">
      <c r="A480" s="8"/>
      <c r="B480" s="8"/>
      <c r="C480" s="8"/>
      <c r="D480" s="8"/>
      <c r="E480" s="8"/>
      <c r="F480" s="8"/>
    </row>
    <row r="481" spans="1:6" x14ac:dyDescent="0.25">
      <c r="A481" s="8"/>
      <c r="B481" s="8"/>
      <c r="C481" s="8"/>
      <c r="D481" s="8"/>
      <c r="E481" s="8"/>
      <c r="F481" s="8"/>
    </row>
    <row r="482" spans="1:6" x14ac:dyDescent="0.25">
      <c r="A482" s="8"/>
      <c r="B482" s="8"/>
      <c r="C482" s="8"/>
      <c r="D482" s="8"/>
      <c r="E482" s="8"/>
      <c r="F482" s="8"/>
    </row>
    <row r="483" spans="1:6" x14ac:dyDescent="0.25">
      <c r="A483" s="8"/>
      <c r="B483" s="8"/>
      <c r="C483" s="8"/>
      <c r="D483" s="8"/>
      <c r="E483" s="8"/>
      <c r="F483" s="8"/>
    </row>
    <row r="484" spans="1:6" x14ac:dyDescent="0.25">
      <c r="A484" s="8"/>
      <c r="B484" s="8"/>
      <c r="C484" s="8"/>
      <c r="D484" s="8"/>
      <c r="E484" s="8"/>
      <c r="F484" s="8"/>
    </row>
    <row r="485" spans="1:6" x14ac:dyDescent="0.25">
      <c r="A485" s="8"/>
      <c r="B485" s="8"/>
      <c r="C485" s="8"/>
      <c r="D485" s="8"/>
      <c r="E485" s="8"/>
      <c r="F485" s="8"/>
    </row>
    <row r="486" spans="1:6" x14ac:dyDescent="0.25">
      <c r="A486" s="8"/>
      <c r="B486" s="8"/>
      <c r="C486" s="8"/>
      <c r="D486" s="8"/>
      <c r="E486" s="8"/>
      <c r="F486" s="8"/>
    </row>
    <row r="487" spans="1:6" x14ac:dyDescent="0.25">
      <c r="A487" s="8"/>
      <c r="B487" s="8"/>
      <c r="C487" s="8"/>
      <c r="D487" s="8"/>
      <c r="E487" s="8"/>
      <c r="F487" s="8"/>
    </row>
    <row r="488" spans="1:6" x14ac:dyDescent="0.25">
      <c r="A488" s="8"/>
      <c r="B488" s="8"/>
      <c r="C488" s="8"/>
      <c r="D488" s="8"/>
      <c r="E488" s="8"/>
      <c r="F488" s="8"/>
    </row>
    <row r="489" spans="1:6" x14ac:dyDescent="0.25">
      <c r="A489" s="8"/>
      <c r="B489" s="8"/>
      <c r="C489" s="8"/>
      <c r="D489" s="8"/>
      <c r="E489" s="8"/>
      <c r="F489" s="8"/>
    </row>
    <row r="490" spans="1:6" x14ac:dyDescent="0.25">
      <c r="A490" s="8"/>
      <c r="B490" s="8"/>
      <c r="C490" s="8"/>
      <c r="D490" s="8"/>
      <c r="E490" s="8"/>
      <c r="F490" s="8"/>
    </row>
    <row r="491" spans="1:6" x14ac:dyDescent="0.25">
      <c r="A491" s="8"/>
      <c r="B491" s="8"/>
      <c r="C491" s="8"/>
      <c r="D491" s="8"/>
      <c r="E491" s="8"/>
      <c r="F491" s="8"/>
    </row>
    <row r="492" spans="1:6" x14ac:dyDescent="0.25">
      <c r="A492" s="8"/>
      <c r="B492" s="8"/>
      <c r="C492" s="8"/>
      <c r="D492" s="8"/>
      <c r="E492" s="8"/>
      <c r="F492" s="8"/>
    </row>
    <row r="493" spans="1:6" x14ac:dyDescent="0.25">
      <c r="A493" s="8"/>
      <c r="B493" s="8"/>
      <c r="C493" s="8"/>
      <c r="D493" s="8"/>
      <c r="E493" s="8"/>
      <c r="F493" s="8"/>
    </row>
    <row r="494" spans="1:6" x14ac:dyDescent="0.25">
      <c r="A494" s="8"/>
      <c r="B494" s="8"/>
      <c r="C494" s="8"/>
      <c r="D494" s="8"/>
      <c r="E494" s="8"/>
      <c r="F494" s="8"/>
    </row>
    <row r="495" spans="1:6" x14ac:dyDescent="0.25">
      <c r="A495" s="8"/>
      <c r="B495" s="8"/>
      <c r="C495" s="8"/>
      <c r="D495" s="8"/>
      <c r="E495" s="8"/>
      <c r="F495" s="8"/>
    </row>
    <row r="496" spans="1:6" x14ac:dyDescent="0.25">
      <c r="A496" s="8"/>
      <c r="B496" s="8"/>
      <c r="C496" s="8"/>
      <c r="D496" s="8"/>
      <c r="E496" s="8"/>
      <c r="F496" s="8"/>
    </row>
    <row r="497" spans="1:6" x14ac:dyDescent="0.25">
      <c r="A497" s="8"/>
      <c r="B497" s="8"/>
      <c r="C497" s="8"/>
      <c r="D497" s="8"/>
      <c r="E497" s="8"/>
      <c r="F497" s="8"/>
    </row>
    <row r="498" spans="1:6" x14ac:dyDescent="0.25">
      <c r="A498" s="8"/>
      <c r="B498" s="8"/>
      <c r="C498" s="8"/>
      <c r="D498" s="8"/>
      <c r="E498" s="8"/>
      <c r="F498" s="8"/>
    </row>
    <row r="499" spans="1:6" x14ac:dyDescent="0.25">
      <c r="A499" s="8"/>
      <c r="B499" s="8"/>
      <c r="C499" s="8"/>
      <c r="D499" s="8"/>
      <c r="E499" s="8"/>
      <c r="F499" s="8"/>
    </row>
    <row r="500" spans="1:6" x14ac:dyDescent="0.25">
      <c r="A500" s="8"/>
      <c r="B500" s="8"/>
      <c r="C500" s="8"/>
      <c r="D500" s="8"/>
      <c r="E500" s="8"/>
      <c r="F500" s="8"/>
    </row>
    <row r="501" spans="1:6" x14ac:dyDescent="0.25">
      <c r="A501" s="8"/>
      <c r="B501" s="8"/>
      <c r="C501" s="8"/>
      <c r="D501" s="8"/>
      <c r="E501" s="8"/>
      <c r="F501" s="8"/>
    </row>
    <row r="502" spans="1:6" x14ac:dyDescent="0.25">
      <c r="A502" s="8"/>
      <c r="B502" s="8"/>
      <c r="C502" s="8"/>
      <c r="D502" s="8"/>
      <c r="E502" s="8"/>
      <c r="F502" s="8"/>
    </row>
    <row r="503" spans="1:6" x14ac:dyDescent="0.25">
      <c r="A503" s="8"/>
      <c r="B503" s="8"/>
      <c r="C503" s="8"/>
      <c r="D503" s="8"/>
      <c r="E503" s="8"/>
      <c r="F503" s="8"/>
    </row>
    <row r="504" spans="1:6" x14ac:dyDescent="0.25">
      <c r="A504" s="8"/>
      <c r="B504" s="8"/>
      <c r="C504" s="8"/>
      <c r="D504" s="8"/>
      <c r="E504" s="8"/>
      <c r="F504" s="8"/>
    </row>
    <row r="505" spans="1:6" x14ac:dyDescent="0.25">
      <c r="A505" s="8"/>
      <c r="B505" s="8"/>
      <c r="C505" s="8"/>
      <c r="D505" s="8"/>
      <c r="E505" s="8"/>
      <c r="F505" s="8"/>
    </row>
    <row r="506" spans="1:6" x14ac:dyDescent="0.25">
      <c r="A506" s="8"/>
      <c r="B506" s="8"/>
      <c r="C506" s="8"/>
      <c r="D506" s="8"/>
      <c r="E506" s="8"/>
      <c r="F506" s="8"/>
    </row>
    <row r="507" spans="1:6" x14ac:dyDescent="0.25">
      <c r="A507" s="8"/>
      <c r="B507" s="8"/>
      <c r="C507" s="8"/>
      <c r="D507" s="8"/>
      <c r="E507" s="8"/>
      <c r="F507" s="8"/>
    </row>
    <row r="508" spans="1:6" x14ac:dyDescent="0.25">
      <c r="A508" s="8"/>
      <c r="B508" s="8"/>
      <c r="C508" s="8"/>
      <c r="D508" s="8"/>
      <c r="E508" s="8"/>
      <c r="F508" s="8"/>
    </row>
    <row r="509" spans="1:6" x14ac:dyDescent="0.25">
      <c r="A509" s="8"/>
      <c r="B509" s="8"/>
      <c r="C509" s="8"/>
      <c r="D509" s="8"/>
      <c r="E509" s="8"/>
      <c r="F509" s="8"/>
    </row>
    <row r="510" spans="1:6" x14ac:dyDescent="0.25">
      <c r="A510" s="8"/>
      <c r="B510" s="8"/>
      <c r="C510" s="8"/>
      <c r="D510" s="8"/>
      <c r="E510" s="8"/>
      <c r="F510" s="8"/>
    </row>
    <row r="511" spans="1:6" x14ac:dyDescent="0.25">
      <c r="A511" s="8"/>
      <c r="B511" s="8"/>
      <c r="C511" s="8"/>
      <c r="D511" s="8"/>
      <c r="E511" s="8"/>
      <c r="F511" s="8"/>
    </row>
    <row r="512" spans="1:6" x14ac:dyDescent="0.25">
      <c r="A512" s="8"/>
      <c r="B512" s="8"/>
      <c r="C512" s="8"/>
      <c r="D512" s="8"/>
      <c r="E512" s="8"/>
      <c r="F512" s="8"/>
    </row>
    <row r="513" spans="1:6" x14ac:dyDescent="0.25">
      <c r="A513" s="8"/>
      <c r="B513" s="8"/>
      <c r="C513" s="8"/>
      <c r="D513" s="8"/>
      <c r="E513" s="8"/>
      <c r="F513" s="8"/>
    </row>
    <row r="514" spans="1:6" x14ac:dyDescent="0.25">
      <c r="A514" s="8"/>
      <c r="B514" s="8"/>
      <c r="C514" s="8"/>
      <c r="D514" s="8"/>
      <c r="E514" s="8"/>
      <c r="F514" s="8"/>
    </row>
    <row r="515" spans="1:6" x14ac:dyDescent="0.25">
      <c r="A515" s="8"/>
      <c r="B515" s="8"/>
      <c r="C515" s="8"/>
      <c r="D515" s="8"/>
      <c r="E515" s="8"/>
      <c r="F515" s="8"/>
    </row>
    <row r="516" spans="1:6" x14ac:dyDescent="0.25">
      <c r="A516" s="8"/>
      <c r="B516" s="8"/>
      <c r="C516" s="8"/>
      <c r="D516" s="8"/>
      <c r="E516" s="8"/>
      <c r="F516" s="8"/>
    </row>
    <row r="517" spans="1:6" x14ac:dyDescent="0.25">
      <c r="A517" s="8"/>
      <c r="B517" s="8"/>
      <c r="C517" s="8"/>
      <c r="D517" s="8"/>
      <c r="E517" s="8"/>
      <c r="F517" s="8"/>
    </row>
    <row r="518" spans="1:6" x14ac:dyDescent="0.25">
      <c r="A518" s="8"/>
      <c r="B518" s="8"/>
      <c r="C518" s="8"/>
      <c r="D518" s="8"/>
      <c r="E518" s="8"/>
      <c r="F518" s="8"/>
    </row>
    <row r="519" spans="1:6" x14ac:dyDescent="0.25">
      <c r="A519" s="8"/>
      <c r="B519" s="8"/>
      <c r="C519" s="8"/>
      <c r="D519" s="8"/>
      <c r="E519" s="8"/>
      <c r="F519" s="8"/>
    </row>
    <row r="520" spans="1:6" x14ac:dyDescent="0.25">
      <c r="A520" s="8"/>
      <c r="B520" s="8"/>
      <c r="C520" s="8"/>
      <c r="D520" s="8"/>
      <c r="E520" s="8"/>
      <c r="F520" s="8"/>
    </row>
    <row r="521" spans="1:6" x14ac:dyDescent="0.25">
      <c r="A521" s="8"/>
      <c r="B521" s="8"/>
      <c r="C521" s="8"/>
      <c r="D521" s="8"/>
      <c r="E521" s="8"/>
      <c r="F521" s="8"/>
    </row>
    <row r="522" spans="1:6" x14ac:dyDescent="0.25">
      <c r="A522" s="8"/>
      <c r="B522" s="8"/>
      <c r="C522" s="8"/>
      <c r="D522" s="8"/>
      <c r="E522" s="8"/>
      <c r="F522" s="8"/>
    </row>
    <row r="523" spans="1:6" x14ac:dyDescent="0.25">
      <c r="A523" s="8"/>
      <c r="B523" s="8"/>
      <c r="C523" s="8"/>
      <c r="D523" s="8"/>
      <c r="E523" s="8"/>
      <c r="F523" s="8"/>
    </row>
    <row r="524" spans="1:6" x14ac:dyDescent="0.25">
      <c r="A524" s="8"/>
      <c r="B524" s="8"/>
      <c r="C524" s="8"/>
      <c r="D524" s="8"/>
      <c r="E524" s="8"/>
      <c r="F524" s="8"/>
    </row>
    <row r="525" spans="1:6" x14ac:dyDescent="0.25">
      <c r="A525" s="8"/>
      <c r="B525" s="8"/>
      <c r="C525" s="8"/>
      <c r="D525" s="8"/>
      <c r="E525" s="8"/>
      <c r="F525" s="8"/>
    </row>
    <row r="526" spans="1:6" x14ac:dyDescent="0.25">
      <c r="A526" s="8"/>
      <c r="B526" s="8"/>
      <c r="C526" s="8"/>
      <c r="D526" s="8"/>
      <c r="E526" s="8"/>
      <c r="F526" s="8"/>
    </row>
    <row r="527" spans="1:6" x14ac:dyDescent="0.25">
      <c r="A527" s="8"/>
      <c r="B527" s="8"/>
      <c r="C527" s="8"/>
      <c r="D527" s="8"/>
      <c r="E527" s="8"/>
      <c r="F527" s="8"/>
    </row>
    <row r="528" spans="1:6" x14ac:dyDescent="0.25">
      <c r="A528" s="8"/>
      <c r="B528" s="8"/>
      <c r="C528" s="8"/>
      <c r="D528" s="8"/>
      <c r="E528" s="8"/>
      <c r="F528" s="8"/>
    </row>
    <row r="529" spans="1:6" x14ac:dyDescent="0.25">
      <c r="A529" s="8"/>
      <c r="B529" s="8"/>
      <c r="C529" s="8"/>
      <c r="D529" s="8"/>
      <c r="E529" s="8"/>
      <c r="F529" s="8"/>
    </row>
    <row r="530" spans="1:6" x14ac:dyDescent="0.25">
      <c r="A530" s="8"/>
      <c r="B530" s="8"/>
      <c r="C530" s="8"/>
      <c r="D530" s="8"/>
      <c r="E530" s="8"/>
      <c r="F530" s="8"/>
    </row>
    <row r="531" spans="1:6" x14ac:dyDescent="0.25">
      <c r="A531" s="8"/>
      <c r="B531" s="8"/>
      <c r="C531" s="8"/>
      <c r="D531" s="8"/>
      <c r="E531" s="8"/>
      <c r="F531" s="8"/>
    </row>
    <row r="532" spans="1:6" x14ac:dyDescent="0.25">
      <c r="A532" s="8"/>
      <c r="B532" s="8"/>
      <c r="C532" s="8"/>
      <c r="D532" s="8"/>
      <c r="E532" s="8"/>
      <c r="F532" s="8"/>
    </row>
    <row r="533" spans="1:6" x14ac:dyDescent="0.25">
      <c r="A533" s="8"/>
      <c r="B533" s="8"/>
      <c r="C533" s="8"/>
      <c r="D533" s="8"/>
      <c r="E533" s="8"/>
      <c r="F533" s="8"/>
    </row>
    <row r="534" spans="1:6" x14ac:dyDescent="0.25">
      <c r="A534" s="8"/>
      <c r="B534" s="8"/>
      <c r="C534" s="8"/>
      <c r="D534" s="8"/>
      <c r="E534" s="8"/>
      <c r="F534" s="8"/>
    </row>
    <row r="535" spans="1:6" x14ac:dyDescent="0.25">
      <c r="A535" s="8"/>
      <c r="B535" s="8"/>
      <c r="C535" s="8"/>
      <c r="D535" s="8"/>
      <c r="E535" s="8"/>
      <c r="F535" s="8"/>
    </row>
    <row r="536" spans="1:6" x14ac:dyDescent="0.25">
      <c r="A536" s="8"/>
      <c r="B536" s="8"/>
      <c r="C536" s="8"/>
      <c r="D536" s="8"/>
      <c r="E536" s="8"/>
      <c r="F536" s="8"/>
    </row>
    <row r="537" spans="1:6" x14ac:dyDescent="0.25">
      <c r="A537" s="8"/>
      <c r="B537" s="8"/>
      <c r="C537" s="8"/>
      <c r="D537" s="8"/>
      <c r="E537" s="8"/>
      <c r="F537" s="8"/>
    </row>
    <row r="538" spans="1:6" x14ac:dyDescent="0.25">
      <c r="A538" s="8"/>
      <c r="B538" s="8"/>
      <c r="C538" s="8"/>
      <c r="D538" s="8"/>
      <c r="E538" s="8"/>
      <c r="F538" s="8"/>
    </row>
    <row r="539" spans="1:6" x14ac:dyDescent="0.25">
      <c r="A539" s="8"/>
      <c r="B539" s="8"/>
      <c r="C539" s="8"/>
      <c r="D539" s="8"/>
      <c r="E539" s="8"/>
      <c r="F539" s="8"/>
    </row>
    <row r="540" spans="1:6" x14ac:dyDescent="0.25">
      <c r="A540" s="8"/>
      <c r="B540" s="8"/>
      <c r="C540" s="8"/>
      <c r="D540" s="8"/>
      <c r="E540" s="8"/>
      <c r="F540" s="8"/>
    </row>
    <row r="541" spans="1:6" x14ac:dyDescent="0.25">
      <c r="A541" s="8"/>
      <c r="B541" s="8"/>
      <c r="C541" s="8"/>
      <c r="D541" s="8"/>
      <c r="E541" s="8"/>
      <c r="F541" s="8"/>
    </row>
    <row r="542" spans="1:6" x14ac:dyDescent="0.25">
      <c r="A542" s="8"/>
      <c r="B542" s="8"/>
      <c r="C542" s="8"/>
      <c r="D542" s="8"/>
      <c r="E542" s="8"/>
      <c r="F542" s="8"/>
    </row>
    <row r="543" spans="1:6" x14ac:dyDescent="0.25">
      <c r="A543" s="8"/>
      <c r="B543" s="8"/>
      <c r="C543" s="8"/>
      <c r="D543" s="8"/>
      <c r="E543" s="8"/>
      <c r="F543" s="8"/>
    </row>
    <row r="544" spans="1:6" x14ac:dyDescent="0.25">
      <c r="A544" s="8"/>
      <c r="B544" s="8"/>
      <c r="C544" s="8"/>
      <c r="D544" s="8"/>
      <c r="E544" s="8"/>
      <c r="F544" s="8"/>
    </row>
    <row r="545" spans="1:6" x14ac:dyDescent="0.25">
      <c r="A545" s="8"/>
      <c r="B545" s="8"/>
      <c r="C545" s="8"/>
      <c r="D545" s="8"/>
      <c r="E545" s="8"/>
      <c r="F545" s="8"/>
    </row>
    <row r="546" spans="1:6" x14ac:dyDescent="0.25">
      <c r="A546" s="8"/>
      <c r="B546" s="8"/>
      <c r="C546" s="8"/>
      <c r="D546" s="8"/>
      <c r="E546" s="8"/>
      <c r="F546" s="8"/>
    </row>
    <row r="547" spans="1:6" x14ac:dyDescent="0.25">
      <c r="A547" s="8"/>
      <c r="B547" s="8"/>
      <c r="C547" s="8"/>
      <c r="D547" s="8"/>
      <c r="E547" s="8"/>
      <c r="F547" s="8"/>
    </row>
    <row r="548" spans="1:6" x14ac:dyDescent="0.25">
      <c r="A548" s="8"/>
      <c r="B548" s="8"/>
      <c r="C548" s="8"/>
      <c r="D548" s="8"/>
      <c r="E548" s="8"/>
      <c r="F548" s="8"/>
    </row>
    <row r="549" spans="1:6" x14ac:dyDescent="0.25">
      <c r="A549" s="8"/>
      <c r="B549" s="8"/>
      <c r="C549" s="8"/>
      <c r="D549" s="8"/>
      <c r="E549" s="8"/>
      <c r="F549" s="8"/>
    </row>
    <row r="550" spans="1:6" x14ac:dyDescent="0.25">
      <c r="A550" s="8"/>
      <c r="B550" s="8"/>
      <c r="C550" s="8"/>
      <c r="D550" s="8"/>
      <c r="E550" s="8"/>
      <c r="F550" s="8"/>
    </row>
    <row r="551" spans="1:6" x14ac:dyDescent="0.25">
      <c r="A551" s="8"/>
      <c r="B551" s="8"/>
      <c r="C551" s="8"/>
      <c r="D551" s="8"/>
      <c r="E551" s="8"/>
      <c r="F551" s="8"/>
    </row>
    <row r="552" spans="1:6" x14ac:dyDescent="0.25">
      <c r="A552" s="8"/>
      <c r="B552" s="8"/>
      <c r="C552" s="8"/>
      <c r="D552" s="8"/>
      <c r="E552" s="8"/>
      <c r="F552" s="8"/>
    </row>
    <row r="553" spans="1:6" x14ac:dyDescent="0.25">
      <c r="A553" s="8"/>
      <c r="B553" s="8"/>
      <c r="C553" s="8"/>
      <c r="D553" s="8"/>
      <c r="E553" s="8"/>
      <c r="F553" s="8"/>
    </row>
    <row r="554" spans="1:6" x14ac:dyDescent="0.25">
      <c r="A554" s="8"/>
      <c r="B554" s="8"/>
      <c r="C554" s="8"/>
      <c r="D554" s="8"/>
      <c r="E554" s="8"/>
      <c r="F554" s="8"/>
    </row>
    <row r="555" spans="1:6" x14ac:dyDescent="0.25">
      <c r="A555" s="8"/>
      <c r="B555" s="8"/>
      <c r="C555" s="8"/>
      <c r="D555" s="8"/>
      <c r="E555" s="8"/>
      <c r="F555" s="8"/>
    </row>
    <row r="556" spans="1:6" x14ac:dyDescent="0.25">
      <c r="A556" s="8"/>
      <c r="B556" s="8"/>
      <c r="C556" s="8"/>
      <c r="D556" s="8"/>
      <c r="E556" s="8"/>
      <c r="F556" s="8"/>
    </row>
    <row r="557" spans="1:6" x14ac:dyDescent="0.25">
      <c r="A557" s="8"/>
      <c r="B557" s="8"/>
      <c r="C557" s="8"/>
      <c r="D557" s="8"/>
      <c r="E557" s="8"/>
      <c r="F557" s="8"/>
    </row>
    <row r="558" spans="1:6" x14ac:dyDescent="0.25">
      <c r="A558" s="8"/>
      <c r="B558" s="8"/>
      <c r="C558" s="8"/>
      <c r="D558" s="8"/>
      <c r="E558" s="8"/>
      <c r="F558" s="8"/>
    </row>
    <row r="559" spans="1:6" x14ac:dyDescent="0.25">
      <c r="A559" s="8"/>
      <c r="B559" s="8"/>
      <c r="C559" s="8"/>
      <c r="D559" s="8"/>
      <c r="E559" s="8"/>
      <c r="F559" s="8"/>
    </row>
    <row r="560" spans="1:6" x14ac:dyDescent="0.25">
      <c r="A560" s="8"/>
      <c r="B560" s="8"/>
      <c r="C560" s="8"/>
      <c r="D560" s="8"/>
      <c r="E560" s="8"/>
      <c r="F560" s="8"/>
    </row>
    <row r="561" spans="1:6" x14ac:dyDescent="0.25">
      <c r="A561" s="8"/>
      <c r="B561" s="8"/>
      <c r="C561" s="8"/>
      <c r="D561" s="8"/>
      <c r="E561" s="8"/>
      <c r="F561" s="8"/>
    </row>
    <row r="562" spans="1:6" x14ac:dyDescent="0.25">
      <c r="A562" s="8"/>
      <c r="B562" s="8"/>
      <c r="C562" s="8"/>
      <c r="D562" s="8"/>
      <c r="E562" s="8"/>
      <c r="F562" s="8"/>
    </row>
    <row r="563" spans="1:6" x14ac:dyDescent="0.25">
      <c r="A563" s="8"/>
      <c r="B563" s="8"/>
      <c r="C563" s="8"/>
      <c r="D563" s="8"/>
      <c r="E563" s="8"/>
      <c r="F563" s="8"/>
    </row>
    <row r="564" spans="1:6" x14ac:dyDescent="0.25">
      <c r="A564" s="8"/>
      <c r="B564" s="8"/>
      <c r="C564" s="8"/>
      <c r="D564" s="8"/>
      <c r="E564" s="8"/>
      <c r="F564" s="8"/>
    </row>
    <row r="565" spans="1:6" x14ac:dyDescent="0.25">
      <c r="A565" s="8"/>
      <c r="B565" s="8"/>
      <c r="C565" s="8"/>
      <c r="D565" s="8"/>
      <c r="E565" s="8"/>
      <c r="F565" s="8"/>
    </row>
    <row r="566" spans="1:6" x14ac:dyDescent="0.25">
      <c r="A566" s="8"/>
      <c r="B566" s="8"/>
      <c r="C566" s="8"/>
      <c r="D566" s="8"/>
      <c r="E566" s="8"/>
      <c r="F566" s="8"/>
    </row>
    <row r="567" spans="1:6" x14ac:dyDescent="0.25">
      <c r="A567" s="8"/>
      <c r="B567" s="8"/>
      <c r="C567" s="8"/>
      <c r="D567" s="8"/>
      <c r="E567" s="8"/>
      <c r="F567" s="8"/>
    </row>
    <row r="568" spans="1:6" x14ac:dyDescent="0.25">
      <c r="A568" s="8"/>
      <c r="B568" s="8"/>
      <c r="C568" s="8"/>
      <c r="D568" s="8"/>
      <c r="E568" s="8"/>
      <c r="F568" s="8"/>
    </row>
    <row r="569" spans="1:6" x14ac:dyDescent="0.25">
      <c r="A569" s="8"/>
      <c r="B569" s="8"/>
      <c r="C569" s="8"/>
      <c r="D569" s="8"/>
      <c r="E569" s="8"/>
      <c r="F569" s="8"/>
    </row>
    <row r="570" spans="1:6" x14ac:dyDescent="0.25">
      <c r="A570" s="8"/>
      <c r="B570" s="8"/>
      <c r="C570" s="8"/>
      <c r="D570" s="8"/>
      <c r="E570" s="8"/>
      <c r="F570" s="8"/>
    </row>
    <row r="571" spans="1:6" x14ac:dyDescent="0.25">
      <c r="A571" s="8"/>
      <c r="B571" s="8"/>
      <c r="C571" s="8"/>
      <c r="D571" s="8"/>
      <c r="E571" s="8"/>
      <c r="F571" s="8"/>
    </row>
    <row r="572" spans="1:6" x14ac:dyDescent="0.25">
      <c r="A572" s="8"/>
      <c r="B572" s="8"/>
      <c r="C572" s="8"/>
      <c r="D572" s="8"/>
      <c r="E572" s="8"/>
      <c r="F572" s="8"/>
    </row>
    <row r="573" spans="1:6" x14ac:dyDescent="0.25">
      <c r="A573" s="8"/>
      <c r="B573" s="8"/>
      <c r="C573" s="8"/>
      <c r="D573" s="8"/>
      <c r="E573" s="8"/>
      <c r="F573" s="8"/>
    </row>
    <row r="574" spans="1:6" x14ac:dyDescent="0.25">
      <c r="A574" s="8"/>
      <c r="B574" s="8"/>
      <c r="C574" s="8"/>
      <c r="D574" s="8"/>
      <c r="E574" s="8"/>
      <c r="F574" s="8"/>
    </row>
    <row r="575" spans="1:6" x14ac:dyDescent="0.25">
      <c r="A575" s="8"/>
      <c r="B575" s="8"/>
      <c r="C575" s="8"/>
      <c r="D575" s="8"/>
      <c r="E575" s="8"/>
      <c r="F575" s="8"/>
    </row>
    <row r="576" spans="1:6" x14ac:dyDescent="0.25">
      <c r="A576" s="8"/>
      <c r="B576" s="8"/>
      <c r="C576" s="8"/>
      <c r="D576" s="8"/>
      <c r="E576" s="8"/>
      <c r="F576" s="8"/>
    </row>
    <row r="577" spans="1:6" x14ac:dyDescent="0.25">
      <c r="A577" s="8"/>
      <c r="B577" s="8"/>
      <c r="C577" s="8"/>
      <c r="D577" s="8"/>
      <c r="E577" s="8"/>
      <c r="F577" s="8"/>
    </row>
    <row r="578" spans="1:6" x14ac:dyDescent="0.25">
      <c r="A578" s="8"/>
      <c r="B578" s="8"/>
      <c r="C578" s="8"/>
      <c r="D578" s="8"/>
      <c r="E578" s="8"/>
      <c r="F578" s="8"/>
    </row>
    <row r="579" spans="1:6" x14ac:dyDescent="0.25">
      <c r="A579" s="8"/>
      <c r="B579" s="8"/>
      <c r="C579" s="8"/>
      <c r="D579" s="8"/>
      <c r="E579" s="8"/>
      <c r="F579" s="8"/>
    </row>
    <row r="580" spans="1:6" x14ac:dyDescent="0.25">
      <c r="A580" s="8"/>
      <c r="B580" s="8"/>
      <c r="C580" s="8"/>
      <c r="D580" s="8"/>
      <c r="E580" s="8"/>
      <c r="F580" s="8"/>
    </row>
    <row r="581" spans="1:6" x14ac:dyDescent="0.25">
      <c r="A581" s="8"/>
      <c r="B581" s="8"/>
      <c r="C581" s="8"/>
      <c r="D581" s="8"/>
      <c r="E581" s="8"/>
      <c r="F581" s="8"/>
    </row>
    <row r="582" spans="1:6" x14ac:dyDescent="0.25">
      <c r="A582" s="8"/>
      <c r="B582" s="8"/>
      <c r="C582" s="8"/>
      <c r="D582" s="8"/>
      <c r="E582" s="8"/>
      <c r="F582" s="8"/>
    </row>
    <row r="583" spans="1:6" x14ac:dyDescent="0.25">
      <c r="A583" s="8"/>
      <c r="B583" s="8"/>
      <c r="C583" s="8"/>
      <c r="D583" s="8"/>
      <c r="E583" s="8"/>
      <c r="F583" s="8"/>
    </row>
    <row r="584" spans="1:6" x14ac:dyDescent="0.25">
      <c r="A584" s="8"/>
      <c r="B584" s="8"/>
      <c r="C584" s="8"/>
      <c r="D584" s="8"/>
      <c r="E584" s="8"/>
      <c r="F584" s="8"/>
    </row>
    <row r="585" spans="1:6" x14ac:dyDescent="0.25">
      <c r="A585" s="8"/>
      <c r="B585" s="8"/>
      <c r="C585" s="8"/>
      <c r="D585" s="8"/>
      <c r="E585" s="8"/>
      <c r="F585" s="8"/>
    </row>
    <row r="586" spans="1:6" x14ac:dyDescent="0.25">
      <c r="A586" s="8"/>
      <c r="B586" s="8"/>
      <c r="C586" s="8"/>
      <c r="D586" s="8"/>
      <c r="E586" s="8"/>
      <c r="F586" s="8"/>
    </row>
    <row r="587" spans="1:6" x14ac:dyDescent="0.25">
      <c r="A587" s="8"/>
      <c r="B587" s="8"/>
      <c r="C587" s="8"/>
      <c r="D587" s="8"/>
      <c r="E587" s="8"/>
      <c r="F587" s="8"/>
    </row>
    <row r="588" spans="1:6" x14ac:dyDescent="0.25">
      <c r="A588" s="8"/>
      <c r="B588" s="8"/>
      <c r="C588" s="8"/>
      <c r="D588" s="8"/>
      <c r="E588" s="8"/>
      <c r="F588" s="8"/>
    </row>
    <row r="589" spans="1:6" x14ac:dyDescent="0.25">
      <c r="A589" s="8"/>
      <c r="B589" s="8"/>
      <c r="C589" s="8"/>
      <c r="D589" s="8"/>
      <c r="E589" s="8"/>
      <c r="F589" s="8"/>
    </row>
    <row r="590" spans="1:6" x14ac:dyDescent="0.25">
      <c r="A590" s="8"/>
      <c r="B590" s="8"/>
      <c r="C590" s="8"/>
      <c r="D590" s="8"/>
      <c r="E590" s="8"/>
      <c r="F590" s="8"/>
    </row>
    <row r="591" spans="1:6" x14ac:dyDescent="0.25">
      <c r="A591" s="8"/>
      <c r="B591" s="8"/>
      <c r="C591" s="8"/>
      <c r="D591" s="8"/>
      <c r="E591" s="8"/>
      <c r="F591" s="8"/>
    </row>
    <row r="592" spans="1:6" x14ac:dyDescent="0.25">
      <c r="A592" s="8"/>
      <c r="B592" s="8"/>
      <c r="C592" s="8"/>
      <c r="D592" s="8"/>
      <c r="E592" s="8"/>
      <c r="F592" s="8"/>
    </row>
    <row r="593" spans="1:6" x14ac:dyDescent="0.25">
      <c r="A593" s="8"/>
      <c r="B593" s="8"/>
      <c r="C593" s="8"/>
      <c r="D593" s="8"/>
      <c r="E593" s="8"/>
      <c r="F593" s="8"/>
    </row>
    <row r="594" spans="1:6" x14ac:dyDescent="0.25">
      <c r="A594" s="8"/>
      <c r="B594" s="8"/>
      <c r="C594" s="8"/>
      <c r="D594" s="8"/>
      <c r="E594" s="8"/>
      <c r="F594" s="8"/>
    </row>
    <row r="595" spans="1:6" x14ac:dyDescent="0.25">
      <c r="A595" s="8"/>
      <c r="B595" s="8"/>
      <c r="C595" s="8"/>
      <c r="D595" s="8"/>
      <c r="E595" s="8"/>
      <c r="F595" s="8"/>
    </row>
    <row r="596" spans="1:6" x14ac:dyDescent="0.25">
      <c r="A596" s="8"/>
      <c r="B596" s="8"/>
      <c r="C596" s="8"/>
      <c r="D596" s="8"/>
      <c r="E596" s="8"/>
      <c r="F596" s="8"/>
    </row>
    <row r="597" spans="1:6" x14ac:dyDescent="0.25">
      <c r="A597" s="8"/>
      <c r="B597" s="8"/>
      <c r="C597" s="8"/>
      <c r="D597" s="8"/>
      <c r="E597" s="8"/>
      <c r="F597" s="8"/>
    </row>
    <row r="598" spans="1:6" x14ac:dyDescent="0.25">
      <c r="A598" s="8"/>
      <c r="B598" s="8"/>
      <c r="C598" s="8"/>
      <c r="D598" s="8"/>
      <c r="E598" s="8"/>
      <c r="F598" s="8"/>
    </row>
    <row r="599" spans="1:6" x14ac:dyDescent="0.25">
      <c r="A599" s="8"/>
      <c r="B599" s="8"/>
      <c r="C599" s="8"/>
      <c r="D599" s="8"/>
      <c r="E599" s="8"/>
      <c r="F599" s="8"/>
    </row>
    <row r="600" spans="1:6" x14ac:dyDescent="0.25">
      <c r="A600" s="8"/>
      <c r="B600" s="8"/>
      <c r="C600" s="8"/>
      <c r="D600" s="8"/>
      <c r="E600" s="8"/>
      <c r="F600" s="8"/>
    </row>
    <row r="601" spans="1:6" x14ac:dyDescent="0.25">
      <c r="A601" s="8"/>
      <c r="B601" s="8"/>
      <c r="C601" s="8"/>
      <c r="D601" s="8"/>
      <c r="E601" s="8"/>
      <c r="F601" s="8"/>
    </row>
    <row r="602" spans="1:6" x14ac:dyDescent="0.25">
      <c r="A602" s="8"/>
      <c r="B602" s="8"/>
      <c r="C602" s="8"/>
      <c r="D602" s="8"/>
      <c r="E602" s="8"/>
      <c r="F602" s="8"/>
    </row>
    <row r="603" spans="1:6" x14ac:dyDescent="0.25">
      <c r="A603" s="8"/>
      <c r="B603" s="8"/>
      <c r="C603" s="8"/>
      <c r="D603" s="8"/>
      <c r="E603" s="8"/>
      <c r="F603" s="8"/>
    </row>
    <row r="604" spans="1:6" x14ac:dyDescent="0.25">
      <c r="A604" s="8"/>
      <c r="B604" s="8"/>
      <c r="C604" s="8"/>
      <c r="D604" s="8"/>
      <c r="E604" s="8"/>
      <c r="F604" s="8"/>
    </row>
    <row r="605" spans="1:6" x14ac:dyDescent="0.25">
      <c r="A605" s="8"/>
      <c r="B605" s="8"/>
      <c r="C605" s="8"/>
      <c r="D605" s="8"/>
      <c r="E605" s="8"/>
      <c r="F605" s="8"/>
    </row>
    <row r="606" spans="1:6" x14ac:dyDescent="0.25">
      <c r="A606" s="8"/>
      <c r="B606" s="8"/>
      <c r="C606" s="8"/>
      <c r="D606" s="8"/>
      <c r="E606" s="8"/>
      <c r="F606" s="8"/>
    </row>
    <row r="607" spans="1:6" x14ac:dyDescent="0.25">
      <c r="A607" s="8"/>
      <c r="B607" s="8"/>
      <c r="C607" s="8"/>
      <c r="D607" s="8"/>
      <c r="E607" s="8"/>
      <c r="F607" s="8"/>
    </row>
    <row r="608" spans="1:6" x14ac:dyDescent="0.25">
      <c r="A608" s="8"/>
      <c r="B608" s="8"/>
      <c r="C608" s="8"/>
      <c r="D608" s="8"/>
      <c r="E608" s="8"/>
      <c r="F608" s="8"/>
    </row>
    <row r="609" spans="1:6" x14ac:dyDescent="0.25">
      <c r="A609" s="8"/>
      <c r="B609" s="8"/>
      <c r="C609" s="8"/>
      <c r="D609" s="8"/>
      <c r="E609" s="8"/>
      <c r="F609" s="8"/>
    </row>
    <row r="610" spans="1:6" x14ac:dyDescent="0.25">
      <c r="A610" s="8"/>
      <c r="B610" s="8"/>
      <c r="C610" s="8"/>
      <c r="D610" s="8"/>
      <c r="E610" s="8"/>
      <c r="F610" s="8"/>
    </row>
    <row r="611" spans="1:6" x14ac:dyDescent="0.25">
      <c r="A611" s="8"/>
      <c r="B611" s="8"/>
      <c r="C611" s="8"/>
      <c r="D611" s="8"/>
      <c r="E611" s="8"/>
      <c r="F611" s="8"/>
    </row>
    <row r="612" spans="1:6" x14ac:dyDescent="0.25">
      <c r="A612" s="8"/>
      <c r="B612" s="8"/>
      <c r="C612" s="8"/>
      <c r="D612" s="8"/>
      <c r="E612" s="8"/>
      <c r="F612" s="8"/>
    </row>
    <row r="613" spans="1:6" x14ac:dyDescent="0.25">
      <c r="A613" s="8"/>
      <c r="B613" s="8"/>
      <c r="C613" s="8"/>
      <c r="D613" s="8"/>
      <c r="E613" s="8"/>
      <c r="F613" s="8"/>
    </row>
    <row r="614" spans="1:6" x14ac:dyDescent="0.25">
      <c r="A614" s="8"/>
      <c r="B614" s="8"/>
      <c r="C614" s="8"/>
      <c r="D614" s="8"/>
      <c r="E614" s="8"/>
      <c r="F614" s="8"/>
    </row>
    <row r="615" spans="1:6" x14ac:dyDescent="0.25">
      <c r="A615" s="8"/>
      <c r="B615" s="8"/>
      <c r="C615" s="8"/>
      <c r="D615" s="8"/>
      <c r="E615" s="8"/>
      <c r="F615" s="8"/>
    </row>
    <row r="616" spans="1:6" x14ac:dyDescent="0.25">
      <c r="A616" s="8"/>
      <c r="B616" s="8"/>
      <c r="C616" s="8"/>
      <c r="D616" s="8"/>
      <c r="E616" s="8"/>
      <c r="F616" s="8"/>
    </row>
    <row r="617" spans="1:6" x14ac:dyDescent="0.25">
      <c r="A617" s="8"/>
      <c r="B617" s="8"/>
      <c r="C617" s="8"/>
      <c r="D617" s="8"/>
      <c r="E617" s="8"/>
      <c r="F617" s="8"/>
    </row>
    <row r="618" spans="1:6" x14ac:dyDescent="0.25">
      <c r="A618" s="8"/>
      <c r="B618" s="8"/>
      <c r="C618" s="8"/>
      <c r="D618" s="8"/>
      <c r="E618" s="8"/>
      <c r="F618" s="8"/>
    </row>
    <row r="619" spans="1:6" x14ac:dyDescent="0.25">
      <c r="A619" s="8"/>
      <c r="B619" s="8"/>
      <c r="C619" s="8"/>
      <c r="D619" s="8"/>
      <c r="E619" s="8"/>
      <c r="F619" s="8"/>
    </row>
    <row r="620" spans="1:6" x14ac:dyDescent="0.25">
      <c r="A620" s="8"/>
      <c r="B620" s="8"/>
      <c r="C620" s="8"/>
      <c r="D620" s="8"/>
      <c r="E620" s="8"/>
      <c r="F620" s="8"/>
    </row>
    <row r="621" spans="1:6" x14ac:dyDescent="0.25">
      <c r="A621" s="8"/>
      <c r="B621" s="8"/>
      <c r="C621" s="8"/>
      <c r="D621" s="8"/>
      <c r="E621" s="8"/>
      <c r="F621" s="8"/>
    </row>
    <row r="622" spans="1:6" x14ac:dyDescent="0.25">
      <c r="A622" s="8"/>
      <c r="B622" s="8"/>
      <c r="C622" s="8"/>
      <c r="D622" s="8"/>
      <c r="E622" s="8"/>
      <c r="F622" s="8"/>
    </row>
    <row r="623" spans="1:6" x14ac:dyDescent="0.25">
      <c r="A623" s="8"/>
      <c r="B623" s="8"/>
      <c r="C623" s="8"/>
      <c r="D623" s="8"/>
      <c r="E623" s="8"/>
      <c r="F623" s="8"/>
    </row>
    <row r="624" spans="1:6" x14ac:dyDescent="0.25">
      <c r="A624" s="8"/>
      <c r="B624" s="8"/>
      <c r="C624" s="8"/>
      <c r="D624" s="8"/>
      <c r="E624" s="8"/>
      <c r="F624" s="8"/>
    </row>
    <row r="625" spans="1:6" x14ac:dyDescent="0.25">
      <c r="A625" s="8"/>
      <c r="B625" s="8"/>
      <c r="C625" s="8"/>
      <c r="D625" s="8"/>
      <c r="E625" s="8"/>
      <c r="F625" s="8"/>
    </row>
    <row r="626" spans="1:6" x14ac:dyDescent="0.25">
      <c r="A626" s="8"/>
      <c r="B626" s="8"/>
      <c r="C626" s="8"/>
      <c r="D626" s="8"/>
      <c r="E626" s="8"/>
      <c r="F626" s="8"/>
    </row>
    <row r="627" spans="1:6" x14ac:dyDescent="0.25">
      <c r="A627" s="8"/>
      <c r="B627" s="8"/>
      <c r="C627" s="8"/>
      <c r="D627" s="8"/>
      <c r="E627" s="8"/>
      <c r="F627" s="8"/>
    </row>
    <row r="628" spans="1:6" x14ac:dyDescent="0.25">
      <c r="A628" s="8"/>
      <c r="B628" s="8"/>
      <c r="C628" s="8"/>
      <c r="D628" s="8"/>
      <c r="E628" s="8"/>
      <c r="F628" s="8"/>
    </row>
    <row r="629" spans="1:6" x14ac:dyDescent="0.25">
      <c r="A629" s="8"/>
      <c r="B629" s="8"/>
      <c r="C629" s="8"/>
      <c r="D629" s="8"/>
      <c r="E629" s="8"/>
      <c r="F629" s="8"/>
    </row>
    <row r="630" spans="1:6" x14ac:dyDescent="0.25">
      <c r="A630" s="8"/>
      <c r="B630" s="8"/>
      <c r="C630" s="8"/>
      <c r="D630" s="8"/>
      <c r="E630" s="8"/>
      <c r="F630" s="8"/>
    </row>
    <row r="631" spans="1:6" x14ac:dyDescent="0.25">
      <c r="A631" s="8"/>
      <c r="B631" s="8"/>
      <c r="C631" s="8"/>
      <c r="D631" s="8"/>
      <c r="E631" s="8"/>
      <c r="F631" s="8"/>
    </row>
    <row r="632" spans="1:6" x14ac:dyDescent="0.25">
      <c r="A632" s="8"/>
      <c r="B632" s="8"/>
      <c r="C632" s="8"/>
      <c r="D632" s="8"/>
      <c r="E632" s="8"/>
      <c r="F632" s="8"/>
    </row>
    <row r="633" spans="1:6" x14ac:dyDescent="0.25">
      <c r="A633" s="8"/>
      <c r="B633" s="8"/>
      <c r="C633" s="8"/>
      <c r="D633" s="8"/>
      <c r="E633" s="8"/>
      <c r="F633" s="8"/>
    </row>
    <row r="634" spans="1:6" x14ac:dyDescent="0.25">
      <c r="A634" s="8"/>
      <c r="B634" s="8"/>
      <c r="C634" s="8"/>
      <c r="D634" s="8"/>
      <c r="E634" s="8"/>
      <c r="F634" s="8"/>
    </row>
    <row r="635" spans="1:6" x14ac:dyDescent="0.25">
      <c r="A635" s="8"/>
      <c r="B635" s="8"/>
      <c r="C635" s="8"/>
      <c r="D635" s="8"/>
      <c r="E635" s="8"/>
      <c r="F635" s="8"/>
    </row>
    <row r="636" spans="1:6" x14ac:dyDescent="0.25">
      <c r="A636" s="8"/>
      <c r="B636" s="8"/>
      <c r="C636" s="8"/>
      <c r="D636" s="8"/>
      <c r="E636" s="8"/>
      <c r="F636" s="8"/>
    </row>
    <row r="637" spans="1:6" x14ac:dyDescent="0.25">
      <c r="A637" s="8"/>
      <c r="B637" s="8"/>
      <c r="C637" s="8"/>
      <c r="D637" s="8"/>
      <c r="E637" s="8"/>
      <c r="F637" s="8"/>
    </row>
    <row r="638" spans="1:6" x14ac:dyDescent="0.25">
      <c r="A638" s="8"/>
      <c r="B638" s="8"/>
      <c r="C638" s="8"/>
      <c r="D638" s="8"/>
      <c r="E638" s="8"/>
      <c r="F638" s="8"/>
    </row>
    <row r="639" spans="1:6" x14ac:dyDescent="0.25">
      <c r="A639" s="8"/>
      <c r="B639" s="8"/>
      <c r="C639" s="8"/>
      <c r="D639" s="8"/>
      <c r="E639" s="8"/>
      <c r="F639" s="8"/>
    </row>
    <row r="640" spans="1:6" x14ac:dyDescent="0.25">
      <c r="A640" s="8"/>
      <c r="B640" s="8"/>
      <c r="C640" s="8"/>
      <c r="D640" s="8"/>
      <c r="E640" s="8"/>
      <c r="F640" s="8"/>
    </row>
    <row r="641" spans="1:6" x14ac:dyDescent="0.25">
      <c r="A641" s="8"/>
      <c r="B641" s="8"/>
      <c r="C641" s="8"/>
      <c r="D641" s="8"/>
      <c r="E641" s="8"/>
      <c r="F641" s="8"/>
    </row>
    <row r="642" spans="1:6" x14ac:dyDescent="0.25">
      <c r="A642" s="8"/>
      <c r="B642" s="8"/>
      <c r="C642" s="8"/>
      <c r="D642" s="8"/>
      <c r="E642" s="8"/>
      <c r="F642" s="8"/>
    </row>
    <row r="643" spans="1:6" x14ac:dyDescent="0.25">
      <c r="A643" s="8"/>
      <c r="B643" s="8"/>
      <c r="C643" s="8"/>
      <c r="D643" s="8"/>
      <c r="E643" s="8"/>
      <c r="F643" s="8"/>
    </row>
    <row r="644" spans="1:6" x14ac:dyDescent="0.25">
      <c r="A644" s="8"/>
      <c r="B644" s="8"/>
      <c r="C644" s="8"/>
      <c r="D644" s="8"/>
      <c r="E644" s="8"/>
      <c r="F644" s="8"/>
    </row>
    <row r="645" spans="1:6" x14ac:dyDescent="0.25">
      <c r="A645" s="8"/>
      <c r="B645" s="8"/>
      <c r="C645" s="8"/>
      <c r="D645" s="8"/>
      <c r="E645" s="8"/>
      <c r="F645" s="8"/>
    </row>
    <row r="646" spans="1:6" x14ac:dyDescent="0.25">
      <c r="A646" s="8"/>
      <c r="B646" s="8"/>
      <c r="C646" s="8"/>
      <c r="D646" s="8"/>
      <c r="E646" s="8"/>
      <c r="F646" s="8"/>
    </row>
    <row r="647" spans="1:6" x14ac:dyDescent="0.25">
      <c r="A647" s="8"/>
      <c r="B647" s="8"/>
      <c r="C647" s="8"/>
      <c r="D647" s="8"/>
      <c r="E647" s="8"/>
      <c r="F647" s="8"/>
    </row>
    <row r="648" spans="1:6" x14ac:dyDescent="0.25">
      <c r="A648" s="8"/>
      <c r="B648" s="8"/>
      <c r="C648" s="8"/>
      <c r="D648" s="8"/>
      <c r="E648" s="8"/>
      <c r="F648" s="8"/>
    </row>
    <row r="649" spans="1:6" x14ac:dyDescent="0.25">
      <c r="A649" s="8"/>
      <c r="B649" s="8"/>
      <c r="C649" s="8"/>
      <c r="D649" s="8"/>
      <c r="E649" s="8"/>
      <c r="F649" s="8"/>
    </row>
    <row r="650" spans="1:6" x14ac:dyDescent="0.25">
      <c r="A650" s="8"/>
      <c r="B650" s="8"/>
      <c r="C650" s="8"/>
      <c r="D650" s="8"/>
      <c r="E650" s="8"/>
      <c r="F650" s="8"/>
    </row>
    <row r="651" spans="1:6" x14ac:dyDescent="0.25">
      <c r="A651" s="8"/>
      <c r="B651" s="8"/>
      <c r="C651" s="8"/>
      <c r="D651" s="8"/>
      <c r="E651" s="8"/>
      <c r="F651" s="8"/>
    </row>
    <row r="652" spans="1:6" x14ac:dyDescent="0.25">
      <c r="A652" s="8"/>
      <c r="B652" s="8"/>
      <c r="C652" s="8"/>
      <c r="D652" s="8"/>
      <c r="E652" s="8"/>
      <c r="F652" s="8"/>
    </row>
    <row r="653" spans="1:6" x14ac:dyDescent="0.25">
      <c r="A653" s="8"/>
      <c r="B653" s="8"/>
      <c r="C653" s="8"/>
      <c r="D653" s="8"/>
      <c r="E653" s="8"/>
      <c r="F653" s="8"/>
    </row>
    <row r="654" spans="1:6" x14ac:dyDescent="0.25">
      <c r="A654" s="8"/>
      <c r="B654" s="8"/>
      <c r="C654" s="8"/>
      <c r="D654" s="8"/>
      <c r="E654" s="8"/>
      <c r="F654" s="8"/>
    </row>
    <row r="655" spans="1:6" x14ac:dyDescent="0.25">
      <c r="A655" s="8"/>
      <c r="B655" s="8"/>
      <c r="C655" s="8"/>
      <c r="D655" s="8"/>
      <c r="E655" s="8"/>
      <c r="F655" s="8"/>
    </row>
    <row r="656" spans="1:6" x14ac:dyDescent="0.25">
      <c r="A656" s="8"/>
      <c r="B656" s="8"/>
      <c r="C656" s="8"/>
      <c r="D656" s="8"/>
      <c r="E656" s="8"/>
      <c r="F656" s="8"/>
    </row>
    <row r="657" spans="1:6" x14ac:dyDescent="0.25">
      <c r="A657" s="8"/>
      <c r="B657" s="8"/>
      <c r="C657" s="8"/>
      <c r="D657" s="8"/>
      <c r="E657" s="8"/>
      <c r="F657" s="8"/>
    </row>
    <row r="658" spans="1:6" x14ac:dyDescent="0.25">
      <c r="A658" s="8"/>
      <c r="B658" s="8"/>
      <c r="C658" s="8"/>
      <c r="D658" s="8"/>
      <c r="E658" s="8"/>
      <c r="F658" s="8"/>
    </row>
    <row r="659" spans="1:6" x14ac:dyDescent="0.25">
      <c r="A659" s="8"/>
      <c r="B659" s="8"/>
      <c r="C659" s="8"/>
      <c r="D659" s="8"/>
      <c r="E659" s="8"/>
      <c r="F659" s="8"/>
    </row>
    <row r="660" spans="1:6" x14ac:dyDescent="0.25">
      <c r="A660" s="8"/>
      <c r="B660" s="8"/>
      <c r="C660" s="8"/>
      <c r="D660" s="8"/>
      <c r="E660" s="8"/>
      <c r="F660" s="8"/>
    </row>
    <row r="661" spans="1:6" x14ac:dyDescent="0.25">
      <c r="A661" s="8"/>
      <c r="B661" s="8"/>
      <c r="C661" s="8"/>
      <c r="D661" s="8"/>
      <c r="E661" s="8"/>
      <c r="F661" s="8"/>
    </row>
    <row r="662" spans="1:6" x14ac:dyDescent="0.25">
      <c r="A662" s="8"/>
      <c r="B662" s="8"/>
      <c r="C662" s="8"/>
      <c r="D662" s="8"/>
      <c r="E662" s="8"/>
      <c r="F662" s="8"/>
    </row>
    <row r="663" spans="1:6" x14ac:dyDescent="0.25">
      <c r="A663" s="8"/>
      <c r="B663" s="8"/>
      <c r="C663" s="8"/>
      <c r="D663" s="8"/>
      <c r="E663" s="8"/>
      <c r="F663" s="8"/>
    </row>
    <row r="664" spans="1:6" x14ac:dyDescent="0.25">
      <c r="A664" s="8"/>
      <c r="B664" s="8"/>
      <c r="C664" s="8"/>
      <c r="D664" s="8"/>
      <c r="E664" s="8"/>
      <c r="F664" s="8"/>
    </row>
    <row r="665" spans="1:6" x14ac:dyDescent="0.25">
      <c r="A665" s="8"/>
      <c r="B665" s="8"/>
      <c r="C665" s="8"/>
      <c r="D665" s="8"/>
      <c r="E665" s="8"/>
      <c r="F665" s="8"/>
    </row>
    <row r="666" spans="1:6" x14ac:dyDescent="0.25">
      <c r="A666" s="8"/>
      <c r="B666" s="8"/>
      <c r="C666" s="8"/>
      <c r="D666" s="8"/>
      <c r="E666" s="8"/>
      <c r="F666" s="8"/>
    </row>
    <row r="667" spans="1:6" x14ac:dyDescent="0.25">
      <c r="A667" s="8"/>
      <c r="B667" s="8"/>
      <c r="C667" s="8"/>
      <c r="D667" s="8"/>
      <c r="E667" s="8"/>
      <c r="F667" s="8"/>
    </row>
    <row r="668" spans="1:6" x14ac:dyDescent="0.25">
      <c r="A668" s="8"/>
      <c r="B668" s="8"/>
      <c r="C668" s="8"/>
      <c r="D668" s="8"/>
      <c r="E668" s="8"/>
      <c r="F668" s="8"/>
    </row>
    <row r="669" spans="1:6" x14ac:dyDescent="0.25">
      <c r="A669" s="8"/>
      <c r="B669" s="8"/>
      <c r="C669" s="8"/>
      <c r="D669" s="8"/>
      <c r="E669" s="8"/>
      <c r="F669" s="8"/>
    </row>
    <row r="670" spans="1:6" x14ac:dyDescent="0.25">
      <c r="A670" s="8"/>
      <c r="B670" s="8"/>
      <c r="C670" s="8"/>
      <c r="D670" s="8"/>
      <c r="E670" s="8"/>
      <c r="F670" s="8"/>
    </row>
    <row r="671" spans="1:6" x14ac:dyDescent="0.25">
      <c r="A671" s="8"/>
      <c r="B671" s="8"/>
      <c r="C671" s="8"/>
      <c r="D671" s="8"/>
      <c r="E671" s="8"/>
      <c r="F671" s="8"/>
    </row>
    <row r="672" spans="1:6" x14ac:dyDescent="0.25">
      <c r="A672" s="8"/>
      <c r="B672" s="8"/>
      <c r="C672" s="8"/>
      <c r="D672" s="8"/>
      <c r="E672" s="8"/>
      <c r="F672" s="8"/>
    </row>
    <row r="673" spans="1:6" x14ac:dyDescent="0.25">
      <c r="A673" s="8"/>
      <c r="B673" s="8"/>
      <c r="C673" s="8"/>
      <c r="D673" s="8"/>
      <c r="E673" s="8"/>
      <c r="F673" s="8"/>
    </row>
    <row r="674" spans="1:6" x14ac:dyDescent="0.25">
      <c r="A674" s="8"/>
      <c r="B674" s="8"/>
      <c r="C674" s="8"/>
      <c r="D674" s="8"/>
      <c r="E674" s="8"/>
      <c r="F674" s="8"/>
    </row>
    <row r="675" spans="1:6" x14ac:dyDescent="0.25">
      <c r="A675" s="8"/>
      <c r="B675" s="8"/>
      <c r="C675" s="8"/>
      <c r="D675" s="8"/>
      <c r="E675" s="8"/>
      <c r="F675" s="8"/>
    </row>
    <row r="676" spans="1:6" x14ac:dyDescent="0.25">
      <c r="A676" s="8"/>
      <c r="B676" s="8"/>
      <c r="C676" s="8"/>
      <c r="D676" s="8"/>
      <c r="E676" s="8"/>
      <c r="F676" s="8"/>
    </row>
    <row r="677" spans="1:6" x14ac:dyDescent="0.25">
      <c r="A677" s="8"/>
      <c r="B677" s="8"/>
      <c r="C677" s="8"/>
      <c r="D677" s="8"/>
      <c r="E677" s="8"/>
      <c r="F677" s="8"/>
    </row>
    <row r="678" spans="1:6" x14ac:dyDescent="0.25">
      <c r="A678" s="8"/>
      <c r="B678" s="8"/>
      <c r="C678" s="8"/>
      <c r="D678" s="8"/>
      <c r="E678" s="8"/>
      <c r="F678" s="8"/>
    </row>
    <row r="679" spans="1:6" x14ac:dyDescent="0.25">
      <c r="A679" s="8"/>
      <c r="B679" s="8"/>
      <c r="C679" s="8"/>
      <c r="D679" s="8"/>
      <c r="E679" s="8"/>
      <c r="F679" s="8"/>
    </row>
    <row r="680" spans="1:6" x14ac:dyDescent="0.25">
      <c r="A680" s="8"/>
      <c r="B680" s="8"/>
      <c r="C680" s="8"/>
      <c r="D680" s="8"/>
      <c r="E680" s="8"/>
      <c r="F680" s="8"/>
    </row>
    <row r="681" spans="1:6" x14ac:dyDescent="0.25">
      <c r="A681" s="8"/>
      <c r="B681" s="8"/>
      <c r="C681" s="8"/>
      <c r="D681" s="8"/>
      <c r="E681" s="8"/>
      <c r="F681" s="8"/>
    </row>
    <row r="682" spans="1:6" x14ac:dyDescent="0.25">
      <c r="A682" s="8"/>
      <c r="B682" s="8"/>
      <c r="C682" s="8"/>
      <c r="D682" s="8"/>
      <c r="E682" s="8"/>
      <c r="F682" s="8"/>
    </row>
    <row r="683" spans="1:6" x14ac:dyDescent="0.25">
      <c r="A683" s="8"/>
      <c r="B683" s="8"/>
      <c r="C683" s="8"/>
      <c r="D683" s="8"/>
      <c r="E683" s="8"/>
      <c r="F683" s="8"/>
    </row>
    <row r="684" spans="1:6" x14ac:dyDescent="0.25">
      <c r="A684" s="8"/>
      <c r="B684" s="8"/>
      <c r="C684" s="8"/>
      <c r="D684" s="8"/>
      <c r="E684" s="8"/>
      <c r="F684" s="8"/>
    </row>
    <row r="685" spans="1:6" x14ac:dyDescent="0.25">
      <c r="A685" s="8"/>
      <c r="B685" s="8"/>
      <c r="C685" s="8"/>
      <c r="D685" s="8"/>
      <c r="E685" s="8"/>
      <c r="F685" s="8"/>
    </row>
    <row r="686" spans="1:6" x14ac:dyDescent="0.25">
      <c r="A686" s="8"/>
      <c r="B686" s="8"/>
      <c r="C686" s="8"/>
      <c r="D686" s="8"/>
      <c r="E686" s="8"/>
      <c r="F686" s="8"/>
    </row>
    <row r="687" spans="1:6" x14ac:dyDescent="0.25">
      <c r="A687" s="8"/>
      <c r="B687" s="8"/>
      <c r="C687" s="8"/>
      <c r="D687" s="8"/>
      <c r="E687" s="8"/>
      <c r="F687" s="8"/>
    </row>
    <row r="688" spans="1:6" x14ac:dyDescent="0.25">
      <c r="A688" s="8"/>
      <c r="B688" s="8"/>
      <c r="C688" s="8"/>
      <c r="D688" s="8"/>
      <c r="E688" s="8"/>
      <c r="F688" s="8"/>
    </row>
    <row r="689" spans="1:6" x14ac:dyDescent="0.25">
      <c r="A689" s="8"/>
      <c r="B689" s="8"/>
      <c r="C689" s="8"/>
      <c r="D689" s="8"/>
      <c r="E689" s="8"/>
      <c r="F689" s="8"/>
    </row>
    <row r="690" spans="1:6" x14ac:dyDescent="0.25">
      <c r="A690" s="8"/>
      <c r="B690" s="8"/>
      <c r="C690" s="8"/>
      <c r="D690" s="8"/>
      <c r="E690" s="8"/>
      <c r="F690" s="8"/>
    </row>
    <row r="691" spans="1:6" x14ac:dyDescent="0.25">
      <c r="A691" s="8"/>
      <c r="B691" s="8"/>
      <c r="C691" s="8"/>
      <c r="D691" s="8"/>
      <c r="E691" s="8"/>
      <c r="F691" s="8"/>
    </row>
    <row r="692" spans="1:6" x14ac:dyDescent="0.25">
      <c r="A692" s="8"/>
      <c r="B692" s="8"/>
      <c r="C692" s="8"/>
      <c r="D692" s="8"/>
      <c r="E692" s="8"/>
      <c r="F692" s="8"/>
    </row>
    <row r="693" spans="1:6" x14ac:dyDescent="0.25">
      <c r="A693" s="8"/>
      <c r="B693" s="8"/>
      <c r="C693" s="8"/>
      <c r="D693" s="8"/>
      <c r="E693" s="8"/>
      <c r="F693" s="8"/>
    </row>
    <row r="694" spans="1:6" x14ac:dyDescent="0.25">
      <c r="A694" s="8"/>
      <c r="B694" s="8"/>
      <c r="C694" s="8"/>
      <c r="D694" s="8"/>
      <c r="E694" s="8"/>
      <c r="F694" s="8"/>
    </row>
    <row r="695" spans="1:6" x14ac:dyDescent="0.25">
      <c r="A695" s="8"/>
      <c r="B695" s="8"/>
      <c r="C695" s="8"/>
      <c r="D695" s="8"/>
      <c r="E695" s="8"/>
      <c r="F695" s="8"/>
    </row>
    <row r="696" spans="1:6" x14ac:dyDescent="0.25">
      <c r="A696" s="8"/>
      <c r="B696" s="8"/>
      <c r="C696" s="8"/>
      <c r="D696" s="8"/>
      <c r="E696" s="8"/>
      <c r="F696" s="8"/>
    </row>
    <row r="697" spans="1:6" x14ac:dyDescent="0.25">
      <c r="A697" s="8"/>
      <c r="B697" s="8"/>
      <c r="C697" s="8"/>
      <c r="D697" s="8"/>
      <c r="E697" s="8"/>
      <c r="F697" s="8"/>
    </row>
    <row r="698" spans="1:6" x14ac:dyDescent="0.25">
      <c r="A698" s="8"/>
      <c r="B698" s="8"/>
      <c r="C698" s="8"/>
      <c r="D698" s="8"/>
      <c r="E698" s="8"/>
      <c r="F698" s="8"/>
    </row>
    <row r="699" spans="1:6" x14ac:dyDescent="0.25">
      <c r="A699" s="8"/>
      <c r="B699" s="8"/>
      <c r="C699" s="8"/>
      <c r="D699" s="8"/>
      <c r="E699" s="8"/>
      <c r="F699" s="8"/>
    </row>
    <row r="700" spans="1:6" x14ac:dyDescent="0.25">
      <c r="A700" s="8"/>
      <c r="B700" s="8"/>
      <c r="C700" s="8"/>
      <c r="D700" s="8"/>
      <c r="E700" s="8"/>
      <c r="F700" s="8"/>
    </row>
    <row r="701" spans="1:6" x14ac:dyDescent="0.25">
      <c r="A701" s="8"/>
      <c r="B701" s="8"/>
      <c r="C701" s="8"/>
      <c r="D701" s="8"/>
      <c r="E701" s="8"/>
      <c r="F701" s="8"/>
    </row>
    <row r="702" spans="1:6" x14ac:dyDescent="0.25">
      <c r="A702" s="8"/>
      <c r="B702" s="8"/>
      <c r="C702" s="8"/>
      <c r="D702" s="8"/>
      <c r="E702" s="8"/>
      <c r="F702" s="8"/>
    </row>
    <row r="703" spans="1:6" x14ac:dyDescent="0.25">
      <c r="A703" s="8"/>
      <c r="B703" s="8"/>
      <c r="C703" s="8"/>
      <c r="D703" s="8"/>
      <c r="E703" s="8"/>
      <c r="F703" s="8"/>
    </row>
    <row r="704" spans="1:6" x14ac:dyDescent="0.25">
      <c r="A704" s="8"/>
      <c r="B704" s="8"/>
      <c r="C704" s="8"/>
      <c r="D704" s="8"/>
      <c r="E704" s="8"/>
      <c r="F704" s="8"/>
    </row>
    <row r="705" spans="1:6" x14ac:dyDescent="0.25">
      <c r="A705" s="8"/>
      <c r="B705" s="8"/>
      <c r="C705" s="8"/>
      <c r="D705" s="8"/>
      <c r="E705" s="8"/>
      <c r="F705" s="8"/>
    </row>
    <row r="706" spans="1:6" x14ac:dyDescent="0.25">
      <c r="A706" s="8"/>
      <c r="B706" s="8"/>
      <c r="C706" s="8"/>
      <c r="D706" s="8"/>
      <c r="E706" s="8"/>
      <c r="F706" s="8"/>
    </row>
    <row r="707" spans="1:6" x14ac:dyDescent="0.25">
      <c r="A707" s="8"/>
      <c r="B707" s="8"/>
      <c r="C707" s="8"/>
      <c r="D707" s="8"/>
      <c r="E707" s="8"/>
      <c r="F707" s="8"/>
    </row>
    <row r="708" spans="1:6" x14ac:dyDescent="0.25">
      <c r="A708" s="8"/>
      <c r="B708" s="8"/>
      <c r="C708" s="8"/>
      <c r="D708" s="8"/>
      <c r="E708" s="8"/>
      <c r="F708" s="8"/>
    </row>
    <row r="709" spans="1:6" x14ac:dyDescent="0.25">
      <c r="A709" s="8"/>
      <c r="B709" s="8"/>
      <c r="C709" s="8"/>
      <c r="D709" s="8"/>
      <c r="E709" s="8"/>
      <c r="F709" s="8"/>
    </row>
    <row r="710" spans="1:6" x14ac:dyDescent="0.25">
      <c r="A710" s="8"/>
      <c r="B710" s="8"/>
      <c r="C710" s="8"/>
      <c r="D710" s="8"/>
      <c r="E710" s="8"/>
      <c r="F710" s="8"/>
    </row>
    <row r="711" spans="1:6" x14ac:dyDescent="0.25">
      <c r="A711" s="8"/>
      <c r="B711" s="8"/>
      <c r="C711" s="8"/>
      <c r="D711" s="8"/>
      <c r="E711" s="8"/>
      <c r="F711" s="8"/>
    </row>
    <row r="712" spans="1:6" x14ac:dyDescent="0.25">
      <c r="A712" s="8"/>
      <c r="B712" s="8"/>
      <c r="C712" s="8"/>
      <c r="D712" s="8"/>
      <c r="E712" s="8"/>
      <c r="F712" s="8"/>
    </row>
    <row r="713" spans="1:6" x14ac:dyDescent="0.25">
      <c r="A713" s="8"/>
      <c r="B713" s="8"/>
      <c r="C713" s="8"/>
      <c r="D713" s="8"/>
      <c r="E713" s="8"/>
      <c r="F713" s="8"/>
    </row>
    <row r="714" spans="1:6" x14ac:dyDescent="0.25">
      <c r="A714" s="8"/>
      <c r="B714" s="8"/>
      <c r="C714" s="8"/>
      <c r="D714" s="8"/>
      <c r="E714" s="8"/>
      <c r="F714" s="8"/>
    </row>
    <row r="715" spans="1:6" x14ac:dyDescent="0.25">
      <c r="A715" s="8"/>
      <c r="B715" s="8"/>
      <c r="C715" s="8"/>
      <c r="D715" s="8"/>
      <c r="E715" s="8"/>
      <c r="F715" s="8"/>
    </row>
    <row r="716" spans="1:6" x14ac:dyDescent="0.25">
      <c r="A716" s="8"/>
      <c r="B716" s="8"/>
      <c r="C716" s="8"/>
      <c r="D716" s="8"/>
      <c r="E716" s="8"/>
      <c r="F716" s="8"/>
    </row>
    <row r="717" spans="1:6" x14ac:dyDescent="0.25">
      <c r="A717" s="8"/>
      <c r="B717" s="8"/>
      <c r="C717" s="8"/>
      <c r="D717" s="8"/>
      <c r="E717" s="8"/>
      <c r="F717" s="8"/>
    </row>
    <row r="718" spans="1:6" x14ac:dyDescent="0.25">
      <c r="A718" s="8"/>
      <c r="B718" s="8"/>
      <c r="C718" s="8"/>
      <c r="D718" s="8"/>
      <c r="E718" s="8"/>
      <c r="F718" s="8"/>
    </row>
    <row r="719" spans="1:6" x14ac:dyDescent="0.25">
      <c r="A719" s="8"/>
      <c r="B719" s="8"/>
      <c r="C719" s="8"/>
      <c r="D719" s="8"/>
      <c r="E719" s="8"/>
      <c r="F719" s="8"/>
    </row>
    <row r="720" spans="1:6" x14ac:dyDescent="0.25">
      <c r="A720" s="8"/>
      <c r="B720" s="8"/>
      <c r="C720" s="8"/>
      <c r="D720" s="8"/>
      <c r="E720" s="8"/>
      <c r="F720" s="8"/>
    </row>
    <row r="721" spans="1:6" x14ac:dyDescent="0.25">
      <c r="A721" s="8"/>
      <c r="B721" s="8"/>
      <c r="C721" s="8"/>
      <c r="D721" s="8"/>
      <c r="E721" s="8"/>
      <c r="F721" s="8"/>
    </row>
    <row r="722" spans="1:6" x14ac:dyDescent="0.25">
      <c r="A722" s="8"/>
      <c r="B722" s="8"/>
      <c r="C722" s="8"/>
      <c r="D722" s="8"/>
      <c r="E722" s="8"/>
      <c r="F722" s="8"/>
    </row>
    <row r="723" spans="1:6" x14ac:dyDescent="0.25">
      <c r="A723" s="8"/>
      <c r="B723" s="8"/>
      <c r="C723" s="8"/>
      <c r="D723" s="8"/>
      <c r="E723" s="8"/>
      <c r="F723" s="8"/>
    </row>
    <row r="724" spans="1:6" x14ac:dyDescent="0.25">
      <c r="A724" s="8"/>
      <c r="B724" s="8"/>
      <c r="C724" s="8"/>
      <c r="D724" s="8"/>
      <c r="E724" s="8"/>
      <c r="F724" s="8"/>
    </row>
    <row r="725" spans="1:6" x14ac:dyDescent="0.25">
      <c r="A725" s="8"/>
      <c r="B725" s="8"/>
      <c r="C725" s="8"/>
      <c r="D725" s="8"/>
      <c r="E725" s="8"/>
      <c r="F725" s="8"/>
    </row>
    <row r="726" spans="1:6" x14ac:dyDescent="0.25">
      <c r="A726" s="8"/>
      <c r="B726" s="8"/>
      <c r="C726" s="8"/>
      <c r="D726" s="8"/>
      <c r="E726" s="8"/>
      <c r="F726" s="8"/>
    </row>
    <row r="727" spans="1:6" x14ac:dyDescent="0.25">
      <c r="A727" s="8"/>
      <c r="B727" s="8"/>
      <c r="C727" s="8"/>
      <c r="D727" s="8"/>
      <c r="E727" s="8"/>
      <c r="F727" s="8"/>
    </row>
    <row r="728" spans="1:6" x14ac:dyDescent="0.25">
      <c r="A728" s="8"/>
      <c r="B728" s="8"/>
      <c r="C728" s="8"/>
      <c r="D728" s="8"/>
      <c r="E728" s="8"/>
      <c r="F728" s="8"/>
    </row>
    <row r="729" spans="1:6" x14ac:dyDescent="0.25">
      <c r="A729" s="8"/>
      <c r="B729" s="8"/>
      <c r="C729" s="8"/>
      <c r="D729" s="8"/>
      <c r="E729" s="8"/>
      <c r="F729" s="8"/>
    </row>
    <row r="730" spans="1:6" x14ac:dyDescent="0.25">
      <c r="A730" s="8"/>
      <c r="B730" s="8"/>
      <c r="C730" s="8"/>
      <c r="D730" s="8"/>
      <c r="E730" s="8"/>
      <c r="F730" s="8"/>
    </row>
    <row r="731" spans="1:6" x14ac:dyDescent="0.25">
      <c r="A731" s="8"/>
      <c r="B731" s="8"/>
      <c r="C731" s="8"/>
      <c r="D731" s="8"/>
      <c r="E731" s="8"/>
      <c r="F731" s="8"/>
    </row>
    <row r="732" spans="1:6" x14ac:dyDescent="0.25">
      <c r="A732" s="8"/>
      <c r="B732" s="8"/>
      <c r="C732" s="8"/>
      <c r="D732" s="8"/>
      <c r="E732" s="8"/>
      <c r="F732" s="8"/>
    </row>
    <row r="733" spans="1:6" x14ac:dyDescent="0.25">
      <c r="A733" s="8"/>
      <c r="B733" s="8"/>
      <c r="C733" s="8"/>
      <c r="D733" s="8"/>
      <c r="E733" s="8"/>
      <c r="F733" s="8"/>
    </row>
    <row r="734" spans="1:6" x14ac:dyDescent="0.25">
      <c r="A734" s="8"/>
      <c r="B734" s="8"/>
      <c r="C734" s="8"/>
      <c r="D734" s="8"/>
      <c r="E734" s="8"/>
      <c r="F734" s="8"/>
    </row>
    <row r="735" spans="1:6" x14ac:dyDescent="0.25">
      <c r="A735" s="8"/>
      <c r="B735" s="8"/>
      <c r="C735" s="8"/>
      <c r="D735" s="8"/>
      <c r="E735" s="8"/>
      <c r="F735" s="8"/>
    </row>
    <row r="736" spans="1:6" x14ac:dyDescent="0.25">
      <c r="A736" s="8"/>
      <c r="B736" s="8"/>
      <c r="C736" s="8"/>
      <c r="D736" s="8"/>
      <c r="E736" s="8"/>
      <c r="F736" s="8"/>
    </row>
    <row r="737" spans="1:6" x14ac:dyDescent="0.25">
      <c r="A737" s="8"/>
      <c r="B737" s="8"/>
      <c r="C737" s="8"/>
      <c r="D737" s="8"/>
      <c r="E737" s="8"/>
      <c r="F737" s="8"/>
    </row>
    <row r="738" spans="1:6" x14ac:dyDescent="0.25">
      <c r="A738" s="8"/>
      <c r="B738" s="8"/>
      <c r="C738" s="8"/>
      <c r="D738" s="8"/>
      <c r="E738" s="8"/>
      <c r="F738" s="8"/>
    </row>
    <row r="739" spans="1:6" x14ac:dyDescent="0.25">
      <c r="A739" s="8"/>
      <c r="B739" s="8"/>
      <c r="C739" s="8"/>
      <c r="D739" s="8"/>
      <c r="E739" s="8"/>
      <c r="F739" s="8"/>
    </row>
    <row r="740" spans="1:6" x14ac:dyDescent="0.25">
      <c r="A740" s="8"/>
      <c r="B740" s="8"/>
      <c r="C740" s="8"/>
      <c r="D740" s="8"/>
      <c r="E740" s="8"/>
      <c r="F740" s="8"/>
    </row>
    <row r="741" spans="1:6" x14ac:dyDescent="0.25">
      <c r="A741" s="8"/>
      <c r="B741" s="8"/>
      <c r="C741" s="8"/>
      <c r="D741" s="8"/>
      <c r="E741" s="8"/>
      <c r="F741" s="8"/>
    </row>
    <row r="742" spans="1:6" x14ac:dyDescent="0.25">
      <c r="A742" s="8"/>
      <c r="B742" s="8"/>
      <c r="C742" s="8"/>
      <c r="D742" s="8"/>
      <c r="E742" s="8"/>
      <c r="F742" s="8"/>
    </row>
    <row r="743" spans="1:6" x14ac:dyDescent="0.25">
      <c r="A743" s="8"/>
      <c r="B743" s="8"/>
      <c r="C743" s="8"/>
      <c r="D743" s="8"/>
      <c r="E743" s="8"/>
      <c r="F743" s="8"/>
    </row>
    <row r="744" spans="1:6" x14ac:dyDescent="0.25">
      <c r="A744" s="8"/>
      <c r="B744" s="8"/>
      <c r="C744" s="8"/>
      <c r="D744" s="8"/>
      <c r="E744" s="8"/>
      <c r="F744" s="8"/>
    </row>
    <row r="745" spans="1:6" x14ac:dyDescent="0.25">
      <c r="A745" s="8"/>
      <c r="B745" s="8"/>
      <c r="C745" s="8"/>
      <c r="D745" s="8"/>
      <c r="E745" s="8"/>
      <c r="F745" s="8"/>
    </row>
    <row r="746" spans="1:6" x14ac:dyDescent="0.25">
      <c r="A746" s="8"/>
      <c r="B746" s="8"/>
      <c r="C746" s="8"/>
      <c r="D746" s="8"/>
      <c r="E746" s="8"/>
      <c r="F746" s="8"/>
    </row>
    <row r="747" spans="1:6" x14ac:dyDescent="0.25">
      <c r="A747" s="8"/>
      <c r="B747" s="8"/>
      <c r="C747" s="8"/>
      <c r="D747" s="8"/>
      <c r="E747" s="8"/>
      <c r="F747" s="8"/>
    </row>
    <row r="748" spans="1:6" x14ac:dyDescent="0.25">
      <c r="A748" s="8"/>
      <c r="B748" s="8"/>
      <c r="C748" s="8"/>
      <c r="D748" s="8"/>
      <c r="E748" s="8"/>
      <c r="F748" s="8"/>
    </row>
    <row r="749" spans="1:6" x14ac:dyDescent="0.25">
      <c r="A749" s="8"/>
      <c r="B749" s="8"/>
      <c r="C749" s="8"/>
      <c r="D749" s="8"/>
      <c r="E749" s="8"/>
      <c r="F749" s="8"/>
    </row>
    <row r="750" spans="1:6" x14ac:dyDescent="0.25">
      <c r="A750" s="8"/>
      <c r="B750" s="8"/>
      <c r="C750" s="8"/>
      <c r="D750" s="8"/>
      <c r="E750" s="8"/>
      <c r="F750" s="8"/>
    </row>
    <row r="751" spans="1:6" x14ac:dyDescent="0.25">
      <c r="A751" s="8"/>
      <c r="B751" s="8"/>
      <c r="C751" s="8"/>
      <c r="D751" s="8"/>
      <c r="E751" s="8"/>
      <c r="F751" s="8"/>
    </row>
    <row r="752" spans="1:6" x14ac:dyDescent="0.25">
      <c r="A752" s="8"/>
      <c r="B752" s="8"/>
      <c r="C752" s="8"/>
      <c r="D752" s="8"/>
      <c r="E752" s="8"/>
      <c r="F752" s="8"/>
    </row>
    <row r="753" spans="1:6" x14ac:dyDescent="0.25">
      <c r="A753" s="8"/>
      <c r="B753" s="8"/>
      <c r="C753" s="8"/>
      <c r="D753" s="8"/>
      <c r="E753" s="8"/>
      <c r="F753" s="8"/>
    </row>
    <row r="754" spans="1:6" x14ac:dyDescent="0.25">
      <c r="A754" s="8"/>
      <c r="B754" s="8"/>
      <c r="C754" s="8"/>
      <c r="D754" s="8"/>
      <c r="E754" s="8"/>
      <c r="F754" s="8"/>
    </row>
    <row r="755" spans="1:6" x14ac:dyDescent="0.25">
      <c r="A755" s="8"/>
      <c r="B755" s="8"/>
      <c r="C755" s="8"/>
      <c r="D755" s="8"/>
      <c r="E755" s="8"/>
      <c r="F755" s="8"/>
    </row>
    <row r="756" spans="1:6" x14ac:dyDescent="0.25">
      <c r="A756" s="8"/>
      <c r="B756" s="8"/>
      <c r="C756" s="8"/>
      <c r="D756" s="8"/>
      <c r="E756" s="8"/>
      <c r="F756" s="8"/>
    </row>
    <row r="757" spans="1:6" x14ac:dyDescent="0.25">
      <c r="A757" s="8"/>
      <c r="B757" s="8"/>
      <c r="C757" s="8"/>
      <c r="D757" s="8"/>
      <c r="E757" s="8"/>
      <c r="F757" s="8"/>
    </row>
    <row r="758" spans="1:6" x14ac:dyDescent="0.25">
      <c r="A758" s="8"/>
      <c r="B758" s="8"/>
      <c r="C758" s="8"/>
      <c r="D758" s="8"/>
      <c r="E758" s="8"/>
      <c r="F758" s="8"/>
    </row>
    <row r="759" spans="1:6" x14ac:dyDescent="0.25">
      <c r="A759" s="8"/>
      <c r="B759" s="8"/>
      <c r="C759" s="8"/>
      <c r="D759" s="8"/>
      <c r="E759" s="8"/>
      <c r="F759" s="8"/>
    </row>
    <row r="760" spans="1:6" x14ac:dyDescent="0.25">
      <c r="A760" s="8"/>
      <c r="B760" s="8"/>
      <c r="C760" s="8"/>
      <c r="D760" s="8"/>
      <c r="E760" s="8"/>
      <c r="F760" s="8"/>
    </row>
    <row r="761" spans="1:6" x14ac:dyDescent="0.25">
      <c r="A761" s="8"/>
      <c r="B761" s="8"/>
      <c r="C761" s="8"/>
      <c r="D761" s="8"/>
      <c r="E761" s="8"/>
      <c r="F761" s="8"/>
    </row>
    <row r="762" spans="1:6" x14ac:dyDescent="0.25">
      <c r="A762" s="8"/>
      <c r="B762" s="8"/>
      <c r="C762" s="8"/>
      <c r="D762" s="8"/>
      <c r="E762" s="8"/>
      <c r="F762" s="8"/>
    </row>
    <row r="763" spans="1:6" x14ac:dyDescent="0.25">
      <c r="A763" s="8"/>
      <c r="B763" s="8"/>
      <c r="C763" s="8"/>
      <c r="D763" s="8"/>
      <c r="E763" s="8"/>
      <c r="F763" s="8"/>
    </row>
    <row r="764" spans="1:6" x14ac:dyDescent="0.25">
      <c r="A764" s="8"/>
      <c r="B764" s="8"/>
      <c r="C764" s="8"/>
      <c r="D764" s="8"/>
      <c r="E764" s="8"/>
      <c r="F764" s="8"/>
    </row>
    <row r="765" spans="1:6" x14ac:dyDescent="0.25">
      <c r="A765" s="8"/>
      <c r="B765" s="8"/>
      <c r="C765" s="8"/>
      <c r="D765" s="8"/>
      <c r="E765" s="8"/>
      <c r="F765" s="8"/>
    </row>
    <row r="766" spans="1:6" x14ac:dyDescent="0.25">
      <c r="A766" s="8"/>
      <c r="B766" s="8"/>
      <c r="C766" s="8"/>
      <c r="D766" s="8"/>
      <c r="E766" s="8"/>
      <c r="F766" s="8"/>
    </row>
    <row r="767" spans="1:6" x14ac:dyDescent="0.25">
      <c r="A767" s="8"/>
      <c r="B767" s="8"/>
      <c r="C767" s="8"/>
      <c r="D767" s="8"/>
      <c r="E767" s="8"/>
      <c r="F767" s="8"/>
    </row>
    <row r="768" spans="1:6" x14ac:dyDescent="0.25">
      <c r="A768" s="8"/>
      <c r="B768" s="8"/>
      <c r="C768" s="8"/>
      <c r="D768" s="8"/>
      <c r="E768" s="8"/>
      <c r="F768" s="8"/>
    </row>
    <row r="769" spans="1:6" x14ac:dyDescent="0.25">
      <c r="A769" s="8"/>
      <c r="B769" s="8"/>
      <c r="C769" s="8"/>
      <c r="D769" s="8"/>
      <c r="E769" s="8"/>
      <c r="F769" s="8"/>
    </row>
    <row r="770" spans="1:6" x14ac:dyDescent="0.25">
      <c r="A770" s="8"/>
      <c r="B770" s="8"/>
      <c r="C770" s="8"/>
      <c r="D770" s="8"/>
      <c r="E770" s="8"/>
      <c r="F770" s="8"/>
    </row>
    <row r="771" spans="1:6" x14ac:dyDescent="0.25">
      <c r="A771" s="8"/>
      <c r="B771" s="8"/>
      <c r="C771" s="8"/>
      <c r="D771" s="8"/>
      <c r="E771" s="8"/>
      <c r="F771" s="8"/>
    </row>
    <row r="772" spans="1:6" x14ac:dyDescent="0.25">
      <c r="A772" s="8"/>
      <c r="B772" s="8"/>
      <c r="C772" s="8"/>
      <c r="D772" s="8"/>
      <c r="E772" s="8"/>
      <c r="F772" s="8"/>
    </row>
    <row r="773" spans="1:6" x14ac:dyDescent="0.25">
      <c r="A773" s="8"/>
      <c r="B773" s="8"/>
      <c r="C773" s="8"/>
      <c r="D773" s="8"/>
      <c r="E773" s="8"/>
      <c r="F773" s="8"/>
    </row>
    <row r="774" spans="1:6" x14ac:dyDescent="0.25">
      <c r="A774" s="8"/>
      <c r="B774" s="8"/>
      <c r="C774" s="8"/>
      <c r="D774" s="8"/>
      <c r="E774" s="8"/>
      <c r="F774" s="8"/>
    </row>
    <row r="775" spans="1:6" x14ac:dyDescent="0.25">
      <c r="A775" s="8"/>
      <c r="B775" s="8"/>
      <c r="C775" s="8"/>
      <c r="D775" s="8"/>
      <c r="E775" s="8"/>
      <c r="F775" s="8"/>
    </row>
    <row r="776" spans="1:6" x14ac:dyDescent="0.25">
      <c r="A776" s="8"/>
      <c r="B776" s="8"/>
      <c r="C776" s="8"/>
      <c r="D776" s="8"/>
      <c r="E776" s="8"/>
      <c r="F776" s="8"/>
    </row>
    <row r="777" spans="1:6" x14ac:dyDescent="0.25">
      <c r="A777" s="8"/>
      <c r="B777" s="8"/>
      <c r="C777" s="8"/>
      <c r="D777" s="8"/>
      <c r="E777" s="8"/>
      <c r="F777" s="8"/>
    </row>
    <row r="778" spans="1:6" x14ac:dyDescent="0.25">
      <c r="A778" s="8"/>
      <c r="B778" s="8"/>
      <c r="C778" s="8"/>
      <c r="D778" s="8"/>
      <c r="E778" s="8"/>
      <c r="F778" s="8"/>
    </row>
    <row r="779" spans="1:6" x14ac:dyDescent="0.25">
      <c r="A779" s="8"/>
      <c r="B779" s="8"/>
      <c r="C779" s="8"/>
      <c r="D779" s="8"/>
      <c r="E779" s="8"/>
      <c r="F779" s="8"/>
    </row>
    <row r="780" spans="1:6" x14ac:dyDescent="0.25">
      <c r="A780" s="8"/>
      <c r="B780" s="8"/>
      <c r="C780" s="8"/>
      <c r="D780" s="8"/>
      <c r="E780" s="8"/>
      <c r="F780" s="8"/>
    </row>
    <row r="781" spans="1:6" x14ac:dyDescent="0.25">
      <c r="A781" s="8"/>
      <c r="B781" s="8"/>
      <c r="C781" s="8"/>
      <c r="D781" s="8"/>
      <c r="E781" s="8"/>
      <c r="F781" s="8"/>
    </row>
    <row r="782" spans="1:6" x14ac:dyDescent="0.25">
      <c r="A782" s="8"/>
      <c r="B782" s="8"/>
      <c r="C782" s="8"/>
      <c r="D782" s="8"/>
      <c r="E782" s="8"/>
      <c r="F782" s="8"/>
    </row>
    <row r="783" spans="1:6" x14ac:dyDescent="0.25">
      <c r="A783" s="8"/>
      <c r="B783" s="8"/>
      <c r="C783" s="8"/>
      <c r="D783" s="8"/>
      <c r="E783" s="8"/>
      <c r="F783" s="8"/>
    </row>
    <row r="784" spans="1:6" x14ac:dyDescent="0.25">
      <c r="A784" s="8"/>
      <c r="B784" s="8"/>
      <c r="C784" s="8"/>
      <c r="D784" s="8"/>
      <c r="E784" s="8"/>
      <c r="F784" s="8"/>
    </row>
    <row r="785" spans="1:6" x14ac:dyDescent="0.25">
      <c r="A785" s="8"/>
      <c r="B785" s="8"/>
      <c r="C785" s="8"/>
      <c r="D785" s="8"/>
      <c r="E785" s="8"/>
      <c r="F785" s="8"/>
    </row>
    <row r="786" spans="1:6" x14ac:dyDescent="0.25">
      <c r="A786" s="8"/>
      <c r="B786" s="8"/>
      <c r="C786" s="8"/>
      <c r="D786" s="8"/>
      <c r="E786" s="8"/>
      <c r="F786" s="8"/>
    </row>
    <row r="787" spans="1:6" x14ac:dyDescent="0.25">
      <c r="A787" s="8"/>
      <c r="B787" s="8"/>
      <c r="C787" s="8"/>
      <c r="D787" s="8"/>
      <c r="E787" s="8"/>
      <c r="F787" s="8"/>
    </row>
    <row r="788" spans="1:6" x14ac:dyDescent="0.25">
      <c r="A788" s="8"/>
      <c r="B788" s="8"/>
      <c r="C788" s="8"/>
      <c r="D788" s="8"/>
      <c r="E788" s="8"/>
      <c r="F788" s="8"/>
    </row>
    <row r="789" spans="1:6" x14ac:dyDescent="0.25">
      <c r="A789" s="8"/>
      <c r="B789" s="8"/>
      <c r="C789" s="8"/>
      <c r="D789" s="8"/>
      <c r="E789" s="8"/>
      <c r="F789" s="8"/>
    </row>
    <row r="790" spans="1:6" x14ac:dyDescent="0.25">
      <c r="A790" s="8"/>
      <c r="B790" s="8"/>
      <c r="C790" s="8"/>
      <c r="D790" s="8"/>
      <c r="E790" s="8"/>
      <c r="F790" s="8"/>
    </row>
    <row r="791" spans="1:6" x14ac:dyDescent="0.25">
      <c r="A791" s="8"/>
      <c r="B791" s="8"/>
      <c r="C791" s="8"/>
      <c r="D791" s="8"/>
      <c r="E791" s="8"/>
      <c r="F791" s="8"/>
    </row>
    <row r="792" spans="1:6" x14ac:dyDescent="0.25">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B105A6F5-578D-4C61-BF6E-8236FFCD5B0E}">
          <x14:formula1>
            <xm:f>Support!$B$3:$B$3</xm:f>
          </x14:formula1>
          <xm:sqref>C7:C189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tabSelected="1" zoomScale="115" zoomScaleNormal="115" workbookViewId="0">
      <selection activeCell="D30" sqref="D30"/>
    </sheetView>
  </sheetViews>
  <sheetFormatPr defaultRowHeight="15" x14ac:dyDescent="0.25"/>
  <cols>
    <col min="2" max="2" width="11.140625" customWidth="1"/>
    <col min="3" max="3" width="52.85546875" customWidth="1"/>
    <col min="4" max="4" width="26.140625" bestFit="1" customWidth="1"/>
    <col min="5" max="6" width="12.85546875" customWidth="1"/>
    <col min="7" max="7" width="30.140625" customWidth="1"/>
    <col min="8" max="8" width="19" customWidth="1"/>
    <col min="9" max="9" width="16.85546875" customWidth="1"/>
    <col min="10" max="10" width="12.85546875" customWidth="1"/>
    <col min="11" max="11" width="21.85546875" bestFit="1" customWidth="1"/>
    <col min="12" max="12" width="10.5703125" bestFit="1" customWidth="1"/>
    <col min="13" max="13" width="7.140625" bestFit="1" customWidth="1"/>
    <col min="14" max="15" width="7.5703125" bestFit="1" customWidth="1"/>
    <col min="16" max="17" width="7.140625" bestFit="1" customWidth="1"/>
    <col min="18" max="18" width="12.85546875" customWidth="1"/>
    <col min="19" max="20" width="26.85546875" customWidth="1"/>
    <col min="22" max="22" width="11.85546875" customWidth="1"/>
    <col min="23" max="23" width="12.85546875" customWidth="1"/>
  </cols>
  <sheetData>
    <row r="1" spans="2:20" ht="26.45" customHeight="1" thickBot="1" x14ac:dyDescent="0.3">
      <c r="B1" s="91" t="s">
        <v>131</v>
      </c>
      <c r="C1" s="92"/>
      <c r="D1" s="93"/>
      <c r="E1" s="37"/>
      <c r="F1" s="37"/>
      <c r="G1" s="37"/>
      <c r="H1" s="37"/>
      <c r="J1" s="37"/>
      <c r="K1" s="37"/>
      <c r="L1" s="37"/>
      <c r="M1" s="37"/>
      <c r="N1" s="37"/>
      <c r="O1" s="37"/>
      <c r="P1" s="37"/>
      <c r="Q1" s="37"/>
      <c r="R1" s="37"/>
      <c r="S1" s="37"/>
      <c r="T1" s="37"/>
    </row>
    <row r="2" spans="2:20" ht="15.75" thickBot="1" x14ac:dyDescent="0.3"/>
    <row r="3" spans="2:20" x14ac:dyDescent="0.25">
      <c r="B3" s="49" t="s">
        <v>7</v>
      </c>
      <c r="C3" s="47" t="s">
        <v>73</v>
      </c>
    </row>
    <row r="4" spans="2:20" ht="15.75" thickBot="1" x14ac:dyDescent="0.3">
      <c r="B4" s="50" t="s">
        <v>134</v>
      </c>
      <c r="C4" s="48" t="s">
        <v>135</v>
      </c>
    </row>
    <row r="6" spans="2:20" ht="15.75" x14ac:dyDescent="0.25">
      <c r="B6" s="103" t="s">
        <v>66</v>
      </c>
      <c r="C6" s="103"/>
      <c r="D6" s="103"/>
      <c r="F6" s="103" t="s">
        <v>146</v>
      </c>
      <c r="G6" s="103"/>
      <c r="H6" s="103"/>
      <c r="I6" s="103"/>
      <c r="K6" s="103" t="s">
        <v>138</v>
      </c>
      <c r="L6" s="103"/>
      <c r="M6" s="103"/>
      <c r="N6" s="103"/>
      <c r="O6" s="103"/>
      <c r="P6" s="103"/>
      <c r="Q6" s="103"/>
      <c r="S6" s="103" t="s">
        <v>139</v>
      </c>
      <c r="T6" s="103"/>
    </row>
    <row r="7" spans="2:20" ht="15.75" thickBot="1" x14ac:dyDescent="0.3"/>
    <row r="8" spans="2:20" ht="50.45" customHeight="1" thickBot="1" x14ac:dyDescent="0.3">
      <c r="B8" s="8"/>
      <c r="C8" s="105" t="s">
        <v>85</v>
      </c>
      <c r="D8" s="106"/>
      <c r="F8" s="54" t="s">
        <v>121</v>
      </c>
      <c r="G8" s="55" t="s">
        <v>99</v>
      </c>
      <c r="H8" s="53" t="s">
        <v>91</v>
      </c>
      <c r="I8" s="56" t="s">
        <v>136</v>
      </c>
      <c r="K8" s="89" t="s">
        <v>80</v>
      </c>
      <c r="L8" s="104"/>
      <c r="M8" s="104"/>
      <c r="N8" s="104"/>
      <c r="O8" s="104"/>
      <c r="P8" s="104"/>
      <c r="Q8" s="90"/>
      <c r="S8" s="89" t="s">
        <v>124</v>
      </c>
      <c r="T8" s="90"/>
    </row>
    <row r="9" spans="2:20" ht="18" x14ac:dyDescent="0.35">
      <c r="B9" s="94" t="s">
        <v>78</v>
      </c>
      <c r="C9" s="101" t="s">
        <v>108</v>
      </c>
      <c r="D9" s="102"/>
      <c r="F9" s="57">
        <v>1</v>
      </c>
      <c r="G9" s="13" t="s">
        <v>106</v>
      </c>
      <c r="H9" s="13" t="s">
        <v>90</v>
      </c>
      <c r="I9" s="58">
        <v>90</v>
      </c>
      <c r="K9" s="21" t="s">
        <v>4</v>
      </c>
      <c r="L9" s="22"/>
      <c r="M9" s="35" t="s">
        <v>102</v>
      </c>
      <c r="N9" s="35"/>
      <c r="O9" s="35"/>
      <c r="P9" s="35"/>
      <c r="Q9" s="36"/>
      <c r="S9" s="31"/>
      <c r="T9" s="32" t="s">
        <v>70</v>
      </c>
    </row>
    <row r="10" spans="2:20" ht="39.6" customHeight="1" thickBot="1" x14ac:dyDescent="0.3">
      <c r="B10" s="96"/>
      <c r="C10" s="11" t="s">
        <v>110</v>
      </c>
      <c r="D10" s="16"/>
      <c r="F10" s="57">
        <v>2</v>
      </c>
      <c r="G10" s="13" t="s">
        <v>107</v>
      </c>
      <c r="H10" s="13" t="s">
        <v>89</v>
      </c>
      <c r="I10" s="58">
        <v>25</v>
      </c>
      <c r="K10" s="23" t="s">
        <v>103</v>
      </c>
      <c r="L10" s="4" t="s">
        <v>99</v>
      </c>
      <c r="M10" s="4" t="s">
        <v>71</v>
      </c>
      <c r="N10" s="4" t="s">
        <v>69</v>
      </c>
      <c r="O10" s="4" t="s">
        <v>70</v>
      </c>
      <c r="P10" s="4" t="s">
        <v>72</v>
      </c>
      <c r="Q10" s="24" t="s">
        <v>101</v>
      </c>
      <c r="S10" s="23" t="s">
        <v>71</v>
      </c>
      <c r="T10" s="33">
        <f>M11/O11</f>
        <v>9.4781712087029862E-7</v>
      </c>
    </row>
    <row r="11" spans="2:20" ht="15.75" thickBot="1" x14ac:dyDescent="0.3">
      <c r="B11" s="12"/>
      <c r="C11" s="8"/>
      <c r="D11" s="8"/>
      <c r="F11" s="57"/>
      <c r="G11" s="13"/>
      <c r="H11" s="13"/>
      <c r="I11" s="58"/>
      <c r="K11" s="25" t="s">
        <v>0</v>
      </c>
      <c r="L11" s="18" t="str">
        <f>IF(ISBLANK('Emission Inputs (Optional)'!D10),'Emission Inputs (Optional)'!D14,"Custom")</f>
        <v>2023 eGRID</v>
      </c>
      <c r="M11" s="19">
        <f>N11/3600</f>
        <v>5.0712256955402779E-8</v>
      </c>
      <c r="N11" s="19">
        <f>IF('Emission Inputs (Optional)'!D10&lt;&gt;"",'Emission Inputs (Optional)'!D10,('Emission Inputs (Optional)'!D17*0)+((1-'Emission Inputs (Optional)'!D17)*'Emission Inputs (Optional)'!D15))</f>
        <v>1.8256412503945001E-4</v>
      </c>
      <c r="O11" s="19">
        <f>N11*293.07107</f>
        <v>5.3504263468925409E-2</v>
      </c>
      <c r="P11" s="19">
        <f>M11*1000000</f>
        <v>5.0712256955402782E-2</v>
      </c>
      <c r="Q11" s="26">
        <f>O11/10</f>
        <v>5.3504263468925409E-3</v>
      </c>
      <c r="S11" s="23" t="s">
        <v>69</v>
      </c>
      <c r="T11" s="33">
        <f>N11/O11</f>
        <v>3.4121416351330751E-3</v>
      </c>
    </row>
    <row r="12" spans="2:20" ht="14.45" customHeight="1" x14ac:dyDescent="0.25">
      <c r="B12" s="94" t="s">
        <v>79</v>
      </c>
      <c r="C12" s="97" t="s">
        <v>122</v>
      </c>
      <c r="D12" s="98"/>
      <c r="F12" s="57"/>
      <c r="G12" s="13"/>
      <c r="H12" s="13"/>
      <c r="I12" s="58"/>
      <c r="K12" s="25" t="s">
        <v>1</v>
      </c>
      <c r="L12" s="18" t="s">
        <v>100</v>
      </c>
      <c r="M12" s="19">
        <f t="shared" ref="M12:M18" si="0">N12/3600</f>
        <v>5.0149003865247496E-8</v>
      </c>
      <c r="N12" s="19">
        <f>O12/293.07107</f>
        <v>1.8053641391489099E-4</v>
      </c>
      <c r="O12" s="19">
        <f>52.91/1000</f>
        <v>5.2909999999999999E-2</v>
      </c>
      <c r="P12" s="19">
        <f t="shared" ref="P12:P18" si="1">M12*1000000</f>
        <v>5.0149003865247496E-2</v>
      </c>
      <c r="Q12" s="26">
        <f t="shared" ref="Q12:Q18" si="2">O12/10</f>
        <v>5.2909999999999997E-3</v>
      </c>
      <c r="S12" s="23" t="s">
        <v>72</v>
      </c>
      <c r="T12" s="33">
        <f>P11/O11</f>
        <v>0.94781712087029868</v>
      </c>
    </row>
    <row r="13" spans="2:20" x14ac:dyDescent="0.25">
      <c r="B13" s="95"/>
      <c r="C13" s="45" t="s">
        <v>74</v>
      </c>
      <c r="D13" s="41" t="s">
        <v>75</v>
      </c>
      <c r="F13" s="57"/>
      <c r="G13" s="13"/>
      <c r="H13" s="13"/>
      <c r="I13" s="58"/>
      <c r="K13" s="25" t="s">
        <v>2</v>
      </c>
      <c r="L13" s="18" t="s">
        <v>100</v>
      </c>
      <c r="M13" s="19">
        <f t="shared" si="0"/>
        <v>5.9598740560324384E-8</v>
      </c>
      <c r="N13" s="19">
        <f t="shared" ref="N13:N18" si="3">O13/293.07107</f>
        <v>2.1455546601716779E-4</v>
      </c>
      <c r="O13" s="19">
        <f>62.88/1000</f>
        <v>6.2880000000000005E-2</v>
      </c>
      <c r="P13" s="19">
        <f t="shared" si="1"/>
        <v>5.9598740560324381E-2</v>
      </c>
      <c r="Q13" s="26">
        <f t="shared" si="2"/>
        <v>6.2880000000000002E-3</v>
      </c>
      <c r="S13" s="23" t="s">
        <v>101</v>
      </c>
      <c r="T13" s="33">
        <f>Q11/O11</f>
        <v>0.1</v>
      </c>
    </row>
    <row r="14" spans="2:20" x14ac:dyDescent="0.25">
      <c r="B14" s="95"/>
      <c r="C14" s="42" t="s">
        <v>13</v>
      </c>
      <c r="D14" s="44" t="s">
        <v>132</v>
      </c>
      <c r="F14" s="57"/>
      <c r="G14" s="13"/>
      <c r="H14" s="13"/>
      <c r="I14" s="58"/>
      <c r="K14" s="25" t="s">
        <v>3</v>
      </c>
      <c r="L14" s="18" t="s">
        <v>100</v>
      </c>
      <c r="M14" s="19">
        <f t="shared" si="0"/>
        <v>9.6791084383274901E-8</v>
      </c>
      <c r="N14" s="19">
        <f t="shared" si="3"/>
        <v>3.4844790377978966E-4</v>
      </c>
      <c r="O14" s="19">
        <f>102.12/1000</f>
        <v>0.10212</v>
      </c>
      <c r="P14" s="19">
        <f t="shared" si="1"/>
        <v>9.6791084383274897E-2</v>
      </c>
      <c r="Q14" s="26">
        <f t="shared" si="2"/>
        <v>1.0212000000000001E-2</v>
      </c>
      <c r="S14" s="34" t="s">
        <v>70</v>
      </c>
      <c r="T14" s="33">
        <f>O11/O11</f>
        <v>1</v>
      </c>
    </row>
    <row r="15" spans="2:20" x14ac:dyDescent="0.25">
      <c r="B15" s="95"/>
      <c r="C15" s="43" t="s">
        <v>133</v>
      </c>
      <c r="D15" s="46">
        <f>VLOOKUP('Emission Inputs (Optional)'!C14,'Grid Emissions Database - AER'!B4:L55,MATCH('Emission Inputs (Optional)'!D14,'Grid Emissions Database - AER'!B3:L3,0),0)/1000000</f>
        <v>1.8256412503945001E-4</v>
      </c>
      <c r="F15" s="57"/>
      <c r="G15" s="13"/>
      <c r="H15" s="13"/>
      <c r="I15" s="58"/>
      <c r="K15" s="25" t="s">
        <v>59</v>
      </c>
      <c r="L15" s="18" t="s">
        <v>100</v>
      </c>
      <c r="M15" s="19">
        <f t="shared" si="0"/>
        <v>7.0258824674036425E-8</v>
      </c>
      <c r="N15" s="19">
        <f t="shared" si="3"/>
        <v>2.5293176882653111E-4</v>
      </c>
      <c r="O15" s="19">
        <f>163.45/2205</f>
        <v>7.4126984126984125E-2</v>
      </c>
      <c r="P15" s="19">
        <f t="shared" si="1"/>
        <v>7.0258824674036421E-2</v>
      </c>
      <c r="Q15" s="26">
        <f t="shared" si="2"/>
        <v>7.4126984126984125E-3</v>
      </c>
      <c r="S15" s="27"/>
      <c r="T15" s="28"/>
    </row>
    <row r="16" spans="2:20" x14ac:dyDescent="0.25">
      <c r="B16" s="95"/>
      <c r="C16" s="99" t="s">
        <v>77</v>
      </c>
      <c r="D16" s="100"/>
      <c r="F16" s="57"/>
      <c r="G16" s="13"/>
      <c r="H16" s="13"/>
      <c r="I16" s="58"/>
      <c r="K16" s="25" t="s">
        <v>60</v>
      </c>
      <c r="L16" s="18" t="s">
        <v>100</v>
      </c>
      <c r="M16" s="19">
        <f t="shared" si="0"/>
        <v>9.1085225315635691E-8</v>
      </c>
      <c r="N16" s="19">
        <f t="shared" si="3"/>
        <v>3.279068111362885E-4</v>
      </c>
      <c r="O16" s="19">
        <f>96.1/1000</f>
        <v>9.6099999999999991E-2</v>
      </c>
      <c r="P16" s="19">
        <f t="shared" si="1"/>
        <v>9.108522531563569E-2</v>
      </c>
      <c r="Q16" s="26">
        <f t="shared" si="2"/>
        <v>9.6099999999999988E-3</v>
      </c>
      <c r="S16" s="27"/>
      <c r="T16" s="28"/>
    </row>
    <row r="17" spans="2:20" ht="30.75" thickBot="1" x14ac:dyDescent="0.3">
      <c r="B17" s="96"/>
      <c r="C17" s="40" t="s">
        <v>81</v>
      </c>
      <c r="D17" s="39">
        <v>0</v>
      </c>
      <c r="F17" s="57"/>
      <c r="G17" s="13"/>
      <c r="H17" s="13"/>
      <c r="I17" s="58"/>
      <c r="K17" s="25" t="s">
        <v>68</v>
      </c>
      <c r="L17" s="18" t="s">
        <v>100</v>
      </c>
      <c r="M17" s="19">
        <f t="shared" si="0"/>
        <v>7.0271161341323926E-8</v>
      </c>
      <c r="N17" s="19">
        <f t="shared" si="3"/>
        <v>2.5297618082876616E-4</v>
      </c>
      <c r="O17" s="19">
        <f>74.14/1000</f>
        <v>7.4139999999999998E-2</v>
      </c>
      <c r="P17" s="19">
        <f t="shared" si="1"/>
        <v>7.0271161341323926E-2</v>
      </c>
      <c r="Q17" s="26">
        <f t="shared" si="2"/>
        <v>7.4139999999999996E-3</v>
      </c>
      <c r="S17" s="27"/>
      <c r="T17" s="28"/>
    </row>
    <row r="18" spans="2:20" x14ac:dyDescent="0.25">
      <c r="F18" s="57"/>
      <c r="G18" s="13"/>
      <c r="H18" s="13"/>
      <c r="I18" s="58"/>
      <c r="K18" s="25" t="s">
        <v>67</v>
      </c>
      <c r="L18" s="18" t="s">
        <v>100</v>
      </c>
      <c r="M18" s="19">
        <f t="shared" si="0"/>
        <v>6.6972757760695308E-8</v>
      </c>
      <c r="N18" s="19">
        <f t="shared" si="3"/>
        <v>2.411019279385031E-4</v>
      </c>
      <c r="O18" s="19">
        <f>70.66/1000</f>
        <v>7.0660000000000001E-2</v>
      </c>
      <c r="P18" s="19">
        <f t="shared" si="1"/>
        <v>6.6972757760695306E-2</v>
      </c>
      <c r="Q18" s="26">
        <f t="shared" si="2"/>
        <v>7.0660000000000002E-3</v>
      </c>
      <c r="S18" s="27"/>
      <c r="T18" s="28"/>
    </row>
    <row r="19" spans="2:20" x14ac:dyDescent="0.25">
      <c r="F19" s="57" t="str">
        <f>IF(G19&lt;&gt;"",COUNTA($B$8:G20),"")</f>
        <v/>
      </c>
      <c r="G19" s="13"/>
      <c r="H19" s="13"/>
      <c r="I19" s="58"/>
      <c r="K19" s="27"/>
      <c r="L19" s="20"/>
      <c r="M19" s="20"/>
      <c r="N19" s="20"/>
      <c r="O19" s="20"/>
      <c r="P19" s="20"/>
      <c r="Q19" s="28"/>
      <c r="S19" s="27"/>
      <c r="T19" s="28"/>
    </row>
    <row r="20" spans="2:20" x14ac:dyDescent="0.25">
      <c r="F20" s="57" t="str">
        <f>IF(G20&lt;&gt;"",COUNTA($B$8:G21),"")</f>
        <v/>
      </c>
      <c r="G20" s="13"/>
      <c r="H20" s="13"/>
      <c r="I20" s="58"/>
      <c r="K20" s="27"/>
      <c r="L20" s="20"/>
      <c r="M20" s="20"/>
      <c r="N20" s="20"/>
      <c r="O20" s="20"/>
      <c r="P20" s="20"/>
      <c r="Q20" s="28"/>
      <c r="S20" s="27"/>
      <c r="T20" s="28"/>
    </row>
    <row r="21" spans="2:20" x14ac:dyDescent="0.25">
      <c r="F21" s="57" t="str">
        <f>IF(G21&lt;&gt;"",COUNTA($B$8:G22),"")</f>
        <v/>
      </c>
      <c r="G21" s="13"/>
      <c r="H21" s="13"/>
      <c r="I21" s="58"/>
      <c r="K21" s="27"/>
      <c r="L21" s="20"/>
      <c r="M21" s="20"/>
      <c r="N21" s="20"/>
      <c r="O21" s="20"/>
      <c r="P21" s="20"/>
      <c r="Q21" s="28"/>
      <c r="S21" s="27"/>
      <c r="T21" s="28"/>
    </row>
    <row r="22" spans="2:20" x14ac:dyDescent="0.25">
      <c r="F22" s="57" t="str">
        <f>IF(G22&lt;&gt;"",COUNTA($B$8:G23),"")</f>
        <v/>
      </c>
      <c r="G22" s="13"/>
      <c r="H22" s="13"/>
      <c r="I22" s="58"/>
      <c r="K22" s="27"/>
      <c r="L22" s="20"/>
      <c r="M22" s="20"/>
      <c r="N22" s="20"/>
      <c r="O22" s="20"/>
      <c r="P22" s="20"/>
      <c r="Q22" s="28"/>
      <c r="S22" s="27"/>
      <c r="T22" s="28"/>
    </row>
    <row r="23" spans="2:20" x14ac:dyDescent="0.25">
      <c r="F23" s="57" t="str">
        <f>IF(G23&lt;&gt;"",COUNTA($B$8:G24),"")</f>
        <v/>
      </c>
      <c r="G23" s="13"/>
      <c r="H23" s="13"/>
      <c r="I23" s="58"/>
      <c r="K23" s="27"/>
      <c r="L23" s="20"/>
      <c r="M23" s="20"/>
      <c r="N23" s="20"/>
      <c r="O23" s="20"/>
      <c r="P23" s="20"/>
      <c r="Q23" s="28"/>
      <c r="S23" s="27"/>
      <c r="T23" s="28"/>
    </row>
    <row r="24" spans="2:20" x14ac:dyDescent="0.25">
      <c r="F24" s="57" t="str">
        <f>IF(G24&lt;&gt;"",COUNTA($B$8:G25),"")</f>
        <v/>
      </c>
      <c r="G24" s="13"/>
      <c r="H24" s="13"/>
      <c r="I24" s="58"/>
      <c r="K24" s="27"/>
      <c r="L24" s="20"/>
      <c r="M24" s="20"/>
      <c r="N24" s="20"/>
      <c r="O24" s="20"/>
      <c r="P24" s="20"/>
      <c r="Q24" s="28"/>
      <c r="S24" s="27"/>
      <c r="T24" s="28"/>
    </row>
    <row r="25" spans="2:20" x14ac:dyDescent="0.25">
      <c r="F25" s="57" t="str">
        <f>IF(G25&lt;&gt;"",COUNTA($B$8:G26),"")</f>
        <v/>
      </c>
      <c r="G25" s="13"/>
      <c r="H25" s="13"/>
      <c r="I25" s="58"/>
      <c r="K25" s="27"/>
      <c r="L25" s="20"/>
      <c r="M25" s="20"/>
      <c r="N25" s="20"/>
      <c r="O25" s="20"/>
      <c r="P25" s="20"/>
      <c r="Q25" s="28"/>
      <c r="S25" s="27"/>
      <c r="T25" s="28"/>
    </row>
    <row r="26" spans="2:20" x14ac:dyDescent="0.25">
      <c r="F26" s="57" t="str">
        <f>IF(G26&lt;&gt;"",COUNTA($B$8:G27),"")</f>
        <v/>
      </c>
      <c r="G26" s="13"/>
      <c r="H26" s="13"/>
      <c r="I26" s="58"/>
      <c r="K26" s="27"/>
      <c r="L26" s="20"/>
      <c r="M26" s="20"/>
      <c r="N26" s="20"/>
      <c r="O26" s="20"/>
      <c r="P26" s="20"/>
      <c r="Q26" s="28"/>
      <c r="S26" s="27"/>
      <c r="T26" s="28"/>
    </row>
    <row r="27" spans="2:20" ht="15.75" thickBot="1" x14ac:dyDescent="0.3">
      <c r="F27" s="57" t="str">
        <f>IF(G27&lt;&gt;"",COUNTA($B$8:G28),"")</f>
        <v/>
      </c>
      <c r="G27" s="13"/>
      <c r="H27" s="13"/>
      <c r="I27" s="58"/>
      <c r="K27" s="29"/>
      <c r="L27" s="16"/>
      <c r="M27" s="16"/>
      <c r="N27" s="16"/>
      <c r="O27" s="16"/>
      <c r="P27" s="16"/>
      <c r="Q27" s="30"/>
      <c r="S27" s="29"/>
      <c r="T27" s="30"/>
    </row>
    <row r="28" spans="2:20" x14ac:dyDescent="0.25">
      <c r="F28" s="57" t="str">
        <f>IF(G28&lt;&gt;"",COUNTA($B$8:G29),"")</f>
        <v/>
      </c>
      <c r="G28" s="13"/>
      <c r="H28" s="13"/>
      <c r="I28" s="58"/>
      <c r="K28" s="87" t="s">
        <v>76</v>
      </c>
      <c r="L28" s="87"/>
      <c r="M28" s="87"/>
      <c r="N28" s="87"/>
      <c r="O28" s="87"/>
      <c r="P28" s="87"/>
      <c r="Q28" s="87"/>
    </row>
    <row r="29" spans="2:20" x14ac:dyDescent="0.25">
      <c r="F29" s="57" t="str">
        <f>IF(G29&lt;&gt;"",COUNTA($B$8:G30),"")</f>
        <v/>
      </c>
      <c r="G29" s="13"/>
      <c r="H29" s="13"/>
      <c r="I29" s="58"/>
    </row>
    <row r="30" spans="2:20" x14ac:dyDescent="0.25">
      <c r="F30" s="57" t="str">
        <f>IF(G30&lt;&gt;"",COUNTA($B$8:G31),"")</f>
        <v/>
      </c>
      <c r="G30" s="13"/>
      <c r="H30" s="13"/>
      <c r="I30" s="58"/>
    </row>
    <row r="31" spans="2:20" x14ac:dyDescent="0.25">
      <c r="F31" s="57" t="str">
        <f>IF(G31&lt;&gt;"",COUNTA($B$8:G32),"")</f>
        <v/>
      </c>
      <c r="G31" s="13"/>
      <c r="H31" s="13"/>
      <c r="I31" s="58"/>
      <c r="K31" s="88" t="s">
        <v>87</v>
      </c>
      <c r="L31" s="88"/>
      <c r="M31" s="88"/>
    </row>
    <row r="32" spans="2:20" x14ac:dyDescent="0.25">
      <c r="F32" s="57" t="str">
        <f>IF(G32&lt;&gt;"",COUNTA($B$8:G33),"")</f>
        <v/>
      </c>
      <c r="G32" s="13"/>
      <c r="H32" s="13"/>
      <c r="I32" s="58"/>
    </row>
    <row r="33" spans="6:9" x14ac:dyDescent="0.25">
      <c r="F33" s="57" t="str">
        <f>IF(G33&lt;&gt;"",COUNTA($B$8:G34),"")</f>
        <v/>
      </c>
      <c r="G33" s="13"/>
      <c r="H33" s="13"/>
      <c r="I33" s="58"/>
    </row>
    <row r="34" spans="6:9" x14ac:dyDescent="0.25">
      <c r="F34" s="57" t="str">
        <f>IF(G34&lt;&gt;"",COUNTA($B$8:G35),"")</f>
        <v/>
      </c>
      <c r="G34" s="13"/>
      <c r="H34" s="13"/>
      <c r="I34" s="58"/>
    </row>
    <row r="35" spans="6:9" x14ac:dyDescent="0.25">
      <c r="F35" s="57" t="str">
        <f>IF(G35&lt;&gt;"",COUNTA($B$8:G36),"")</f>
        <v/>
      </c>
      <c r="G35" s="13"/>
      <c r="H35" s="13"/>
      <c r="I35" s="58"/>
    </row>
    <row r="36" spans="6:9" x14ac:dyDescent="0.25">
      <c r="F36" s="57" t="str">
        <f>IF(G36&lt;&gt;"",COUNTA($B$8:G37),"")</f>
        <v/>
      </c>
      <c r="G36" s="13"/>
      <c r="H36" s="13"/>
      <c r="I36" s="58"/>
    </row>
    <row r="37" spans="6:9" x14ac:dyDescent="0.25">
      <c r="F37" s="57" t="str">
        <f>IF(G37&lt;&gt;"",COUNTA($B$8:G38),"")</f>
        <v/>
      </c>
      <c r="G37" s="13"/>
      <c r="H37" s="13"/>
      <c r="I37" s="58"/>
    </row>
    <row r="38" spans="6:9" x14ac:dyDescent="0.25">
      <c r="F38" s="57" t="str">
        <f>IF(G38&lt;&gt;"",COUNTA($B$8:G39),"")</f>
        <v/>
      </c>
      <c r="G38" s="13"/>
      <c r="H38" s="13"/>
      <c r="I38" s="58"/>
    </row>
    <row r="39" spans="6:9" x14ac:dyDescent="0.25">
      <c r="F39" s="57" t="str">
        <f>IF(G39&lt;&gt;"",COUNTA($B$8:G40),"")</f>
        <v/>
      </c>
      <c r="G39" s="13"/>
      <c r="H39" s="13"/>
      <c r="I39" s="58"/>
    </row>
    <row r="40" spans="6:9" x14ac:dyDescent="0.25">
      <c r="F40" s="57" t="str">
        <f>IF(G40&lt;&gt;"",COUNTA($B$8:G41),"")</f>
        <v/>
      </c>
      <c r="G40" s="13"/>
      <c r="H40" s="13"/>
      <c r="I40" s="58"/>
    </row>
    <row r="41" spans="6:9" x14ac:dyDescent="0.25">
      <c r="F41" s="57" t="str">
        <f>IF(G41&lt;&gt;"",COUNTA($B$8:G42),"")</f>
        <v/>
      </c>
      <c r="G41" s="13"/>
      <c r="H41" s="13"/>
      <c r="I41" s="58"/>
    </row>
    <row r="42" spans="6:9" x14ac:dyDescent="0.25">
      <c r="F42" s="57" t="str">
        <f>IF(G42&lt;&gt;"",COUNTA($B$8:G43),"")</f>
        <v/>
      </c>
      <c r="G42" s="13"/>
      <c r="H42" s="13"/>
      <c r="I42" s="58"/>
    </row>
    <row r="43" spans="6:9" x14ac:dyDescent="0.25">
      <c r="F43" s="57" t="str">
        <f>IF(G43&lt;&gt;"",COUNTA($B$8:G44),"")</f>
        <v/>
      </c>
      <c r="G43" s="13"/>
      <c r="H43" s="13"/>
      <c r="I43" s="58"/>
    </row>
    <row r="44" spans="6:9" x14ac:dyDescent="0.25">
      <c r="F44" s="57" t="str">
        <f>IF(G44&lt;&gt;"",COUNTA($B$8:G45),"")</f>
        <v/>
      </c>
      <c r="G44" s="13"/>
      <c r="H44" s="13"/>
      <c r="I44" s="58"/>
    </row>
    <row r="45" spans="6:9" x14ac:dyDescent="0.25">
      <c r="F45" s="57" t="str">
        <f>IF(G45&lt;&gt;"",COUNTA($B$8:G46),"")</f>
        <v/>
      </c>
      <c r="G45" s="13"/>
      <c r="H45" s="13"/>
      <c r="I45" s="58"/>
    </row>
    <row r="46" spans="6:9" x14ac:dyDescent="0.25">
      <c r="F46" s="57" t="str">
        <f>IF(G46&lt;&gt;"",COUNTA($B$8:G47),"")</f>
        <v/>
      </c>
      <c r="G46" s="13"/>
      <c r="H46" s="13"/>
      <c r="I46" s="58"/>
    </row>
    <row r="47" spans="6:9" x14ac:dyDescent="0.25">
      <c r="F47" s="57" t="str">
        <f>IF(G47&lt;&gt;"",COUNTA($B$8:G48),"")</f>
        <v/>
      </c>
      <c r="G47" s="13"/>
      <c r="H47" s="13"/>
      <c r="I47" s="58"/>
    </row>
    <row r="48" spans="6:9" x14ac:dyDescent="0.25">
      <c r="F48" s="57" t="str">
        <f>IF(G48&lt;&gt;"",COUNTA($B$8:G49),"")</f>
        <v/>
      </c>
      <c r="G48" s="13"/>
      <c r="H48" s="13"/>
      <c r="I48" s="58"/>
    </row>
    <row r="49" spans="6:9" x14ac:dyDescent="0.25">
      <c r="F49" s="57" t="str">
        <f>IF(G49&lt;&gt;"",COUNTA($B$8:G50),"")</f>
        <v/>
      </c>
      <c r="G49" s="13"/>
      <c r="H49" s="13"/>
      <c r="I49" s="58"/>
    </row>
    <row r="50" spans="6:9" x14ac:dyDescent="0.25">
      <c r="F50" s="57" t="str">
        <f>IF(G50&lt;&gt;"",COUNTA($B$8:G51),"")</f>
        <v/>
      </c>
      <c r="G50" s="13"/>
      <c r="H50" s="13"/>
      <c r="I50" s="58"/>
    </row>
    <row r="51" spans="6:9" x14ac:dyDescent="0.25">
      <c r="F51" s="57" t="str">
        <f>IF(G51&lt;&gt;"",COUNTA($B$8:G52),"")</f>
        <v/>
      </c>
      <c r="G51" s="13"/>
      <c r="H51" s="13"/>
      <c r="I51" s="58"/>
    </row>
    <row r="52" spans="6:9" x14ac:dyDescent="0.25">
      <c r="F52" s="57" t="str">
        <f>IF(G52&lt;&gt;"",COUNTA($B$8:G53),"")</f>
        <v/>
      </c>
      <c r="G52" s="13"/>
      <c r="H52" s="13"/>
      <c r="I52" s="58"/>
    </row>
    <row r="53" spans="6:9" x14ac:dyDescent="0.25">
      <c r="F53" s="57" t="str">
        <f>IF(G53&lt;&gt;"",COUNTA($B$8:G54),"")</f>
        <v/>
      </c>
      <c r="G53" s="13"/>
      <c r="H53" s="13"/>
      <c r="I53" s="58"/>
    </row>
    <row r="54" spans="6:9" x14ac:dyDescent="0.25">
      <c r="F54" s="57" t="str">
        <f>IF(G54&lt;&gt;"",COUNTA($B$8:G55),"")</f>
        <v/>
      </c>
      <c r="G54" s="13"/>
      <c r="H54" s="13"/>
      <c r="I54" s="58"/>
    </row>
    <row r="55" spans="6:9" x14ac:dyDescent="0.25">
      <c r="F55" s="57" t="str">
        <f>IF(G55&lt;&gt;"",COUNTA($B$8:G56),"")</f>
        <v/>
      </c>
      <c r="G55" s="13"/>
      <c r="H55" s="13"/>
      <c r="I55" s="58"/>
    </row>
    <row r="56" spans="6:9" x14ac:dyDescent="0.25">
      <c r="F56" s="57" t="str">
        <f>IF(G56&lt;&gt;"",COUNTA($B$8:G57),"")</f>
        <v/>
      </c>
      <c r="G56" s="13"/>
      <c r="H56" s="13"/>
      <c r="I56" s="58"/>
    </row>
    <row r="57" spans="6:9" x14ac:dyDescent="0.25">
      <c r="F57" s="57" t="str">
        <f>IF(G57&lt;&gt;"",COUNTA($B$8:G58),"")</f>
        <v/>
      </c>
      <c r="G57" s="13"/>
      <c r="H57" s="13"/>
      <c r="I57" s="58"/>
    </row>
    <row r="58" spans="6:9" x14ac:dyDescent="0.25">
      <c r="F58" s="57" t="str">
        <f>IF(G58&lt;&gt;"",COUNTA($B$8:G59),"")</f>
        <v/>
      </c>
      <c r="G58" s="13"/>
      <c r="H58" s="13"/>
      <c r="I58" s="58"/>
    </row>
    <row r="59" spans="6:9" x14ac:dyDescent="0.25">
      <c r="F59" s="57" t="str">
        <f>IF(G59&lt;&gt;"",COUNTA($B$8:G60),"")</f>
        <v/>
      </c>
      <c r="G59" s="13"/>
      <c r="H59" s="13"/>
      <c r="I59" s="58"/>
    </row>
    <row r="60" spans="6:9" x14ac:dyDescent="0.25">
      <c r="F60" s="57" t="str">
        <f>IF(G60&lt;&gt;"",COUNTA($B$8:G61),"")</f>
        <v/>
      </c>
      <c r="G60" s="13"/>
      <c r="H60" s="13"/>
      <c r="I60" s="58"/>
    </row>
    <row r="61" spans="6:9" x14ac:dyDescent="0.25">
      <c r="F61" s="57" t="str">
        <f>IF(G61&lt;&gt;"",COUNTA($B$8:G62),"")</f>
        <v/>
      </c>
      <c r="G61" s="13"/>
      <c r="H61" s="13"/>
      <c r="I61" s="58"/>
    </row>
    <row r="62" spans="6:9" x14ac:dyDescent="0.25">
      <c r="F62" s="57" t="str">
        <f>IF(G62&lt;&gt;"",COUNTA($B$8:G63),"")</f>
        <v/>
      </c>
      <c r="G62" s="13"/>
      <c r="H62" s="13"/>
      <c r="I62" s="58"/>
    </row>
    <row r="63" spans="6:9" x14ac:dyDescent="0.25">
      <c r="F63" s="57" t="str">
        <f>IF(G63&lt;&gt;"",COUNTA($B$8:G64),"")</f>
        <v/>
      </c>
      <c r="G63" s="13"/>
      <c r="H63" s="13"/>
      <c r="I63" s="58"/>
    </row>
    <row r="64" spans="6:9" x14ac:dyDescent="0.25">
      <c r="F64" s="57" t="str">
        <f>IF(G64&lt;&gt;"",COUNTA($B$8:G65),"")</f>
        <v/>
      </c>
      <c r="G64" s="13"/>
      <c r="H64" s="13"/>
      <c r="I64" s="58"/>
    </row>
    <row r="65" spans="6:9" x14ac:dyDescent="0.25">
      <c r="F65" s="57" t="str">
        <f>IF(G65&lt;&gt;"",COUNTA($B$8:G66),"")</f>
        <v/>
      </c>
      <c r="G65" s="13"/>
      <c r="H65" s="13"/>
      <c r="I65" s="58"/>
    </row>
    <row r="66" spans="6:9" x14ac:dyDescent="0.25">
      <c r="F66" s="57" t="str">
        <f>IF(G66&lt;&gt;"",COUNTA($B$8:G67),"")</f>
        <v/>
      </c>
      <c r="G66" s="13"/>
      <c r="H66" s="13"/>
      <c r="I66" s="58"/>
    </row>
    <row r="67" spans="6:9" x14ac:dyDescent="0.25">
      <c r="F67" s="57" t="str">
        <f>IF(G67&lt;&gt;"",COUNTA($B$8:G68),"")</f>
        <v/>
      </c>
      <c r="G67" s="13"/>
      <c r="H67" s="13"/>
      <c r="I67" s="58"/>
    </row>
    <row r="68" spans="6:9" x14ac:dyDescent="0.25">
      <c r="F68" s="57" t="str">
        <f>IF(G68&lt;&gt;"",COUNTA($B$8:G69),"")</f>
        <v/>
      </c>
      <c r="G68" s="13"/>
      <c r="H68" s="13"/>
      <c r="I68" s="58"/>
    </row>
    <row r="69" spans="6:9" x14ac:dyDescent="0.25">
      <c r="F69" s="57" t="str">
        <f>IF(G69&lt;&gt;"",COUNTA($B$8:G70),"")</f>
        <v/>
      </c>
      <c r="G69" s="13"/>
      <c r="H69" s="13"/>
      <c r="I69" s="58"/>
    </row>
    <row r="70" spans="6:9" x14ac:dyDescent="0.25">
      <c r="F70" s="57" t="str">
        <f>IF(G70&lt;&gt;"",COUNTA($B$8:G71),"")</f>
        <v/>
      </c>
      <c r="G70" s="13"/>
      <c r="H70" s="13"/>
      <c r="I70" s="58"/>
    </row>
    <row r="71" spans="6:9" x14ac:dyDescent="0.25">
      <c r="F71" s="57" t="str">
        <f>IF(G71&lt;&gt;"",COUNTA($B$8:G72),"")</f>
        <v/>
      </c>
      <c r="G71" s="13"/>
      <c r="H71" s="13"/>
      <c r="I71" s="58"/>
    </row>
    <row r="72" spans="6:9" x14ac:dyDescent="0.25">
      <c r="F72" s="57" t="str">
        <f>IF(G72&lt;&gt;"",COUNTA($B$8:G73),"")</f>
        <v/>
      </c>
      <c r="G72" s="13"/>
      <c r="H72" s="13"/>
      <c r="I72" s="58"/>
    </row>
    <row r="73" spans="6:9" x14ac:dyDescent="0.25">
      <c r="F73" s="57" t="str">
        <f>IF(G73&lt;&gt;"",COUNTA($B$8:G74),"")</f>
        <v/>
      </c>
      <c r="G73" s="13"/>
      <c r="H73" s="13"/>
      <c r="I73" s="58"/>
    </row>
    <row r="74" spans="6:9" x14ac:dyDescent="0.25">
      <c r="F74" s="57" t="str">
        <f>IF(G74&lt;&gt;"",COUNTA($B$8:G75),"")</f>
        <v/>
      </c>
      <c r="G74" s="13"/>
      <c r="H74" s="13"/>
      <c r="I74" s="58"/>
    </row>
    <row r="75" spans="6:9" x14ac:dyDescent="0.25">
      <c r="F75" s="57" t="str">
        <f>IF(G75&lt;&gt;"",COUNTA($B$8:G76),"")</f>
        <v/>
      </c>
      <c r="G75" s="13"/>
      <c r="H75" s="13"/>
      <c r="I75" s="58"/>
    </row>
    <row r="76" spans="6:9" x14ac:dyDescent="0.25">
      <c r="F76" s="57" t="str">
        <f>IF(G76&lt;&gt;"",COUNTA($B$8:G77),"")</f>
        <v/>
      </c>
      <c r="G76" s="13"/>
      <c r="H76" s="13"/>
      <c r="I76" s="58"/>
    </row>
    <row r="77" spans="6:9" x14ac:dyDescent="0.25">
      <c r="F77" s="57" t="str">
        <f>IF(G77&lt;&gt;"",COUNTA($B$8:G78),"")</f>
        <v/>
      </c>
      <c r="G77" s="13"/>
      <c r="H77" s="13"/>
      <c r="I77" s="58"/>
    </row>
    <row r="78" spans="6:9" x14ac:dyDescent="0.25">
      <c r="F78" s="57" t="str">
        <f>IF(G78&lt;&gt;"",COUNTA($B$8:G79),"")</f>
        <v/>
      </c>
      <c r="G78" s="13"/>
      <c r="H78" s="13"/>
      <c r="I78" s="58"/>
    </row>
    <row r="79" spans="6:9" x14ac:dyDescent="0.25">
      <c r="F79" s="57" t="str">
        <f>IF(G79&lt;&gt;"",COUNTA($B$8:G80),"")</f>
        <v/>
      </c>
      <c r="G79" s="13"/>
      <c r="H79" s="13"/>
      <c r="I79" s="58"/>
    </row>
    <row r="80" spans="6:9" x14ac:dyDescent="0.25">
      <c r="F80" s="57" t="str">
        <f>IF(G80&lt;&gt;"",COUNTA($B$8:G81),"")</f>
        <v/>
      </c>
      <c r="G80" s="13"/>
      <c r="H80" s="13"/>
      <c r="I80" s="58"/>
    </row>
    <row r="81" spans="6:9" x14ac:dyDescent="0.25">
      <c r="F81" s="57" t="str">
        <f>IF(G81&lt;&gt;"",COUNTA($B$8:G82),"")</f>
        <v/>
      </c>
      <c r="G81" s="13"/>
      <c r="H81" s="13"/>
      <c r="I81" s="58"/>
    </row>
    <row r="82" spans="6:9" x14ac:dyDescent="0.25">
      <c r="F82" s="57" t="str">
        <f>IF(G82&lt;&gt;"",COUNTA($B$8:G83),"")</f>
        <v/>
      </c>
      <c r="G82" s="13"/>
      <c r="H82" s="13"/>
      <c r="I82" s="58"/>
    </row>
    <row r="83" spans="6:9" x14ac:dyDescent="0.25">
      <c r="F83" s="57" t="str">
        <f>IF(G83&lt;&gt;"",COUNTA($B$8:G84),"")</f>
        <v/>
      </c>
      <c r="G83" s="13"/>
      <c r="H83" s="13"/>
      <c r="I83" s="58"/>
    </row>
    <row r="84" spans="6:9" x14ac:dyDescent="0.25">
      <c r="F84" s="57" t="str">
        <f>IF(G84&lt;&gt;"",COUNTA($B$8:G85),"")</f>
        <v/>
      </c>
      <c r="G84" s="13"/>
      <c r="H84" s="13"/>
      <c r="I84" s="58"/>
    </row>
    <row r="85" spans="6:9" x14ac:dyDescent="0.25">
      <c r="F85" s="57" t="str">
        <f>IF(G85&lt;&gt;"",COUNTA($B$8:G86),"")</f>
        <v/>
      </c>
      <c r="G85" s="13"/>
      <c r="H85" s="13"/>
      <c r="I85" s="58"/>
    </row>
    <row r="86" spans="6:9" x14ac:dyDescent="0.25">
      <c r="F86" s="57" t="str">
        <f>IF(G86&lt;&gt;"",COUNTA($B$8:G87),"")</f>
        <v/>
      </c>
      <c r="G86" s="13"/>
      <c r="H86" s="13"/>
      <c r="I86" s="58"/>
    </row>
    <row r="87" spans="6:9" x14ac:dyDescent="0.25">
      <c r="F87" s="57" t="str">
        <f>IF(G87&lt;&gt;"",COUNTA($B$8:G88),"")</f>
        <v/>
      </c>
      <c r="G87" s="13"/>
      <c r="H87" s="13"/>
      <c r="I87" s="58"/>
    </row>
    <row r="88" spans="6:9" x14ac:dyDescent="0.25">
      <c r="F88" s="57" t="str">
        <f>IF(G88&lt;&gt;"",COUNTA($B$8:G89),"")</f>
        <v/>
      </c>
      <c r="G88" s="13"/>
      <c r="H88" s="13"/>
      <c r="I88" s="58"/>
    </row>
    <row r="89" spans="6:9" x14ac:dyDescent="0.25">
      <c r="F89" s="57" t="str">
        <f>IF(G89&lt;&gt;"",COUNTA($B$8:G90),"")</f>
        <v/>
      </c>
      <c r="G89" s="13"/>
      <c r="H89" s="13"/>
      <c r="I89" s="58"/>
    </row>
    <row r="90" spans="6:9" x14ac:dyDescent="0.25">
      <c r="F90" s="57" t="str">
        <f>IF(G90&lt;&gt;"",COUNTA($B$8:G91),"")</f>
        <v/>
      </c>
      <c r="G90" s="13"/>
      <c r="H90" s="13"/>
      <c r="I90" s="58"/>
    </row>
    <row r="91" spans="6:9" x14ac:dyDescent="0.25">
      <c r="F91" s="57" t="str">
        <f>IF(G91&lt;&gt;"",COUNTA($B$8:G92),"")</f>
        <v/>
      </c>
      <c r="G91" s="13"/>
      <c r="H91" s="13"/>
      <c r="I91" s="58"/>
    </row>
    <row r="92" spans="6:9" x14ac:dyDescent="0.25">
      <c r="F92" s="57" t="str">
        <f>IF(G92&lt;&gt;"",COUNTA($B$8:G93),"")</f>
        <v/>
      </c>
      <c r="G92" s="13"/>
      <c r="H92" s="13"/>
      <c r="I92" s="58"/>
    </row>
    <row r="93" spans="6:9" x14ac:dyDescent="0.25">
      <c r="F93" s="57" t="str">
        <f>IF(G93&lt;&gt;"",COUNTA($B$8:G94),"")</f>
        <v/>
      </c>
      <c r="G93" s="13"/>
      <c r="H93" s="13"/>
      <c r="I93" s="58"/>
    </row>
    <row r="94" spans="6:9" x14ac:dyDescent="0.25">
      <c r="F94" s="57" t="str">
        <f>IF(G94&lt;&gt;"",COUNTA($B$8:G95),"")</f>
        <v/>
      </c>
      <c r="G94" s="13"/>
      <c r="H94" s="13"/>
      <c r="I94" s="58"/>
    </row>
    <row r="95" spans="6:9" x14ac:dyDescent="0.25">
      <c r="F95" s="57" t="str">
        <f>IF(G95&lt;&gt;"",COUNTA($B$8:G96),"")</f>
        <v/>
      </c>
      <c r="G95" s="13"/>
      <c r="H95" s="13"/>
      <c r="I95" s="58"/>
    </row>
    <row r="96" spans="6:9" x14ac:dyDescent="0.25">
      <c r="F96" s="57" t="str">
        <f>IF(G96&lt;&gt;"",COUNTA($B$8:G97),"")</f>
        <v/>
      </c>
      <c r="G96" s="13"/>
      <c r="H96" s="13"/>
      <c r="I96" s="58"/>
    </row>
    <row r="97" spans="6:9" x14ac:dyDescent="0.25">
      <c r="F97" s="57" t="str">
        <f>IF(G97&lt;&gt;"",COUNTA($B$8:G98),"")</f>
        <v/>
      </c>
      <c r="G97" s="13"/>
      <c r="H97" s="13"/>
      <c r="I97" s="58"/>
    </row>
    <row r="98" spans="6:9" x14ac:dyDescent="0.25">
      <c r="F98" s="57" t="str">
        <f>IF(G98&lt;&gt;"",COUNTA($B$8:G99),"")</f>
        <v/>
      </c>
      <c r="G98" s="13"/>
      <c r="H98" s="13"/>
      <c r="I98" s="58"/>
    </row>
    <row r="99" spans="6:9" x14ac:dyDescent="0.25">
      <c r="F99" s="57" t="str">
        <f>IF(G99&lt;&gt;"",COUNTA($B$8:G100),"")</f>
        <v/>
      </c>
      <c r="G99" s="13"/>
      <c r="H99" s="13"/>
      <c r="I99" s="58"/>
    </row>
    <row r="100" spans="6:9" x14ac:dyDescent="0.25">
      <c r="F100" s="57" t="str">
        <f>IF(G100&lt;&gt;"",COUNTA($B$8:G101),"")</f>
        <v/>
      </c>
      <c r="G100" s="13"/>
      <c r="H100" s="13"/>
      <c r="I100" s="58"/>
    </row>
    <row r="101" spans="6:9" x14ac:dyDescent="0.25">
      <c r="F101" s="57" t="str">
        <f>IF(G101&lt;&gt;"",COUNTA($B$8:G102),"")</f>
        <v/>
      </c>
      <c r="G101" s="13"/>
      <c r="H101" s="13"/>
      <c r="I101" s="58"/>
    </row>
    <row r="102" spans="6:9" x14ac:dyDescent="0.25">
      <c r="F102" s="57" t="str">
        <f>IF(G102&lt;&gt;"",COUNTA($B$8:G103),"")</f>
        <v/>
      </c>
      <c r="G102" s="13"/>
      <c r="H102" s="13"/>
      <c r="I102" s="58"/>
    </row>
    <row r="103" spans="6:9" x14ac:dyDescent="0.25">
      <c r="F103" s="57" t="str">
        <f>IF(G103&lt;&gt;"",COUNTA($B$8:G104),"")</f>
        <v/>
      </c>
      <c r="G103" s="13"/>
      <c r="H103" s="13"/>
      <c r="I103" s="58"/>
    </row>
    <row r="104" spans="6:9" x14ac:dyDescent="0.25">
      <c r="F104" s="57" t="str">
        <f>IF(G104&lt;&gt;"",COUNTA($B$8:G105),"")</f>
        <v/>
      </c>
      <c r="G104" s="13"/>
      <c r="H104" s="13"/>
      <c r="I104" s="58"/>
    </row>
    <row r="105" spans="6:9" x14ac:dyDescent="0.25">
      <c r="F105" s="57" t="str">
        <f>IF(G105&lt;&gt;"",COUNTA($B$8:G106),"")</f>
        <v/>
      </c>
      <c r="G105" s="13"/>
      <c r="H105" s="13"/>
      <c r="I105" s="58"/>
    </row>
    <row r="106" spans="6:9" x14ac:dyDescent="0.25">
      <c r="F106" s="57" t="str">
        <f>IF(G106&lt;&gt;"",COUNTA($B$8:G107),"")</f>
        <v/>
      </c>
      <c r="G106" s="13"/>
      <c r="H106" s="13"/>
      <c r="I106" s="58"/>
    </row>
    <row r="107" spans="6:9" x14ac:dyDescent="0.25">
      <c r="F107" s="57" t="str">
        <f>IF(G107&lt;&gt;"",COUNTA($B$8:G108),"")</f>
        <v/>
      </c>
      <c r="G107" s="13"/>
      <c r="H107" s="13"/>
      <c r="I107" s="58"/>
    </row>
    <row r="108" spans="6:9" x14ac:dyDescent="0.25">
      <c r="F108" s="57" t="str">
        <f>IF(G108&lt;&gt;"",COUNTA($B$8:G109),"")</f>
        <v/>
      </c>
      <c r="G108" s="13"/>
      <c r="H108" s="13"/>
      <c r="I108" s="58"/>
    </row>
    <row r="109" spans="6:9" x14ac:dyDescent="0.25">
      <c r="F109" s="57" t="str">
        <f>IF(G109&lt;&gt;"",COUNTA($B$8:G110),"")</f>
        <v/>
      </c>
      <c r="G109" s="13"/>
      <c r="H109" s="13"/>
      <c r="I109" s="58"/>
    </row>
    <row r="110" spans="6:9" x14ac:dyDescent="0.25">
      <c r="F110" s="57" t="str">
        <f>IF(G110&lt;&gt;"",COUNTA($B$8:G111),"")</f>
        <v/>
      </c>
      <c r="G110" s="13"/>
      <c r="H110" s="13"/>
      <c r="I110" s="58"/>
    </row>
    <row r="111" spans="6:9" x14ac:dyDescent="0.25">
      <c r="F111" s="57" t="str">
        <f>IF(G111&lt;&gt;"",COUNTA($B$8:G112),"")</f>
        <v/>
      </c>
      <c r="G111" s="13"/>
      <c r="H111" s="13"/>
      <c r="I111" s="58"/>
    </row>
    <row r="112" spans="6:9" x14ac:dyDescent="0.25">
      <c r="F112" s="57" t="str">
        <f>IF(G112&lt;&gt;"",COUNTA($B$8:G113),"")</f>
        <v/>
      </c>
      <c r="G112" s="13"/>
      <c r="H112" s="13"/>
      <c r="I112" s="58"/>
    </row>
    <row r="113" spans="6:9" x14ac:dyDescent="0.25">
      <c r="F113" s="57" t="str">
        <f>IF(G113&lt;&gt;"",COUNTA($B$8:G114),"")</f>
        <v/>
      </c>
      <c r="G113" s="13"/>
      <c r="H113" s="13"/>
      <c r="I113" s="58"/>
    </row>
    <row r="114" spans="6:9" x14ac:dyDescent="0.25">
      <c r="F114" s="57" t="str">
        <f>IF(G114&lt;&gt;"",COUNTA($B$8:G115),"")</f>
        <v/>
      </c>
      <c r="G114" s="13"/>
      <c r="H114" s="13"/>
      <c r="I114" s="58"/>
    </row>
    <row r="115" spans="6:9" x14ac:dyDescent="0.25">
      <c r="F115" s="57" t="str">
        <f>IF(G115&lt;&gt;"",COUNTA($B$8:G116),"")</f>
        <v/>
      </c>
      <c r="G115" s="13"/>
      <c r="H115" s="13"/>
      <c r="I115" s="58"/>
    </row>
    <row r="116" spans="6:9" x14ac:dyDescent="0.25">
      <c r="F116" s="57" t="str">
        <f>IF(G116&lt;&gt;"",COUNTA($B$8:G117),"")</f>
        <v/>
      </c>
      <c r="G116" s="13"/>
      <c r="H116" s="13"/>
      <c r="I116" s="58"/>
    </row>
    <row r="117" spans="6:9" x14ac:dyDescent="0.25">
      <c r="F117" s="57" t="str">
        <f>IF(G117&lt;&gt;"",COUNTA($B$8:G118),"")</f>
        <v/>
      </c>
      <c r="G117" s="13"/>
      <c r="H117" s="13"/>
      <c r="I117" s="58"/>
    </row>
    <row r="118" spans="6:9" x14ac:dyDescent="0.25">
      <c r="F118" s="57" t="str">
        <f>IF(G118&lt;&gt;"",COUNTA($B$8:G119),"")</f>
        <v/>
      </c>
      <c r="G118" s="13"/>
      <c r="H118" s="13"/>
      <c r="I118" s="58"/>
    </row>
    <row r="119" spans="6:9" x14ac:dyDescent="0.25">
      <c r="F119" s="57" t="str">
        <f>IF(G119&lt;&gt;"",COUNTA($B$8:G120),"")</f>
        <v/>
      </c>
      <c r="G119" s="13"/>
      <c r="H119" s="13"/>
      <c r="I119" s="58"/>
    </row>
    <row r="120" spans="6:9" x14ac:dyDescent="0.25">
      <c r="F120" s="57" t="str">
        <f>IF(G120&lt;&gt;"",COUNTA($B$8:G121),"")</f>
        <v/>
      </c>
      <c r="G120" s="13"/>
      <c r="H120" s="13"/>
      <c r="I120" s="58"/>
    </row>
    <row r="121" spans="6:9" x14ac:dyDescent="0.25">
      <c r="F121" s="57" t="str">
        <f>IF(G121&lt;&gt;"",COUNTA($B$8:G122),"")</f>
        <v/>
      </c>
      <c r="G121" s="13"/>
      <c r="H121" s="13"/>
      <c r="I121" s="58"/>
    </row>
    <row r="122" spans="6:9" x14ac:dyDescent="0.25">
      <c r="F122" s="57" t="str">
        <f>IF(G122&lt;&gt;"",COUNTA($B$8:G123),"")</f>
        <v/>
      </c>
      <c r="G122" s="13"/>
      <c r="H122" s="13"/>
      <c r="I122" s="58"/>
    </row>
    <row r="123" spans="6:9" x14ac:dyDescent="0.25">
      <c r="F123" s="57" t="str">
        <f>IF(G123&lt;&gt;"",COUNTA($B$8:G124),"")</f>
        <v/>
      </c>
      <c r="G123" s="13"/>
      <c r="H123" s="13"/>
      <c r="I123" s="58"/>
    </row>
    <row r="124" spans="6:9" x14ac:dyDescent="0.25">
      <c r="F124" s="57" t="str">
        <f>IF(G124&lt;&gt;"",COUNTA($B$8:G125),"")</f>
        <v/>
      </c>
      <c r="G124" s="13"/>
      <c r="H124" s="13"/>
      <c r="I124" s="58"/>
    </row>
    <row r="125" spans="6:9" x14ac:dyDescent="0.25">
      <c r="F125" s="57" t="str">
        <f>IF(G125&lt;&gt;"",COUNTA($B$8:G126),"")</f>
        <v/>
      </c>
      <c r="G125" s="13"/>
      <c r="H125" s="13"/>
      <c r="I125" s="58"/>
    </row>
    <row r="126" spans="6:9" x14ac:dyDescent="0.25">
      <c r="F126" s="57" t="str">
        <f>IF(G126&lt;&gt;"",COUNTA($B$8:G127),"")</f>
        <v/>
      </c>
      <c r="G126" s="13"/>
      <c r="H126" s="13"/>
      <c r="I126" s="58"/>
    </row>
    <row r="127" spans="6:9" x14ac:dyDescent="0.25">
      <c r="F127" s="57" t="str">
        <f>IF(G127&lt;&gt;"",COUNTA($B$8:G128),"")</f>
        <v/>
      </c>
      <c r="G127" s="13"/>
      <c r="H127" s="13"/>
      <c r="I127" s="58"/>
    </row>
    <row r="128" spans="6:9" x14ac:dyDescent="0.25">
      <c r="F128" s="57" t="str">
        <f>IF(G128&lt;&gt;"",COUNTA($B$8:G129),"")</f>
        <v/>
      </c>
      <c r="G128" s="13"/>
      <c r="H128" s="13"/>
      <c r="I128" s="58"/>
    </row>
    <row r="129" spans="6:9" x14ac:dyDescent="0.25">
      <c r="F129" s="57" t="str">
        <f>IF(G129&lt;&gt;"",COUNTA($B$8:G130),"")</f>
        <v/>
      </c>
      <c r="G129" s="13"/>
      <c r="H129" s="13"/>
      <c r="I129" s="58"/>
    </row>
    <row r="130" spans="6:9" x14ac:dyDescent="0.25">
      <c r="F130" s="57" t="str">
        <f>IF(G130&lt;&gt;"",COUNTA($B$8:G131),"")</f>
        <v/>
      </c>
      <c r="G130" s="13"/>
      <c r="H130" s="13"/>
      <c r="I130" s="58"/>
    </row>
    <row r="131" spans="6:9" x14ac:dyDescent="0.25">
      <c r="F131" s="57" t="str">
        <f>IF(G131&lt;&gt;"",COUNTA($B$8:G132),"")</f>
        <v/>
      </c>
      <c r="G131" s="13"/>
      <c r="H131" s="13"/>
      <c r="I131" s="58"/>
    </row>
    <row r="132" spans="6:9" x14ac:dyDescent="0.25">
      <c r="F132" s="57" t="str">
        <f>IF(G132&lt;&gt;"",COUNTA($B$8:G133),"")</f>
        <v/>
      </c>
      <c r="G132" s="13"/>
      <c r="H132" s="13"/>
      <c r="I132" s="58"/>
    </row>
    <row r="133" spans="6:9" x14ac:dyDescent="0.25">
      <c r="F133" s="57" t="str">
        <f>IF(G133&lt;&gt;"",COUNTA($B$8:G134),"")</f>
        <v/>
      </c>
      <c r="G133" s="13"/>
      <c r="H133" s="13"/>
      <c r="I133" s="58"/>
    </row>
    <row r="134" spans="6:9" x14ac:dyDescent="0.25">
      <c r="F134" s="57" t="str">
        <f>IF(G134&lt;&gt;"",COUNTA($B$8:G135),"")</f>
        <v/>
      </c>
      <c r="G134" s="13"/>
      <c r="H134" s="13"/>
      <c r="I134" s="58"/>
    </row>
    <row r="135" spans="6:9" x14ac:dyDescent="0.25">
      <c r="F135" s="57" t="str">
        <f>IF(G135&lt;&gt;"",COUNTA($B$8:G136),"")</f>
        <v/>
      </c>
      <c r="G135" s="13"/>
      <c r="H135" s="13"/>
      <c r="I135" s="58"/>
    </row>
    <row r="136" spans="6:9" x14ac:dyDescent="0.25">
      <c r="F136" s="57" t="str">
        <f>IF(G136&lt;&gt;"",COUNTA($B$8:G137),"")</f>
        <v/>
      </c>
      <c r="G136" s="13"/>
      <c r="H136" s="13"/>
      <c r="I136" s="58"/>
    </row>
    <row r="137" spans="6:9" x14ac:dyDescent="0.25">
      <c r="F137" s="57" t="str">
        <f>IF(G137&lt;&gt;"",COUNTA($B$8:G138),"")</f>
        <v/>
      </c>
      <c r="G137" s="13"/>
      <c r="H137" s="13"/>
      <c r="I137" s="58"/>
    </row>
    <row r="138" spans="6:9" x14ac:dyDescent="0.25">
      <c r="F138" s="57" t="str">
        <f>IF(G138&lt;&gt;"",COUNTA($B$8:G139),"")</f>
        <v/>
      </c>
      <c r="G138" s="13"/>
      <c r="H138" s="13"/>
      <c r="I138" s="58"/>
    </row>
    <row r="139" spans="6:9" x14ac:dyDescent="0.25">
      <c r="F139" s="57" t="str">
        <f>IF(G139&lt;&gt;"",COUNTA($B$8:G140),"")</f>
        <v/>
      </c>
      <c r="G139" s="13"/>
      <c r="H139" s="13"/>
      <c r="I139" s="58"/>
    </row>
    <row r="140" spans="6:9" x14ac:dyDescent="0.25">
      <c r="F140" s="57" t="str">
        <f>IF(G140&lt;&gt;"",COUNTA($B$8:G141),"")</f>
        <v/>
      </c>
      <c r="G140" s="13"/>
      <c r="H140" s="13"/>
      <c r="I140" s="58"/>
    </row>
    <row r="141" spans="6:9" x14ac:dyDescent="0.25">
      <c r="F141" s="57" t="str">
        <f>IF(G141&lt;&gt;"",COUNTA($B$8:G142),"")</f>
        <v/>
      </c>
      <c r="G141" s="13"/>
      <c r="H141" s="13"/>
      <c r="I141" s="58"/>
    </row>
    <row r="142" spans="6:9" x14ac:dyDescent="0.25">
      <c r="F142" s="57" t="str">
        <f>IF(G142&lt;&gt;"",COUNTA($B$8:G143),"")</f>
        <v/>
      </c>
      <c r="G142" s="13"/>
      <c r="H142" s="13"/>
      <c r="I142" s="58"/>
    </row>
    <row r="143" spans="6:9" x14ac:dyDescent="0.25">
      <c r="F143" s="57" t="str">
        <f>IF(G143&lt;&gt;"",COUNTA($B$8:G144),"")</f>
        <v/>
      </c>
      <c r="G143" s="13"/>
      <c r="H143" s="13"/>
      <c r="I143" s="58"/>
    </row>
    <row r="144" spans="6:9" x14ac:dyDescent="0.25">
      <c r="F144" s="57" t="str">
        <f>IF(G144&lt;&gt;"",COUNTA($B$8:G145),"")</f>
        <v/>
      </c>
      <c r="G144" s="13"/>
      <c r="H144" s="13"/>
      <c r="I144" s="58"/>
    </row>
    <row r="145" spans="6:9" x14ac:dyDescent="0.25">
      <c r="F145" s="57" t="str">
        <f>IF(G145&lt;&gt;"",COUNTA($B$8:G146),"")</f>
        <v/>
      </c>
      <c r="G145" s="13"/>
      <c r="H145" s="13"/>
      <c r="I145" s="58"/>
    </row>
    <row r="146" spans="6:9" x14ac:dyDescent="0.25">
      <c r="F146" s="57" t="str">
        <f>IF(G146&lt;&gt;"",COUNTA($B$8:G147),"")</f>
        <v/>
      </c>
      <c r="G146" s="13"/>
      <c r="H146" s="13"/>
      <c r="I146" s="58"/>
    </row>
    <row r="147" spans="6:9" x14ac:dyDescent="0.25">
      <c r="F147" s="57" t="str">
        <f>IF(G147&lt;&gt;"",COUNTA($B$8:G148),"")</f>
        <v/>
      </c>
      <c r="G147" s="13"/>
      <c r="H147" s="13"/>
      <c r="I147" s="58"/>
    </row>
    <row r="148" spans="6:9" x14ac:dyDescent="0.25">
      <c r="F148" s="57" t="str">
        <f>IF(G148&lt;&gt;"",COUNTA($B$8:G149),"")</f>
        <v/>
      </c>
      <c r="G148" s="13"/>
      <c r="H148" s="13"/>
      <c r="I148" s="58"/>
    </row>
    <row r="149" spans="6:9" x14ac:dyDescent="0.25">
      <c r="F149" s="57" t="str">
        <f>IF(G149&lt;&gt;"",COUNTA($B$8:G150),"")</f>
        <v/>
      </c>
      <c r="G149" s="13"/>
      <c r="H149" s="13"/>
      <c r="I149" s="58"/>
    </row>
    <row r="150" spans="6:9" x14ac:dyDescent="0.25">
      <c r="F150" s="57" t="str">
        <f>IF(G150&lt;&gt;"",COUNTA($B$8:G151),"")</f>
        <v/>
      </c>
      <c r="G150" s="13"/>
      <c r="H150" s="13"/>
      <c r="I150" s="58"/>
    </row>
    <row r="151" spans="6:9" x14ac:dyDescent="0.25">
      <c r="F151" s="57" t="str">
        <f>IF(G151&lt;&gt;"",COUNTA($B$8:G152),"")</f>
        <v/>
      </c>
      <c r="G151" s="13"/>
      <c r="H151" s="13"/>
      <c r="I151" s="58"/>
    </row>
    <row r="152" spans="6:9" x14ac:dyDescent="0.25">
      <c r="F152" s="57" t="str">
        <f>IF(G152&lt;&gt;"",COUNTA($B$8:G153),"")</f>
        <v/>
      </c>
      <c r="G152" s="13"/>
      <c r="H152" s="13"/>
      <c r="I152" s="58"/>
    </row>
    <row r="153" spans="6:9" x14ac:dyDescent="0.25">
      <c r="F153" s="57" t="str">
        <f>IF(G153&lt;&gt;"",COUNTA($B$8:G154),"")</f>
        <v/>
      </c>
      <c r="G153" s="13"/>
      <c r="H153" s="13"/>
      <c r="I153" s="58"/>
    </row>
    <row r="154" spans="6:9" x14ac:dyDescent="0.25">
      <c r="F154" s="57" t="str">
        <f>IF(G154&lt;&gt;"",COUNTA($B$8:G155),"")</f>
        <v/>
      </c>
      <c r="G154" s="13"/>
      <c r="H154" s="13"/>
      <c r="I154" s="58"/>
    </row>
    <row r="155" spans="6:9" x14ac:dyDescent="0.25">
      <c r="F155" s="57" t="str">
        <f>IF(G155&lt;&gt;"",COUNTA($B$8:G156),"")</f>
        <v/>
      </c>
      <c r="G155" s="13"/>
      <c r="H155" s="13"/>
      <c r="I155" s="58"/>
    </row>
    <row r="156" spans="6:9" x14ac:dyDescent="0.25">
      <c r="F156" s="57" t="str">
        <f>IF(G156&lt;&gt;"",COUNTA($B$8:G157),"")</f>
        <v/>
      </c>
      <c r="G156" s="13"/>
      <c r="H156" s="13"/>
      <c r="I156" s="58"/>
    </row>
    <row r="157" spans="6:9" x14ac:dyDescent="0.25">
      <c r="F157" s="57" t="str">
        <f>IF(G157&lt;&gt;"",COUNTA($B$8:G158),"")</f>
        <v/>
      </c>
      <c r="G157" s="13"/>
      <c r="H157" s="13"/>
      <c r="I157" s="58"/>
    </row>
    <row r="158" spans="6:9" x14ac:dyDescent="0.25">
      <c r="F158" s="57" t="str">
        <f>IF(G158&lt;&gt;"",COUNTA($B$8:G159),"")</f>
        <v/>
      </c>
      <c r="G158" s="13"/>
      <c r="H158" s="13"/>
      <c r="I158" s="58"/>
    </row>
    <row r="159" spans="6:9" x14ac:dyDescent="0.25">
      <c r="F159" s="57" t="str">
        <f>IF(G159&lt;&gt;"",COUNTA($B$8:G160),"")</f>
        <v/>
      </c>
      <c r="G159" s="13"/>
      <c r="H159" s="13"/>
      <c r="I159" s="58"/>
    </row>
    <row r="160" spans="6:9" x14ac:dyDescent="0.25">
      <c r="F160" s="57" t="str">
        <f>IF(G160&lt;&gt;"",COUNTA($B$8:G161),"")</f>
        <v/>
      </c>
      <c r="G160" s="13"/>
      <c r="H160" s="13"/>
      <c r="I160" s="58"/>
    </row>
    <row r="161" spans="6:9" x14ac:dyDescent="0.25">
      <c r="F161" s="57" t="str">
        <f>IF(G161&lt;&gt;"",COUNTA($B$8:G162),"")</f>
        <v/>
      </c>
      <c r="G161" s="13"/>
      <c r="H161" s="13"/>
      <c r="I161" s="58"/>
    </row>
    <row r="162" spans="6:9" x14ac:dyDescent="0.25">
      <c r="F162" s="57" t="str">
        <f>IF(G162&lt;&gt;"",COUNTA($B$8:G163),"")</f>
        <v/>
      </c>
      <c r="G162" s="13"/>
      <c r="H162" s="13"/>
      <c r="I162" s="58"/>
    </row>
    <row r="163" spans="6:9" x14ac:dyDescent="0.25">
      <c r="F163" s="57" t="str">
        <f>IF(G163&lt;&gt;"",COUNTA($B$8:G164),"")</f>
        <v/>
      </c>
      <c r="G163" s="13"/>
      <c r="H163" s="13"/>
      <c r="I163" s="58"/>
    </row>
    <row r="164" spans="6:9" x14ac:dyDescent="0.25">
      <c r="F164" s="57" t="str">
        <f>IF(G164&lt;&gt;"",COUNTA($B$8:G165),"")</f>
        <v/>
      </c>
      <c r="G164" s="13"/>
      <c r="H164" s="13"/>
      <c r="I164" s="58"/>
    </row>
    <row r="165" spans="6:9" x14ac:dyDescent="0.25">
      <c r="F165" s="57" t="str">
        <f>IF(G165&lt;&gt;"",COUNTA($B$8:G166),"")</f>
        <v/>
      </c>
      <c r="G165" s="13"/>
      <c r="H165" s="13"/>
      <c r="I165" s="58"/>
    </row>
    <row r="166" spans="6:9" x14ac:dyDescent="0.25">
      <c r="F166" s="57" t="str">
        <f>IF(G166&lt;&gt;"",COUNTA($B$8:G167),"")</f>
        <v/>
      </c>
      <c r="G166" s="13"/>
      <c r="H166" s="13"/>
      <c r="I166" s="58"/>
    </row>
    <row r="167" spans="6:9" x14ac:dyDescent="0.25">
      <c r="F167" s="57" t="str">
        <f>IF(G167&lt;&gt;"",COUNTA($B$8:G168),"")</f>
        <v/>
      </c>
      <c r="G167" s="13"/>
      <c r="H167" s="13"/>
      <c r="I167" s="58"/>
    </row>
    <row r="168" spans="6:9" x14ac:dyDescent="0.25">
      <c r="F168" s="57" t="str">
        <f>IF(G168&lt;&gt;"",COUNTA($B$8:G169),"")</f>
        <v/>
      </c>
      <c r="G168" s="13"/>
      <c r="H168" s="13"/>
      <c r="I168" s="58"/>
    </row>
    <row r="169" spans="6:9" x14ac:dyDescent="0.25">
      <c r="F169" s="57" t="str">
        <f>IF(G169&lt;&gt;"",COUNTA($B$8:G170),"")</f>
        <v/>
      </c>
      <c r="G169" s="13"/>
      <c r="H169" s="13"/>
      <c r="I169" s="58"/>
    </row>
    <row r="170" spans="6:9" x14ac:dyDescent="0.25">
      <c r="F170" s="57" t="str">
        <f>IF(G170&lt;&gt;"",COUNTA($B$8:G171),"")</f>
        <v/>
      </c>
      <c r="G170" s="13"/>
      <c r="H170" s="13"/>
      <c r="I170" s="58"/>
    </row>
    <row r="171" spans="6:9" x14ac:dyDescent="0.25">
      <c r="F171" s="57" t="str">
        <f>IF(G171&lt;&gt;"",COUNTA($B$8:G172),"")</f>
        <v/>
      </c>
      <c r="G171" s="13"/>
      <c r="H171" s="13"/>
      <c r="I171" s="58"/>
    </row>
    <row r="172" spans="6:9" x14ac:dyDescent="0.25">
      <c r="F172" s="57" t="str">
        <f>IF(G172&lt;&gt;"",COUNTA($B$8:G173),"")</f>
        <v/>
      </c>
      <c r="G172" s="13"/>
      <c r="H172" s="13"/>
      <c r="I172" s="58"/>
    </row>
    <row r="173" spans="6:9" x14ac:dyDescent="0.25">
      <c r="F173" s="57" t="str">
        <f>IF(G173&lt;&gt;"",COUNTA($B$8:G174),"")</f>
        <v/>
      </c>
      <c r="G173" s="13"/>
      <c r="H173" s="13"/>
      <c r="I173" s="58"/>
    </row>
    <row r="174" spans="6:9" x14ac:dyDescent="0.25">
      <c r="F174" s="57" t="str">
        <f>IF(G174&lt;&gt;"",COUNTA($B$8:G175),"")</f>
        <v/>
      </c>
      <c r="G174" s="13"/>
      <c r="H174" s="13"/>
      <c r="I174" s="58"/>
    </row>
    <row r="175" spans="6:9" x14ac:dyDescent="0.25">
      <c r="F175" s="57" t="str">
        <f>IF(G175&lt;&gt;"",COUNTA($B$8:G176),"")</f>
        <v/>
      </c>
      <c r="G175" s="13"/>
      <c r="H175" s="13"/>
      <c r="I175" s="58"/>
    </row>
    <row r="176" spans="6:9" x14ac:dyDescent="0.25">
      <c r="F176" s="57" t="str">
        <f>IF(G176&lt;&gt;"",COUNTA($B$8:G177),"")</f>
        <v/>
      </c>
      <c r="G176" s="13"/>
      <c r="H176" s="13"/>
      <c r="I176" s="58"/>
    </row>
    <row r="177" spans="6:9" x14ac:dyDescent="0.25">
      <c r="F177" s="57" t="str">
        <f>IF(G177&lt;&gt;"",COUNTA($B$8:G178),"")</f>
        <v/>
      </c>
      <c r="G177" s="13"/>
      <c r="H177" s="13"/>
      <c r="I177" s="58"/>
    </row>
    <row r="178" spans="6:9" x14ac:dyDescent="0.25">
      <c r="F178" s="57" t="str">
        <f>IF(G178&lt;&gt;"",COUNTA($B$8:G179),"")</f>
        <v/>
      </c>
      <c r="G178" s="13"/>
      <c r="H178" s="13"/>
      <c r="I178" s="58"/>
    </row>
    <row r="179" spans="6:9" x14ac:dyDescent="0.25">
      <c r="F179" s="57" t="str">
        <f>IF(G179&lt;&gt;"",COUNTA($B$8:G180),"")</f>
        <v/>
      </c>
      <c r="G179" s="13"/>
      <c r="H179" s="13"/>
      <c r="I179" s="58"/>
    </row>
    <row r="180" spans="6:9" x14ac:dyDescent="0.25">
      <c r="F180" s="57" t="str">
        <f>IF(G180&lt;&gt;"",COUNTA($B$8:G181),"")</f>
        <v/>
      </c>
      <c r="G180" s="13"/>
      <c r="H180" s="13"/>
      <c r="I180" s="58"/>
    </row>
    <row r="181" spans="6:9" x14ac:dyDescent="0.25">
      <c r="F181" s="57" t="str">
        <f>IF(G181&lt;&gt;"",COUNTA($B$8:G182),"")</f>
        <v/>
      </c>
      <c r="G181" s="13"/>
      <c r="H181" s="13"/>
      <c r="I181" s="58"/>
    </row>
    <row r="182" spans="6:9" x14ac:dyDescent="0.25">
      <c r="F182" s="57" t="str">
        <f>IF(G182&lt;&gt;"",COUNTA($B$8:G183),"")</f>
        <v/>
      </c>
      <c r="G182" s="13"/>
      <c r="H182" s="13"/>
      <c r="I182" s="58"/>
    </row>
    <row r="183" spans="6:9" x14ac:dyDescent="0.25">
      <c r="F183" s="57" t="str">
        <f>IF(G183&lt;&gt;"",COUNTA($B$8:G184),"")</f>
        <v/>
      </c>
      <c r="G183" s="13"/>
      <c r="H183" s="13"/>
      <c r="I183" s="58"/>
    </row>
    <row r="184" spans="6:9" x14ac:dyDescent="0.25">
      <c r="F184" s="57" t="str">
        <f>IF(G184&lt;&gt;"",COUNTA($B$8:G185),"")</f>
        <v/>
      </c>
      <c r="G184" s="13"/>
      <c r="H184" s="13"/>
      <c r="I184" s="58"/>
    </row>
    <row r="185" spans="6:9" x14ac:dyDescent="0.25">
      <c r="F185" s="57" t="str">
        <f>IF(G185&lt;&gt;"",COUNTA($B$8:G186),"")</f>
        <v/>
      </c>
      <c r="G185" s="13"/>
      <c r="H185" s="13"/>
      <c r="I185" s="58"/>
    </row>
    <row r="186" spans="6:9" x14ac:dyDescent="0.25">
      <c r="F186" s="57" t="str">
        <f>IF(G186&lt;&gt;"",COUNTA($B$8:G187),"")</f>
        <v/>
      </c>
      <c r="G186" s="13"/>
      <c r="H186" s="13"/>
      <c r="I186" s="58"/>
    </row>
    <row r="187" spans="6:9" x14ac:dyDescent="0.25">
      <c r="F187" s="57" t="str">
        <f>IF(G187&lt;&gt;"",COUNTA($B$8:G188),"")</f>
        <v/>
      </c>
      <c r="G187" s="13"/>
      <c r="H187" s="13"/>
      <c r="I187" s="58"/>
    </row>
    <row r="188" spans="6:9" x14ac:dyDescent="0.25">
      <c r="F188" s="57" t="str">
        <f>IF(G188&lt;&gt;"",COUNTA($B$8:G189),"")</f>
        <v/>
      </c>
      <c r="G188" s="13"/>
      <c r="H188" s="13"/>
      <c r="I188" s="58"/>
    </row>
    <row r="189" spans="6:9" x14ac:dyDescent="0.25">
      <c r="F189" s="57" t="str">
        <f>IF(G189&lt;&gt;"",COUNTA($B$8:G190),"")</f>
        <v/>
      </c>
      <c r="G189" s="13"/>
      <c r="H189" s="13"/>
      <c r="I189" s="58"/>
    </row>
    <row r="190" spans="6:9" x14ac:dyDescent="0.25">
      <c r="F190" s="57" t="str">
        <f>IF(G190&lt;&gt;"",COUNTA($B$8:G191),"")</f>
        <v/>
      </c>
      <c r="G190" s="13"/>
      <c r="H190" s="13"/>
      <c r="I190" s="58"/>
    </row>
    <row r="191" spans="6:9" ht="15.75" thickBot="1" x14ac:dyDescent="0.3">
      <c r="F191" s="59" t="str">
        <f>IF(G191&lt;&gt;"",COUNTA($B$8:G192),"")</f>
        <v/>
      </c>
      <c r="G191" s="60"/>
      <c r="H191" s="13"/>
      <c r="I191" s="61"/>
    </row>
    <row r="192" spans="6:9" x14ac:dyDescent="0.25">
      <c r="I192" s="8"/>
    </row>
    <row r="193" spans="9:9" x14ac:dyDescent="0.25">
      <c r="I193" s="8"/>
    </row>
    <row r="194" spans="9:9" x14ac:dyDescent="0.25">
      <c r="I194" s="8"/>
    </row>
    <row r="195" spans="9:9" x14ac:dyDescent="0.25">
      <c r="I195" s="8"/>
    </row>
    <row r="196" spans="9:9" x14ac:dyDescent="0.25">
      <c r="I196" s="8"/>
    </row>
    <row r="197" spans="9:9" x14ac:dyDescent="0.25">
      <c r="I197" s="8"/>
    </row>
    <row r="198" spans="9:9" x14ac:dyDescent="0.25">
      <c r="I198" s="8"/>
    </row>
    <row r="199" spans="9:9" x14ac:dyDescent="0.25">
      <c r="I199" s="8"/>
    </row>
    <row r="200" spans="9:9" x14ac:dyDescent="0.25">
      <c r="I200" s="8"/>
    </row>
    <row r="201" spans="9:9" x14ac:dyDescent="0.25">
      <c r="I201" s="8"/>
    </row>
    <row r="202" spans="9:9" x14ac:dyDescent="0.25">
      <c r="I202" s="8"/>
    </row>
    <row r="203" spans="9:9" x14ac:dyDescent="0.25">
      <c r="I203" s="8"/>
    </row>
    <row r="204" spans="9:9" x14ac:dyDescent="0.25">
      <c r="I204" s="8"/>
    </row>
    <row r="205" spans="9:9" x14ac:dyDescent="0.25">
      <c r="I205" s="8"/>
    </row>
    <row r="206" spans="9:9" x14ac:dyDescent="0.25">
      <c r="I206" s="8"/>
    </row>
    <row r="207" spans="9:9" x14ac:dyDescent="0.25">
      <c r="I207" s="8"/>
    </row>
    <row r="208" spans="9:9" x14ac:dyDescent="0.25">
      <c r="I208" s="8"/>
    </row>
    <row r="209" spans="9:9" x14ac:dyDescent="0.25">
      <c r="I209" s="8"/>
    </row>
    <row r="210" spans="9:9" x14ac:dyDescent="0.25">
      <c r="I210" s="8"/>
    </row>
    <row r="211" spans="9:9" x14ac:dyDescent="0.25">
      <c r="I211" s="8"/>
    </row>
    <row r="212" spans="9:9" x14ac:dyDescent="0.25">
      <c r="I212" s="8"/>
    </row>
    <row r="213" spans="9:9" x14ac:dyDescent="0.25">
      <c r="I213" s="8"/>
    </row>
    <row r="214" spans="9:9" x14ac:dyDescent="0.25">
      <c r="I214" s="8"/>
    </row>
    <row r="215" spans="9:9" x14ac:dyDescent="0.25">
      <c r="I215" s="8"/>
    </row>
    <row r="216" spans="9:9" x14ac:dyDescent="0.25">
      <c r="I216" s="8"/>
    </row>
    <row r="217" spans="9:9" x14ac:dyDescent="0.25">
      <c r="I217" s="8"/>
    </row>
    <row r="218" spans="9:9" x14ac:dyDescent="0.25">
      <c r="I218" s="8"/>
    </row>
    <row r="219" spans="9:9" x14ac:dyDescent="0.25">
      <c r="I219" s="8"/>
    </row>
    <row r="220" spans="9:9" x14ac:dyDescent="0.25">
      <c r="I220" s="8"/>
    </row>
    <row r="221" spans="9:9" x14ac:dyDescent="0.25">
      <c r="I221" s="8"/>
    </row>
    <row r="222" spans="9:9" x14ac:dyDescent="0.25">
      <c r="I222" s="8"/>
    </row>
    <row r="223" spans="9:9" x14ac:dyDescent="0.25">
      <c r="I223" s="8"/>
    </row>
    <row r="224" spans="9:9" x14ac:dyDescent="0.25">
      <c r="I224" s="8"/>
    </row>
    <row r="225" spans="9:9" x14ac:dyDescent="0.25">
      <c r="I225" s="8"/>
    </row>
    <row r="226" spans="9:9" x14ac:dyDescent="0.25">
      <c r="I226" s="8"/>
    </row>
    <row r="227" spans="9:9" x14ac:dyDescent="0.25">
      <c r="I227" s="8"/>
    </row>
    <row r="228" spans="9:9" x14ac:dyDescent="0.25">
      <c r="I228" s="8"/>
    </row>
    <row r="229" spans="9:9" x14ac:dyDescent="0.25">
      <c r="I229" s="8"/>
    </row>
    <row r="230" spans="9:9" x14ac:dyDescent="0.25">
      <c r="I230" s="8"/>
    </row>
    <row r="231" spans="9:9" x14ac:dyDescent="0.25">
      <c r="I231" s="8"/>
    </row>
    <row r="232" spans="9:9" x14ac:dyDescent="0.25">
      <c r="I232" s="8"/>
    </row>
    <row r="233" spans="9:9" x14ac:dyDescent="0.25">
      <c r="I233" s="8"/>
    </row>
    <row r="234" spans="9:9" x14ac:dyDescent="0.25">
      <c r="I234" s="8"/>
    </row>
    <row r="235" spans="9:9" x14ac:dyDescent="0.25">
      <c r="I235" s="8"/>
    </row>
    <row r="236" spans="9:9" x14ac:dyDescent="0.25">
      <c r="I236" s="8"/>
    </row>
    <row r="237" spans="9:9" x14ac:dyDescent="0.25">
      <c r="I237" s="8"/>
    </row>
    <row r="238" spans="9:9" x14ac:dyDescent="0.25">
      <c r="I238" s="8"/>
    </row>
    <row r="239" spans="9:9" x14ac:dyDescent="0.25">
      <c r="I239" s="8"/>
    </row>
    <row r="240" spans="9:9" x14ac:dyDescent="0.25">
      <c r="I240" s="8"/>
    </row>
    <row r="241" spans="9:9" x14ac:dyDescent="0.25">
      <c r="I241" s="8"/>
    </row>
    <row r="242" spans="9:9" x14ac:dyDescent="0.25">
      <c r="I242" s="8"/>
    </row>
    <row r="243" spans="9:9" x14ac:dyDescent="0.25">
      <c r="I243" s="8"/>
    </row>
    <row r="244" spans="9:9" x14ac:dyDescent="0.25">
      <c r="I244" s="8"/>
    </row>
    <row r="245" spans="9:9" x14ac:dyDescent="0.25">
      <c r="I245" s="8"/>
    </row>
    <row r="246" spans="9:9" x14ac:dyDescent="0.25">
      <c r="I246" s="8"/>
    </row>
    <row r="247" spans="9:9" x14ac:dyDescent="0.25">
      <c r="I247" s="8"/>
    </row>
    <row r="248" spans="9:9" x14ac:dyDescent="0.25">
      <c r="I248" s="8"/>
    </row>
    <row r="249" spans="9:9" x14ac:dyDescent="0.25">
      <c r="I249" s="8"/>
    </row>
    <row r="250" spans="9:9" x14ac:dyDescent="0.25">
      <c r="I250" s="8"/>
    </row>
    <row r="251" spans="9:9" x14ac:dyDescent="0.25">
      <c r="I251" s="8"/>
    </row>
    <row r="252" spans="9:9" x14ac:dyDescent="0.25">
      <c r="I252" s="8"/>
    </row>
    <row r="253" spans="9:9" x14ac:dyDescent="0.25">
      <c r="I253" s="8"/>
    </row>
    <row r="254" spans="9:9" x14ac:dyDescent="0.25">
      <c r="I254" s="8"/>
    </row>
    <row r="255" spans="9:9" x14ac:dyDescent="0.25">
      <c r="I255" s="8"/>
    </row>
    <row r="256" spans="9:9" x14ac:dyDescent="0.25">
      <c r="I256" s="8"/>
    </row>
    <row r="257" spans="9:9" x14ac:dyDescent="0.25">
      <c r="I257" s="8"/>
    </row>
    <row r="258" spans="9:9" x14ac:dyDescent="0.25">
      <c r="I258" s="8"/>
    </row>
    <row r="259" spans="9:9" x14ac:dyDescent="0.25">
      <c r="I259" s="8"/>
    </row>
    <row r="260" spans="9:9" x14ac:dyDescent="0.25">
      <c r="I260" s="8"/>
    </row>
    <row r="261" spans="9:9" x14ac:dyDescent="0.25">
      <c r="I261" s="8"/>
    </row>
    <row r="262" spans="9:9" x14ac:dyDescent="0.25">
      <c r="I262" s="8"/>
    </row>
    <row r="263" spans="9:9" x14ac:dyDescent="0.25">
      <c r="I263" s="8"/>
    </row>
    <row r="264" spans="9:9" x14ac:dyDescent="0.25">
      <c r="I264" s="8"/>
    </row>
    <row r="265" spans="9:9" x14ac:dyDescent="0.25">
      <c r="I265" s="8"/>
    </row>
    <row r="266" spans="9:9" x14ac:dyDescent="0.25">
      <c r="I266" s="8"/>
    </row>
    <row r="267" spans="9:9" x14ac:dyDescent="0.25">
      <c r="I267" s="8"/>
    </row>
    <row r="268" spans="9:9" x14ac:dyDescent="0.25">
      <c r="I268" s="8"/>
    </row>
    <row r="269" spans="9:9" x14ac:dyDescent="0.25">
      <c r="I269" s="8"/>
    </row>
    <row r="270" spans="9:9" x14ac:dyDescent="0.25">
      <c r="I270" s="8"/>
    </row>
    <row r="271" spans="9:9" x14ac:dyDescent="0.25">
      <c r="I271" s="8"/>
    </row>
    <row r="272" spans="9:9" x14ac:dyDescent="0.25">
      <c r="I272" s="8"/>
    </row>
    <row r="273" spans="9:9" x14ac:dyDescent="0.25">
      <c r="I273" s="8"/>
    </row>
    <row r="274" spans="9:9" x14ac:dyDescent="0.25">
      <c r="I274" s="8"/>
    </row>
    <row r="275" spans="9:9" x14ac:dyDescent="0.25">
      <c r="I275" s="8"/>
    </row>
    <row r="276" spans="9:9" x14ac:dyDescent="0.25">
      <c r="I276" s="8"/>
    </row>
    <row r="277" spans="9:9" x14ac:dyDescent="0.25">
      <c r="I277" s="8"/>
    </row>
    <row r="278" spans="9:9" x14ac:dyDescent="0.25">
      <c r="I278" s="8"/>
    </row>
    <row r="279" spans="9:9" x14ac:dyDescent="0.25">
      <c r="I279" s="8"/>
    </row>
    <row r="280" spans="9:9" x14ac:dyDescent="0.25">
      <c r="I280" s="8"/>
    </row>
    <row r="281" spans="9:9" x14ac:dyDescent="0.25">
      <c r="I281" s="8"/>
    </row>
    <row r="282" spans="9:9" x14ac:dyDescent="0.25">
      <c r="I282" s="8"/>
    </row>
    <row r="283" spans="9:9" x14ac:dyDescent="0.25">
      <c r="I283" s="8"/>
    </row>
    <row r="284" spans="9:9" x14ac:dyDescent="0.25">
      <c r="I284" s="8"/>
    </row>
    <row r="285" spans="9:9" x14ac:dyDescent="0.25">
      <c r="I285" s="8"/>
    </row>
    <row r="286" spans="9:9" x14ac:dyDescent="0.25">
      <c r="I286" s="8"/>
    </row>
    <row r="287" spans="9:9" x14ac:dyDescent="0.25">
      <c r="I287" s="8"/>
    </row>
    <row r="288" spans="9:9" x14ac:dyDescent="0.25">
      <c r="I288" s="8"/>
    </row>
    <row r="289" spans="9:9" x14ac:dyDescent="0.25">
      <c r="I289" s="8"/>
    </row>
    <row r="290" spans="9:9" x14ac:dyDescent="0.25">
      <c r="I290" s="8"/>
    </row>
    <row r="291" spans="9:9" x14ac:dyDescent="0.25">
      <c r="I291" s="8"/>
    </row>
    <row r="292" spans="9:9" x14ac:dyDescent="0.25">
      <c r="I292" s="8"/>
    </row>
    <row r="293" spans="9:9" x14ac:dyDescent="0.25">
      <c r="I293" s="8"/>
    </row>
    <row r="294" spans="9:9" x14ac:dyDescent="0.25">
      <c r="I294" s="8"/>
    </row>
    <row r="295" spans="9:9" x14ac:dyDescent="0.25">
      <c r="I295" s="8"/>
    </row>
    <row r="296" spans="9:9" x14ac:dyDescent="0.25">
      <c r="I296" s="8"/>
    </row>
    <row r="297" spans="9:9" x14ac:dyDescent="0.25">
      <c r="I297" s="8"/>
    </row>
    <row r="298" spans="9:9" x14ac:dyDescent="0.25">
      <c r="I298" s="8"/>
    </row>
    <row r="299" spans="9:9" x14ac:dyDescent="0.25">
      <c r="I299" s="8"/>
    </row>
    <row r="300" spans="9:9" x14ac:dyDescent="0.25">
      <c r="I300" s="8"/>
    </row>
    <row r="301" spans="9:9" x14ac:dyDescent="0.25">
      <c r="I301" s="8"/>
    </row>
    <row r="302" spans="9:9" x14ac:dyDescent="0.25">
      <c r="I302" s="8"/>
    </row>
    <row r="303" spans="9:9" x14ac:dyDescent="0.25">
      <c r="I303" s="8"/>
    </row>
    <row r="304" spans="9:9" x14ac:dyDescent="0.25">
      <c r="I304" s="8"/>
    </row>
    <row r="305" spans="9:9" x14ac:dyDescent="0.25">
      <c r="I305" s="8"/>
    </row>
    <row r="306" spans="9:9" x14ac:dyDescent="0.25">
      <c r="I306" s="8"/>
    </row>
    <row r="307" spans="9:9" x14ac:dyDescent="0.25">
      <c r="I307" s="8"/>
    </row>
    <row r="308" spans="9:9" x14ac:dyDescent="0.25">
      <c r="I308" s="8"/>
    </row>
    <row r="309" spans="9:9" x14ac:dyDescent="0.25">
      <c r="I309" s="8"/>
    </row>
    <row r="310" spans="9:9" x14ac:dyDescent="0.25">
      <c r="I310" s="8"/>
    </row>
    <row r="311" spans="9:9" x14ac:dyDescent="0.25">
      <c r="I311" s="8"/>
    </row>
    <row r="312" spans="9:9" x14ac:dyDescent="0.25">
      <c r="I312" s="8"/>
    </row>
    <row r="313" spans="9:9" x14ac:dyDescent="0.25">
      <c r="I313" s="8"/>
    </row>
    <row r="314" spans="9:9" x14ac:dyDescent="0.25">
      <c r="I314" s="8"/>
    </row>
    <row r="315" spans="9:9" x14ac:dyDescent="0.25">
      <c r="I315" s="8"/>
    </row>
    <row r="316" spans="9:9" x14ac:dyDescent="0.25">
      <c r="I316" s="8"/>
    </row>
    <row r="317" spans="9:9" x14ac:dyDescent="0.25">
      <c r="I317" s="8"/>
    </row>
    <row r="318" spans="9:9" x14ac:dyDescent="0.25">
      <c r="I318" s="8"/>
    </row>
    <row r="319" spans="9:9" x14ac:dyDescent="0.25">
      <c r="I319" s="8"/>
    </row>
    <row r="320" spans="9:9" x14ac:dyDescent="0.25">
      <c r="I320" s="8"/>
    </row>
    <row r="321" spans="9:9" x14ac:dyDescent="0.25">
      <c r="I321" s="8"/>
    </row>
    <row r="322" spans="9:9" x14ac:dyDescent="0.25">
      <c r="I322" s="8"/>
    </row>
    <row r="323" spans="9:9" x14ac:dyDescent="0.25">
      <c r="I323" s="8"/>
    </row>
    <row r="324" spans="9:9" x14ac:dyDescent="0.25">
      <c r="I324" s="8"/>
    </row>
    <row r="325" spans="9:9" x14ac:dyDescent="0.25">
      <c r="I325" s="8"/>
    </row>
    <row r="326" spans="9:9" x14ac:dyDescent="0.25">
      <c r="I326" s="8"/>
    </row>
    <row r="327" spans="9:9" x14ac:dyDescent="0.25">
      <c r="I327" s="8"/>
    </row>
    <row r="328" spans="9:9" x14ac:dyDescent="0.25">
      <c r="I328" s="8"/>
    </row>
    <row r="329" spans="9:9" x14ac:dyDescent="0.25">
      <c r="I329" s="8"/>
    </row>
    <row r="330" spans="9:9" x14ac:dyDescent="0.25">
      <c r="I330" s="8"/>
    </row>
    <row r="331" spans="9:9" x14ac:dyDescent="0.25">
      <c r="I331" s="8"/>
    </row>
    <row r="332" spans="9:9" x14ac:dyDescent="0.25">
      <c r="I332" s="8"/>
    </row>
    <row r="333" spans="9:9" x14ac:dyDescent="0.25">
      <c r="I333" s="8"/>
    </row>
    <row r="334" spans="9:9" x14ac:dyDescent="0.25">
      <c r="I334" s="8"/>
    </row>
    <row r="335" spans="9:9" x14ac:dyDescent="0.25">
      <c r="I335" s="8"/>
    </row>
    <row r="336" spans="9:9" x14ac:dyDescent="0.25">
      <c r="I336" s="8"/>
    </row>
    <row r="337" spans="9:9" x14ac:dyDescent="0.25">
      <c r="I337" s="8"/>
    </row>
    <row r="338" spans="9:9" x14ac:dyDescent="0.25">
      <c r="I338" s="8"/>
    </row>
    <row r="339" spans="9:9" x14ac:dyDescent="0.25">
      <c r="I339" s="8"/>
    </row>
    <row r="340" spans="9:9" x14ac:dyDescent="0.25">
      <c r="I340" s="8"/>
    </row>
    <row r="341" spans="9:9" x14ac:dyDescent="0.25">
      <c r="I341" s="8"/>
    </row>
    <row r="342" spans="9:9" x14ac:dyDescent="0.25">
      <c r="I342" s="8"/>
    </row>
    <row r="343" spans="9:9" x14ac:dyDescent="0.25">
      <c r="I343" s="8"/>
    </row>
    <row r="344" spans="9:9" x14ac:dyDescent="0.25">
      <c r="I344" s="8"/>
    </row>
    <row r="345" spans="9:9" x14ac:dyDescent="0.25">
      <c r="I345" s="8"/>
    </row>
    <row r="346" spans="9:9" x14ac:dyDescent="0.25">
      <c r="I346" s="8"/>
    </row>
    <row r="347" spans="9:9" x14ac:dyDescent="0.25">
      <c r="I347" s="8"/>
    </row>
    <row r="348" spans="9:9" x14ac:dyDescent="0.25">
      <c r="I348" s="8"/>
    </row>
    <row r="349" spans="9:9" x14ac:dyDescent="0.25">
      <c r="I349" s="8"/>
    </row>
    <row r="350" spans="9:9" x14ac:dyDescent="0.25">
      <c r="I350" s="8"/>
    </row>
    <row r="351" spans="9:9" x14ac:dyDescent="0.25">
      <c r="I351" s="8"/>
    </row>
    <row r="352" spans="9:9" x14ac:dyDescent="0.25">
      <c r="I352" s="8"/>
    </row>
    <row r="353" spans="9:9" x14ac:dyDescent="0.25">
      <c r="I353" s="8"/>
    </row>
    <row r="354" spans="9:9" x14ac:dyDescent="0.25">
      <c r="I354" s="8"/>
    </row>
    <row r="355" spans="9:9" x14ac:dyDescent="0.25">
      <c r="I355" s="8"/>
    </row>
    <row r="356" spans="9:9" x14ac:dyDescent="0.25">
      <c r="I356" s="8"/>
    </row>
    <row r="357" spans="9:9" x14ac:dyDescent="0.25">
      <c r="I357" s="8"/>
    </row>
    <row r="358" spans="9:9" x14ac:dyDescent="0.25">
      <c r="I358" s="8"/>
    </row>
    <row r="359" spans="9:9" x14ac:dyDescent="0.25">
      <c r="I359" s="8"/>
    </row>
    <row r="360" spans="9:9" x14ac:dyDescent="0.25">
      <c r="I360" s="8"/>
    </row>
    <row r="361" spans="9:9" x14ac:dyDescent="0.25">
      <c r="I361" s="8"/>
    </row>
    <row r="362" spans="9:9" x14ac:dyDescent="0.25">
      <c r="I362" s="8"/>
    </row>
    <row r="363" spans="9:9" x14ac:dyDescent="0.25">
      <c r="I363" s="8"/>
    </row>
    <row r="364" spans="9:9" x14ac:dyDescent="0.25">
      <c r="I364" s="8"/>
    </row>
    <row r="365" spans="9:9" x14ac:dyDescent="0.25">
      <c r="I365" s="8"/>
    </row>
    <row r="366" spans="9:9" x14ac:dyDescent="0.25">
      <c r="I366" s="8"/>
    </row>
    <row r="367" spans="9:9" x14ac:dyDescent="0.25">
      <c r="I367" s="8"/>
    </row>
    <row r="368" spans="9:9" x14ac:dyDescent="0.25">
      <c r="I368" s="8"/>
    </row>
    <row r="369" spans="9:9" x14ac:dyDescent="0.25">
      <c r="I369" s="8"/>
    </row>
    <row r="370" spans="9:9" x14ac:dyDescent="0.25">
      <c r="I370" s="8"/>
    </row>
    <row r="371" spans="9:9" x14ac:dyDescent="0.25">
      <c r="I371" s="8"/>
    </row>
    <row r="372" spans="9:9" x14ac:dyDescent="0.25">
      <c r="I372" s="8"/>
    </row>
    <row r="373" spans="9:9" x14ac:dyDescent="0.25">
      <c r="I373" s="8"/>
    </row>
    <row r="374" spans="9:9" x14ac:dyDescent="0.25">
      <c r="I374" s="8"/>
    </row>
    <row r="375" spans="9:9" x14ac:dyDescent="0.25">
      <c r="I375" s="8"/>
    </row>
    <row r="376" spans="9:9" x14ac:dyDescent="0.25">
      <c r="I376" s="8"/>
    </row>
    <row r="377" spans="9:9" x14ac:dyDescent="0.25">
      <c r="I377" s="8"/>
    </row>
    <row r="378" spans="9:9" x14ac:dyDescent="0.25">
      <c r="I378" s="8"/>
    </row>
    <row r="379" spans="9:9" x14ac:dyDescent="0.25">
      <c r="I379" s="8"/>
    </row>
    <row r="380" spans="9:9" x14ac:dyDescent="0.25">
      <c r="I380" s="8"/>
    </row>
    <row r="381" spans="9:9" x14ac:dyDescent="0.25">
      <c r="I381" s="8"/>
    </row>
    <row r="382" spans="9:9" x14ac:dyDescent="0.25">
      <c r="I382" s="8"/>
    </row>
    <row r="383" spans="9:9" x14ac:dyDescent="0.25">
      <c r="I383" s="8"/>
    </row>
    <row r="384" spans="9:9" x14ac:dyDescent="0.25">
      <c r="I384" s="8"/>
    </row>
    <row r="385" spans="9:9" x14ac:dyDescent="0.25">
      <c r="I385" s="8"/>
    </row>
    <row r="386" spans="9:9" x14ac:dyDescent="0.25">
      <c r="I386" s="8"/>
    </row>
    <row r="387" spans="9:9" x14ac:dyDescent="0.25">
      <c r="I387" s="8"/>
    </row>
    <row r="388" spans="9:9" x14ac:dyDescent="0.25">
      <c r="I388" s="8"/>
    </row>
    <row r="389" spans="9:9" x14ac:dyDescent="0.25">
      <c r="I389" s="8"/>
    </row>
    <row r="390" spans="9:9" x14ac:dyDescent="0.25">
      <c r="I390" s="8"/>
    </row>
    <row r="391" spans="9:9" x14ac:dyDescent="0.25">
      <c r="I391" s="8"/>
    </row>
    <row r="392" spans="9:9" x14ac:dyDescent="0.25">
      <c r="I392" s="8"/>
    </row>
    <row r="393" spans="9:9" x14ac:dyDescent="0.25">
      <c r="I393" s="8"/>
    </row>
    <row r="394" spans="9:9" x14ac:dyDescent="0.25">
      <c r="I394" s="8"/>
    </row>
    <row r="395" spans="9:9" x14ac:dyDescent="0.25">
      <c r="I395" s="8"/>
    </row>
    <row r="396" spans="9:9" x14ac:dyDescent="0.25">
      <c r="I396" s="8"/>
    </row>
    <row r="397" spans="9:9" x14ac:dyDescent="0.25">
      <c r="I397" s="8"/>
    </row>
    <row r="398" spans="9:9" x14ac:dyDescent="0.25">
      <c r="I398" s="8"/>
    </row>
    <row r="399" spans="9:9" x14ac:dyDescent="0.25">
      <c r="I399" s="8"/>
    </row>
    <row r="400" spans="9:9" x14ac:dyDescent="0.25">
      <c r="I400" s="8"/>
    </row>
    <row r="401" spans="9:9" x14ac:dyDescent="0.25">
      <c r="I401" s="8"/>
    </row>
    <row r="402" spans="9:9" x14ac:dyDescent="0.25">
      <c r="I402" s="8"/>
    </row>
    <row r="403" spans="9:9" x14ac:dyDescent="0.25">
      <c r="I403" s="8"/>
    </row>
    <row r="404" spans="9:9" x14ac:dyDescent="0.25">
      <c r="I404" s="8"/>
    </row>
    <row r="405" spans="9:9" x14ac:dyDescent="0.25">
      <c r="I405" s="8"/>
    </row>
    <row r="406" spans="9:9" x14ac:dyDescent="0.25">
      <c r="I406" s="8"/>
    </row>
    <row r="407" spans="9:9" x14ac:dyDescent="0.25">
      <c r="I407" s="8"/>
    </row>
    <row r="408" spans="9:9" x14ac:dyDescent="0.25">
      <c r="I408" s="8"/>
    </row>
    <row r="409" spans="9:9" x14ac:dyDescent="0.25">
      <c r="I409" s="8"/>
    </row>
    <row r="410" spans="9:9" x14ac:dyDescent="0.25">
      <c r="I410" s="8"/>
    </row>
    <row r="411" spans="9:9" x14ac:dyDescent="0.25">
      <c r="I411" s="8"/>
    </row>
    <row r="412" spans="9:9" x14ac:dyDescent="0.25">
      <c r="I412" s="8"/>
    </row>
    <row r="413" spans="9:9" x14ac:dyDescent="0.25">
      <c r="I413" s="8"/>
    </row>
    <row r="414" spans="9:9" x14ac:dyDescent="0.25">
      <c r="I414" s="8"/>
    </row>
    <row r="415" spans="9:9" x14ac:dyDescent="0.25">
      <c r="I415" s="8"/>
    </row>
    <row r="416" spans="9:9" x14ac:dyDescent="0.25">
      <c r="I416" s="8"/>
    </row>
    <row r="417" spans="9:9" x14ac:dyDescent="0.25">
      <c r="I417" s="8"/>
    </row>
    <row r="418" spans="9:9" x14ac:dyDescent="0.25">
      <c r="I418" s="8"/>
    </row>
    <row r="419" spans="9:9" x14ac:dyDescent="0.25">
      <c r="I419" s="8"/>
    </row>
    <row r="420" spans="9:9" x14ac:dyDescent="0.25">
      <c r="I420" s="8"/>
    </row>
    <row r="421" spans="9:9" x14ac:dyDescent="0.25">
      <c r="I421" s="8"/>
    </row>
    <row r="422" spans="9:9" x14ac:dyDescent="0.25">
      <c r="I422" s="8"/>
    </row>
    <row r="423" spans="9:9" x14ac:dyDescent="0.25">
      <c r="I423" s="8"/>
    </row>
    <row r="424" spans="9:9" x14ac:dyDescent="0.25">
      <c r="I424" s="8"/>
    </row>
    <row r="425" spans="9:9" x14ac:dyDescent="0.25">
      <c r="I425" s="8"/>
    </row>
    <row r="426" spans="9:9" x14ac:dyDescent="0.25">
      <c r="I426" s="8"/>
    </row>
    <row r="427" spans="9:9" x14ac:dyDescent="0.25">
      <c r="I427" s="8"/>
    </row>
    <row r="428" spans="9:9" x14ac:dyDescent="0.25">
      <c r="I428" s="8"/>
    </row>
    <row r="429" spans="9:9" x14ac:dyDescent="0.25">
      <c r="I429" s="8"/>
    </row>
    <row r="430" spans="9:9" x14ac:dyDescent="0.25">
      <c r="I430" s="8"/>
    </row>
    <row r="431" spans="9:9" x14ac:dyDescent="0.25">
      <c r="I431" s="8"/>
    </row>
    <row r="432" spans="9:9" x14ac:dyDescent="0.25">
      <c r="I432" s="8"/>
    </row>
    <row r="433" spans="9:9" x14ac:dyDescent="0.25">
      <c r="I433" s="8"/>
    </row>
    <row r="434" spans="9:9" x14ac:dyDescent="0.25">
      <c r="I434" s="8"/>
    </row>
    <row r="435" spans="9:9" x14ac:dyDescent="0.25">
      <c r="I435" s="8"/>
    </row>
    <row r="436" spans="9:9" x14ac:dyDescent="0.25">
      <c r="I436" s="8"/>
    </row>
    <row r="437" spans="9:9" x14ac:dyDescent="0.25">
      <c r="I437" s="8"/>
    </row>
    <row r="438" spans="9:9" x14ac:dyDescent="0.25">
      <c r="I438" s="8"/>
    </row>
    <row r="439" spans="9:9" x14ac:dyDescent="0.25">
      <c r="I439" s="8"/>
    </row>
    <row r="440" spans="9:9" x14ac:dyDescent="0.25">
      <c r="I440" s="8"/>
    </row>
    <row r="441" spans="9:9" x14ac:dyDescent="0.25">
      <c r="I441" s="8"/>
    </row>
    <row r="442" spans="9:9" x14ac:dyDescent="0.25">
      <c r="I442" s="8"/>
    </row>
    <row r="443" spans="9:9" x14ac:dyDescent="0.25">
      <c r="I443" s="8"/>
    </row>
    <row r="444" spans="9:9" x14ac:dyDescent="0.25">
      <c r="I444" s="8"/>
    </row>
    <row r="445" spans="9:9" x14ac:dyDescent="0.25">
      <c r="I445" s="8"/>
    </row>
    <row r="446" spans="9:9" x14ac:dyDescent="0.25">
      <c r="I446" s="8"/>
    </row>
    <row r="447" spans="9:9" x14ac:dyDescent="0.25">
      <c r="I447" s="8"/>
    </row>
    <row r="448" spans="9: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row r="456" spans="9:9" x14ac:dyDescent="0.25">
      <c r="I456" s="8"/>
    </row>
    <row r="457" spans="9:9" x14ac:dyDescent="0.25">
      <c r="I457" s="8"/>
    </row>
    <row r="458" spans="9:9" x14ac:dyDescent="0.25">
      <c r="I458" s="8"/>
    </row>
    <row r="459" spans="9:9" x14ac:dyDescent="0.25">
      <c r="I459" s="8"/>
    </row>
    <row r="460" spans="9:9" x14ac:dyDescent="0.25">
      <c r="I460" s="8"/>
    </row>
    <row r="461" spans="9:9" x14ac:dyDescent="0.25">
      <c r="I461" s="8"/>
    </row>
    <row r="462" spans="9:9" x14ac:dyDescent="0.25">
      <c r="I462" s="8"/>
    </row>
    <row r="463" spans="9:9" x14ac:dyDescent="0.25">
      <c r="I463" s="8"/>
    </row>
    <row r="464" spans="9:9" x14ac:dyDescent="0.25">
      <c r="I464" s="8"/>
    </row>
    <row r="465" spans="9:9" x14ac:dyDescent="0.25">
      <c r="I465" s="8"/>
    </row>
    <row r="466" spans="9:9" x14ac:dyDescent="0.25">
      <c r="I466" s="8"/>
    </row>
    <row r="467" spans="9:9" x14ac:dyDescent="0.25">
      <c r="I467" s="8"/>
    </row>
    <row r="468" spans="9:9" x14ac:dyDescent="0.25">
      <c r="I468" s="8"/>
    </row>
    <row r="469" spans="9:9" x14ac:dyDescent="0.25">
      <c r="I469" s="8"/>
    </row>
    <row r="470" spans="9:9" x14ac:dyDescent="0.25">
      <c r="I470" s="8"/>
    </row>
    <row r="471" spans="9:9" x14ac:dyDescent="0.25">
      <c r="I471" s="8"/>
    </row>
    <row r="472" spans="9:9" x14ac:dyDescent="0.25">
      <c r="I472" s="8"/>
    </row>
    <row r="473" spans="9:9" x14ac:dyDescent="0.25">
      <c r="I473" s="8"/>
    </row>
    <row r="474" spans="9:9" x14ac:dyDescent="0.25">
      <c r="I474" s="8"/>
    </row>
    <row r="475" spans="9:9" x14ac:dyDescent="0.25">
      <c r="I475" s="8"/>
    </row>
    <row r="476" spans="9:9" x14ac:dyDescent="0.25">
      <c r="I476" s="8"/>
    </row>
    <row r="477" spans="9:9" x14ac:dyDescent="0.25">
      <c r="I477" s="8"/>
    </row>
    <row r="478" spans="9:9" x14ac:dyDescent="0.25">
      <c r="I478" s="8"/>
    </row>
    <row r="479" spans="9:9" x14ac:dyDescent="0.25">
      <c r="I479" s="8"/>
    </row>
    <row r="480" spans="9:9" x14ac:dyDescent="0.25">
      <c r="I480" s="8"/>
    </row>
    <row r="481" spans="9:9" x14ac:dyDescent="0.25">
      <c r="I481" s="8"/>
    </row>
    <row r="482" spans="9:9" x14ac:dyDescent="0.25">
      <c r="I482" s="8"/>
    </row>
    <row r="483" spans="9:9" x14ac:dyDescent="0.25">
      <c r="I483" s="8"/>
    </row>
    <row r="484" spans="9:9" x14ac:dyDescent="0.25">
      <c r="I484" s="8"/>
    </row>
    <row r="485" spans="9:9" x14ac:dyDescent="0.25">
      <c r="I485" s="8"/>
    </row>
    <row r="486" spans="9:9" x14ac:dyDescent="0.25">
      <c r="I486" s="8"/>
    </row>
    <row r="487" spans="9:9" x14ac:dyDescent="0.25">
      <c r="I487" s="8"/>
    </row>
    <row r="488" spans="9:9" x14ac:dyDescent="0.25">
      <c r="I488" s="8"/>
    </row>
    <row r="489" spans="9:9" x14ac:dyDescent="0.25">
      <c r="I489" s="8"/>
    </row>
    <row r="490" spans="9:9" x14ac:dyDescent="0.25">
      <c r="I490" s="8"/>
    </row>
    <row r="491" spans="9:9" x14ac:dyDescent="0.25">
      <c r="I491" s="8"/>
    </row>
    <row r="492" spans="9:9" x14ac:dyDescent="0.25">
      <c r="I492" s="8"/>
    </row>
    <row r="493" spans="9:9" x14ac:dyDescent="0.25">
      <c r="I493" s="8"/>
    </row>
    <row r="494" spans="9:9" x14ac:dyDescent="0.25">
      <c r="I494" s="8"/>
    </row>
    <row r="495" spans="9:9" x14ac:dyDescent="0.25">
      <c r="I495" s="8"/>
    </row>
    <row r="496" spans="9:9" x14ac:dyDescent="0.25">
      <c r="I496" s="8"/>
    </row>
    <row r="497" spans="9:9" x14ac:dyDescent="0.25">
      <c r="I497" s="8"/>
    </row>
    <row r="498" spans="9:9" x14ac:dyDescent="0.25">
      <c r="I498" s="8"/>
    </row>
    <row r="499" spans="9:9" x14ac:dyDescent="0.25">
      <c r="I499" s="8"/>
    </row>
    <row r="500" spans="9:9" x14ac:dyDescent="0.25">
      <c r="I500" s="8"/>
    </row>
    <row r="501" spans="9:9" x14ac:dyDescent="0.25">
      <c r="I501" s="8"/>
    </row>
    <row r="502" spans="9:9" x14ac:dyDescent="0.25">
      <c r="I502" s="8"/>
    </row>
    <row r="503" spans="9:9" x14ac:dyDescent="0.25">
      <c r="I503" s="8"/>
    </row>
    <row r="504" spans="9:9" x14ac:dyDescent="0.25">
      <c r="I504" s="8"/>
    </row>
    <row r="505" spans="9:9" x14ac:dyDescent="0.25">
      <c r="I505" s="8"/>
    </row>
    <row r="506" spans="9:9" x14ac:dyDescent="0.25">
      <c r="I506" s="8"/>
    </row>
    <row r="507" spans="9:9" x14ac:dyDescent="0.25">
      <c r="I507" s="8"/>
    </row>
    <row r="508" spans="9:9" x14ac:dyDescent="0.25">
      <c r="I508" s="8"/>
    </row>
    <row r="509" spans="9:9" x14ac:dyDescent="0.25">
      <c r="I509" s="8"/>
    </row>
    <row r="510" spans="9:9" x14ac:dyDescent="0.25">
      <c r="I510" s="8"/>
    </row>
    <row r="511" spans="9:9" x14ac:dyDescent="0.25">
      <c r="I511" s="8"/>
    </row>
    <row r="512" spans="9:9" x14ac:dyDescent="0.25">
      <c r="I512" s="8"/>
    </row>
    <row r="513" spans="9:9" x14ac:dyDescent="0.25">
      <c r="I513" s="8"/>
    </row>
    <row r="514" spans="9:9" x14ac:dyDescent="0.25">
      <c r="I514" s="8"/>
    </row>
    <row r="515" spans="9:9" x14ac:dyDescent="0.25">
      <c r="I515" s="8"/>
    </row>
    <row r="516" spans="9:9" x14ac:dyDescent="0.25">
      <c r="I516" s="8"/>
    </row>
    <row r="517" spans="9:9" x14ac:dyDescent="0.25">
      <c r="I517" s="8"/>
    </row>
    <row r="518" spans="9:9" x14ac:dyDescent="0.25">
      <c r="I518" s="8"/>
    </row>
    <row r="519" spans="9:9" x14ac:dyDescent="0.25">
      <c r="I519" s="8"/>
    </row>
    <row r="520" spans="9:9" x14ac:dyDescent="0.25">
      <c r="I520" s="8"/>
    </row>
    <row r="521" spans="9:9" x14ac:dyDescent="0.25">
      <c r="I521" s="8"/>
    </row>
    <row r="522" spans="9:9" x14ac:dyDescent="0.25">
      <c r="I522" s="8"/>
    </row>
    <row r="523" spans="9:9" x14ac:dyDescent="0.25">
      <c r="I523" s="8"/>
    </row>
    <row r="524" spans="9:9" x14ac:dyDescent="0.25">
      <c r="I524" s="8"/>
    </row>
    <row r="525" spans="9:9" x14ac:dyDescent="0.25">
      <c r="I525" s="8"/>
    </row>
    <row r="526" spans="9:9" x14ac:dyDescent="0.25">
      <c r="I526" s="8"/>
    </row>
    <row r="527" spans="9:9" x14ac:dyDescent="0.25">
      <c r="I527" s="8"/>
    </row>
    <row r="528" spans="9:9" x14ac:dyDescent="0.25">
      <c r="I528" s="8"/>
    </row>
    <row r="529" spans="9:9" x14ac:dyDescent="0.25">
      <c r="I529" s="8"/>
    </row>
    <row r="530" spans="9:9" x14ac:dyDescent="0.25">
      <c r="I530" s="8"/>
    </row>
    <row r="531" spans="9:9" x14ac:dyDescent="0.25">
      <c r="I531" s="8"/>
    </row>
    <row r="532" spans="9:9" x14ac:dyDescent="0.25">
      <c r="I532" s="8"/>
    </row>
    <row r="533" spans="9:9" x14ac:dyDescent="0.25">
      <c r="I533" s="8"/>
    </row>
    <row r="534" spans="9:9" x14ac:dyDescent="0.25">
      <c r="I534" s="8"/>
    </row>
    <row r="535" spans="9:9" x14ac:dyDescent="0.25">
      <c r="I535" s="8"/>
    </row>
    <row r="536" spans="9:9" x14ac:dyDescent="0.25">
      <c r="I536" s="8"/>
    </row>
    <row r="537" spans="9:9" x14ac:dyDescent="0.25">
      <c r="I537" s="8"/>
    </row>
    <row r="538" spans="9:9" x14ac:dyDescent="0.25">
      <c r="I538" s="8"/>
    </row>
    <row r="539" spans="9:9" x14ac:dyDescent="0.25">
      <c r="I539" s="8"/>
    </row>
    <row r="540" spans="9:9" x14ac:dyDescent="0.25">
      <c r="I540" s="8"/>
    </row>
    <row r="541" spans="9:9" x14ac:dyDescent="0.25">
      <c r="I541" s="8"/>
    </row>
    <row r="542" spans="9:9" x14ac:dyDescent="0.25">
      <c r="I542" s="8"/>
    </row>
    <row r="543" spans="9:9" x14ac:dyDescent="0.25">
      <c r="I543" s="8"/>
    </row>
    <row r="544" spans="9:9" x14ac:dyDescent="0.25">
      <c r="I544" s="8"/>
    </row>
    <row r="545" spans="9:9" x14ac:dyDescent="0.25">
      <c r="I545" s="8"/>
    </row>
    <row r="546" spans="9:9" x14ac:dyDescent="0.25">
      <c r="I546" s="8"/>
    </row>
    <row r="547" spans="9:9" x14ac:dyDescent="0.25">
      <c r="I547" s="8"/>
    </row>
    <row r="548" spans="9:9" x14ac:dyDescent="0.25">
      <c r="I548" s="8"/>
    </row>
    <row r="549" spans="9:9" x14ac:dyDescent="0.25">
      <c r="I549" s="8"/>
    </row>
    <row r="550" spans="9:9" x14ac:dyDescent="0.25">
      <c r="I550" s="8"/>
    </row>
    <row r="551" spans="9:9" x14ac:dyDescent="0.25">
      <c r="I551" s="8"/>
    </row>
    <row r="552" spans="9:9" x14ac:dyDescent="0.25">
      <c r="I552" s="8"/>
    </row>
    <row r="553" spans="9:9" x14ac:dyDescent="0.25">
      <c r="I553" s="8"/>
    </row>
    <row r="554" spans="9:9" x14ac:dyDescent="0.25">
      <c r="I554" s="8"/>
    </row>
    <row r="555" spans="9:9" x14ac:dyDescent="0.25">
      <c r="I555" s="8"/>
    </row>
    <row r="556" spans="9:9" x14ac:dyDescent="0.25">
      <c r="I556" s="8"/>
    </row>
    <row r="557" spans="9:9" x14ac:dyDescent="0.25">
      <c r="I557" s="8"/>
    </row>
    <row r="558" spans="9:9" x14ac:dyDescent="0.25">
      <c r="I558" s="8"/>
    </row>
    <row r="559" spans="9:9" x14ac:dyDescent="0.25">
      <c r="I559" s="8"/>
    </row>
    <row r="560" spans="9:9" x14ac:dyDescent="0.25">
      <c r="I560" s="8"/>
    </row>
    <row r="561" spans="9:9" x14ac:dyDescent="0.25">
      <c r="I561" s="8"/>
    </row>
    <row r="562" spans="9:9" x14ac:dyDescent="0.25">
      <c r="I562" s="8"/>
    </row>
    <row r="563" spans="9:9" x14ac:dyDescent="0.25">
      <c r="I563" s="8"/>
    </row>
    <row r="564" spans="9:9" x14ac:dyDescent="0.25">
      <c r="I564" s="8"/>
    </row>
    <row r="565" spans="9:9" x14ac:dyDescent="0.25">
      <c r="I565" s="8"/>
    </row>
    <row r="566" spans="9:9" x14ac:dyDescent="0.25">
      <c r="I566" s="8"/>
    </row>
    <row r="567" spans="9:9" x14ac:dyDescent="0.25">
      <c r="I567" s="8"/>
    </row>
    <row r="568" spans="9:9" x14ac:dyDescent="0.25">
      <c r="I568" s="8"/>
    </row>
    <row r="569" spans="9:9" x14ac:dyDescent="0.25">
      <c r="I569" s="8"/>
    </row>
    <row r="570" spans="9:9" x14ac:dyDescent="0.25">
      <c r="I570" s="8"/>
    </row>
    <row r="571" spans="9:9" x14ac:dyDescent="0.25">
      <c r="I571" s="8"/>
    </row>
    <row r="572" spans="9:9" x14ac:dyDescent="0.25">
      <c r="I572" s="8"/>
    </row>
    <row r="573" spans="9:9" x14ac:dyDescent="0.25">
      <c r="I573" s="8"/>
    </row>
    <row r="574" spans="9:9" x14ac:dyDescent="0.25">
      <c r="I574" s="8"/>
    </row>
    <row r="575" spans="9:9" x14ac:dyDescent="0.25">
      <c r="I575" s="8"/>
    </row>
    <row r="576" spans="9:9" x14ac:dyDescent="0.25">
      <c r="I576" s="8"/>
    </row>
    <row r="577" spans="9:9" x14ac:dyDescent="0.25">
      <c r="I577" s="8"/>
    </row>
    <row r="578" spans="9:9" x14ac:dyDescent="0.25">
      <c r="I578" s="8"/>
    </row>
    <row r="579" spans="9:9" x14ac:dyDescent="0.25">
      <c r="I579" s="8"/>
    </row>
    <row r="580" spans="9:9" x14ac:dyDescent="0.25">
      <c r="I580" s="8"/>
    </row>
    <row r="581" spans="9:9" x14ac:dyDescent="0.25">
      <c r="I581" s="8"/>
    </row>
    <row r="582" spans="9:9" x14ac:dyDescent="0.25">
      <c r="I582" s="8"/>
    </row>
    <row r="583" spans="9:9" x14ac:dyDescent="0.25">
      <c r="I583" s="8"/>
    </row>
    <row r="584" spans="9:9" x14ac:dyDescent="0.25">
      <c r="I584" s="8"/>
    </row>
    <row r="585" spans="9:9" x14ac:dyDescent="0.25">
      <c r="I585" s="8"/>
    </row>
    <row r="586" spans="9:9" x14ac:dyDescent="0.25">
      <c r="I586" s="8"/>
    </row>
    <row r="587" spans="9:9" x14ac:dyDescent="0.25">
      <c r="I587" s="8"/>
    </row>
    <row r="588" spans="9:9" x14ac:dyDescent="0.25">
      <c r="I588" s="8"/>
    </row>
    <row r="589" spans="9:9" x14ac:dyDescent="0.25">
      <c r="I589" s="8"/>
    </row>
    <row r="590" spans="9:9" x14ac:dyDescent="0.25">
      <c r="I590" s="8"/>
    </row>
    <row r="591" spans="9:9" x14ac:dyDescent="0.25">
      <c r="I591" s="8"/>
    </row>
    <row r="592" spans="9:9" x14ac:dyDescent="0.25">
      <c r="I592" s="8"/>
    </row>
    <row r="593" spans="9:9" x14ac:dyDescent="0.25">
      <c r="I593" s="8"/>
    </row>
    <row r="594" spans="9:9" x14ac:dyDescent="0.25">
      <c r="I594" s="8"/>
    </row>
    <row r="595" spans="9:9" x14ac:dyDescent="0.25">
      <c r="I595" s="8"/>
    </row>
    <row r="596" spans="9:9" x14ac:dyDescent="0.25">
      <c r="I596" s="8"/>
    </row>
    <row r="597" spans="9:9" x14ac:dyDescent="0.25">
      <c r="I597" s="8"/>
    </row>
    <row r="598" spans="9:9" x14ac:dyDescent="0.25">
      <c r="I598" s="8"/>
    </row>
    <row r="599" spans="9:9" x14ac:dyDescent="0.25">
      <c r="I599" s="8"/>
    </row>
    <row r="600" spans="9:9" x14ac:dyDescent="0.25">
      <c r="I600" s="8"/>
    </row>
    <row r="601" spans="9:9" x14ac:dyDescent="0.25">
      <c r="I601" s="8"/>
    </row>
    <row r="602" spans="9:9" x14ac:dyDescent="0.25">
      <c r="I602" s="8"/>
    </row>
    <row r="603" spans="9:9" x14ac:dyDescent="0.25">
      <c r="I603" s="8"/>
    </row>
    <row r="604" spans="9:9" x14ac:dyDescent="0.25">
      <c r="I604" s="8"/>
    </row>
    <row r="605" spans="9:9" x14ac:dyDescent="0.25">
      <c r="I605" s="8"/>
    </row>
    <row r="606" spans="9:9" x14ac:dyDescent="0.25">
      <c r="I606" s="8"/>
    </row>
    <row r="607" spans="9:9" x14ac:dyDescent="0.25">
      <c r="I607" s="8"/>
    </row>
    <row r="608" spans="9:9" x14ac:dyDescent="0.25">
      <c r="I608" s="8"/>
    </row>
    <row r="609" spans="9:9" x14ac:dyDescent="0.25">
      <c r="I609" s="8"/>
    </row>
    <row r="610" spans="9:9" x14ac:dyDescent="0.25">
      <c r="I610" s="8"/>
    </row>
    <row r="611" spans="9:9" x14ac:dyDescent="0.25">
      <c r="I611" s="8"/>
    </row>
    <row r="612" spans="9:9" x14ac:dyDescent="0.25">
      <c r="I612" s="8"/>
    </row>
    <row r="613" spans="9:9" x14ac:dyDescent="0.25">
      <c r="I613" s="8"/>
    </row>
    <row r="614" spans="9:9" x14ac:dyDescent="0.25">
      <c r="I614" s="8"/>
    </row>
    <row r="615" spans="9:9" x14ac:dyDescent="0.25">
      <c r="I615" s="8"/>
    </row>
    <row r="616" spans="9:9" x14ac:dyDescent="0.25">
      <c r="I616" s="8"/>
    </row>
    <row r="617" spans="9:9" x14ac:dyDescent="0.25">
      <c r="I617" s="8"/>
    </row>
    <row r="618" spans="9:9" x14ac:dyDescent="0.25">
      <c r="I618" s="8"/>
    </row>
    <row r="619" spans="9:9" x14ac:dyDescent="0.25">
      <c r="I619" s="8"/>
    </row>
    <row r="620" spans="9:9" x14ac:dyDescent="0.25">
      <c r="I620" s="8"/>
    </row>
    <row r="621" spans="9:9" x14ac:dyDescent="0.25">
      <c r="I621" s="8"/>
    </row>
    <row r="622" spans="9:9" x14ac:dyDescent="0.25">
      <c r="I622" s="8"/>
    </row>
    <row r="623" spans="9:9" x14ac:dyDescent="0.25">
      <c r="I623" s="8"/>
    </row>
    <row r="624" spans="9:9" x14ac:dyDescent="0.25">
      <c r="I624" s="8"/>
    </row>
    <row r="625" spans="9:9" x14ac:dyDescent="0.25">
      <c r="I625" s="8"/>
    </row>
    <row r="626" spans="9:9" x14ac:dyDescent="0.25">
      <c r="I626" s="8"/>
    </row>
    <row r="627" spans="9:9" x14ac:dyDescent="0.25">
      <c r="I627" s="8"/>
    </row>
    <row r="628" spans="9:9" x14ac:dyDescent="0.25">
      <c r="I628" s="8"/>
    </row>
    <row r="629" spans="9:9" x14ac:dyDescent="0.25">
      <c r="I629" s="8"/>
    </row>
    <row r="630" spans="9:9" x14ac:dyDescent="0.25">
      <c r="I630" s="8"/>
    </row>
    <row r="631" spans="9:9" x14ac:dyDescent="0.25">
      <c r="I631" s="8"/>
    </row>
    <row r="632" spans="9:9" x14ac:dyDescent="0.25">
      <c r="I632" s="8"/>
    </row>
    <row r="633" spans="9:9" x14ac:dyDescent="0.25">
      <c r="I633" s="8"/>
    </row>
    <row r="634" spans="9:9" x14ac:dyDescent="0.25">
      <c r="I634" s="8"/>
    </row>
    <row r="635" spans="9:9" x14ac:dyDescent="0.25">
      <c r="I635" s="8"/>
    </row>
    <row r="636" spans="9:9" x14ac:dyDescent="0.25">
      <c r="I636" s="8"/>
    </row>
    <row r="637" spans="9:9" x14ac:dyDescent="0.25">
      <c r="I637" s="8"/>
    </row>
    <row r="638" spans="9:9" x14ac:dyDescent="0.25">
      <c r="I638" s="8"/>
    </row>
    <row r="639" spans="9:9" x14ac:dyDescent="0.25">
      <c r="I639" s="8"/>
    </row>
    <row r="640" spans="9:9" x14ac:dyDescent="0.25">
      <c r="I640" s="8"/>
    </row>
    <row r="641" spans="9:9" x14ac:dyDescent="0.25">
      <c r="I641" s="8"/>
    </row>
    <row r="642" spans="9:9" x14ac:dyDescent="0.25">
      <c r="I642" s="8"/>
    </row>
    <row r="643" spans="9:9" x14ac:dyDescent="0.25">
      <c r="I643" s="8"/>
    </row>
    <row r="644" spans="9:9" x14ac:dyDescent="0.25">
      <c r="I644" s="8"/>
    </row>
    <row r="645" spans="9:9" x14ac:dyDescent="0.25">
      <c r="I645" s="8"/>
    </row>
    <row r="646" spans="9:9" x14ac:dyDescent="0.25">
      <c r="I646" s="8"/>
    </row>
    <row r="647" spans="9:9" x14ac:dyDescent="0.25">
      <c r="I647" s="8"/>
    </row>
    <row r="648" spans="9:9" x14ac:dyDescent="0.25">
      <c r="I648" s="8"/>
    </row>
    <row r="649" spans="9:9" x14ac:dyDescent="0.25">
      <c r="I649" s="8"/>
    </row>
    <row r="650" spans="9:9" x14ac:dyDescent="0.25">
      <c r="I650" s="8"/>
    </row>
    <row r="651" spans="9:9" x14ac:dyDescent="0.25">
      <c r="I651" s="8"/>
    </row>
    <row r="652" spans="9:9" x14ac:dyDescent="0.25">
      <c r="I652" s="8"/>
    </row>
    <row r="653" spans="9:9" x14ac:dyDescent="0.25">
      <c r="I653" s="8"/>
    </row>
    <row r="654" spans="9:9" x14ac:dyDescent="0.25">
      <c r="I654" s="8"/>
    </row>
    <row r="655" spans="9:9" x14ac:dyDescent="0.25">
      <c r="I655" s="8"/>
    </row>
    <row r="656" spans="9:9" x14ac:dyDescent="0.25">
      <c r="I656" s="8"/>
    </row>
    <row r="657" spans="9:9" x14ac:dyDescent="0.25">
      <c r="I657" s="8"/>
    </row>
    <row r="658" spans="9:9" x14ac:dyDescent="0.25">
      <c r="I658" s="8"/>
    </row>
    <row r="659" spans="9:9" x14ac:dyDescent="0.25">
      <c r="I659" s="8"/>
    </row>
    <row r="660" spans="9:9" x14ac:dyDescent="0.25">
      <c r="I660" s="8"/>
    </row>
    <row r="661" spans="9:9" x14ac:dyDescent="0.25">
      <c r="I661" s="8"/>
    </row>
    <row r="662" spans="9:9" x14ac:dyDescent="0.25">
      <c r="I662" s="8"/>
    </row>
    <row r="663" spans="9:9" x14ac:dyDescent="0.25">
      <c r="I663" s="8"/>
    </row>
    <row r="664" spans="9:9" x14ac:dyDescent="0.25">
      <c r="I664" s="8"/>
    </row>
    <row r="665" spans="9:9" x14ac:dyDescent="0.25">
      <c r="I665" s="8"/>
    </row>
    <row r="666" spans="9:9" x14ac:dyDescent="0.25">
      <c r="I666" s="8"/>
    </row>
    <row r="667" spans="9:9" x14ac:dyDescent="0.25">
      <c r="I667" s="8"/>
    </row>
    <row r="668" spans="9:9" x14ac:dyDescent="0.25">
      <c r="I668" s="8"/>
    </row>
    <row r="669" spans="9:9" x14ac:dyDescent="0.25">
      <c r="I669" s="8"/>
    </row>
    <row r="670" spans="9:9" x14ac:dyDescent="0.25">
      <c r="I670" s="8"/>
    </row>
    <row r="671" spans="9:9" x14ac:dyDescent="0.25">
      <c r="I671" s="8"/>
    </row>
    <row r="672" spans="9:9" x14ac:dyDescent="0.25">
      <c r="I672" s="8"/>
    </row>
    <row r="673" spans="9:9" x14ac:dyDescent="0.25">
      <c r="I673" s="8"/>
    </row>
    <row r="674" spans="9:9" x14ac:dyDescent="0.25">
      <c r="I674" s="8"/>
    </row>
    <row r="675" spans="9:9" x14ac:dyDescent="0.25">
      <c r="I675" s="8"/>
    </row>
    <row r="676" spans="9:9" x14ac:dyDescent="0.25">
      <c r="I676" s="8"/>
    </row>
    <row r="677" spans="9:9" x14ac:dyDescent="0.25">
      <c r="I677" s="8"/>
    </row>
    <row r="678" spans="9:9" x14ac:dyDescent="0.25">
      <c r="I678" s="8"/>
    </row>
    <row r="679" spans="9:9" x14ac:dyDescent="0.25">
      <c r="I679" s="8"/>
    </row>
    <row r="680" spans="9:9" x14ac:dyDescent="0.25">
      <c r="I680" s="8"/>
    </row>
    <row r="681" spans="9:9" x14ac:dyDescent="0.25">
      <c r="I681" s="8"/>
    </row>
    <row r="682" spans="9:9" x14ac:dyDescent="0.25">
      <c r="I682" s="8"/>
    </row>
    <row r="683" spans="9:9" x14ac:dyDescent="0.25">
      <c r="I683" s="8"/>
    </row>
    <row r="684" spans="9:9" x14ac:dyDescent="0.25">
      <c r="I684" s="8"/>
    </row>
    <row r="685" spans="9:9" x14ac:dyDescent="0.25">
      <c r="I685" s="8"/>
    </row>
    <row r="686" spans="9:9" x14ac:dyDescent="0.25">
      <c r="I686" s="8"/>
    </row>
    <row r="687" spans="9:9" x14ac:dyDescent="0.25">
      <c r="I687" s="8"/>
    </row>
    <row r="688" spans="9:9" x14ac:dyDescent="0.25">
      <c r="I688" s="8"/>
    </row>
    <row r="689" spans="9:9" x14ac:dyDescent="0.25">
      <c r="I689" s="8"/>
    </row>
    <row r="690" spans="9:9" x14ac:dyDescent="0.25">
      <c r="I690" s="8"/>
    </row>
    <row r="691" spans="9:9" x14ac:dyDescent="0.25">
      <c r="I691" s="8"/>
    </row>
    <row r="692" spans="9:9" x14ac:dyDescent="0.25">
      <c r="I692" s="8"/>
    </row>
    <row r="693" spans="9:9" x14ac:dyDescent="0.25">
      <c r="I693" s="8"/>
    </row>
    <row r="694" spans="9:9" x14ac:dyDescent="0.25">
      <c r="I694" s="8"/>
    </row>
    <row r="695" spans="9:9" x14ac:dyDescent="0.25">
      <c r="I695" s="8"/>
    </row>
    <row r="696" spans="9:9" x14ac:dyDescent="0.25">
      <c r="I696" s="8"/>
    </row>
    <row r="697" spans="9:9" x14ac:dyDescent="0.25">
      <c r="I697" s="8"/>
    </row>
    <row r="698" spans="9:9" x14ac:dyDescent="0.25">
      <c r="I698" s="8"/>
    </row>
    <row r="699" spans="9:9" x14ac:dyDescent="0.25">
      <c r="I699" s="8"/>
    </row>
    <row r="700" spans="9:9" x14ac:dyDescent="0.25">
      <c r="I700" s="8"/>
    </row>
    <row r="701" spans="9:9" x14ac:dyDescent="0.25">
      <c r="I701" s="8"/>
    </row>
    <row r="702" spans="9:9" x14ac:dyDescent="0.25">
      <c r="I702" s="8"/>
    </row>
    <row r="703" spans="9:9" x14ac:dyDescent="0.25">
      <c r="I703" s="8"/>
    </row>
    <row r="704" spans="9:9" x14ac:dyDescent="0.25">
      <c r="I704" s="8"/>
    </row>
    <row r="705" spans="9:9" x14ac:dyDescent="0.25">
      <c r="I705" s="8"/>
    </row>
    <row r="706" spans="9:9" x14ac:dyDescent="0.25">
      <c r="I706" s="8"/>
    </row>
    <row r="707" spans="9:9" x14ac:dyDescent="0.25">
      <c r="I707" s="8"/>
    </row>
    <row r="708" spans="9:9" x14ac:dyDescent="0.25">
      <c r="I708" s="8"/>
    </row>
    <row r="709" spans="9:9" x14ac:dyDescent="0.25">
      <c r="I709" s="8"/>
    </row>
    <row r="710" spans="9:9" x14ac:dyDescent="0.25">
      <c r="I710" s="8"/>
    </row>
    <row r="711" spans="9:9" x14ac:dyDescent="0.25">
      <c r="I711" s="8"/>
    </row>
    <row r="712" spans="9:9" x14ac:dyDescent="0.25">
      <c r="I712" s="8"/>
    </row>
    <row r="713" spans="9:9" x14ac:dyDescent="0.25">
      <c r="I713" s="8"/>
    </row>
    <row r="714" spans="9:9" x14ac:dyDescent="0.25">
      <c r="I714" s="8"/>
    </row>
    <row r="715" spans="9:9" x14ac:dyDescent="0.25">
      <c r="I715" s="8"/>
    </row>
    <row r="716" spans="9:9" x14ac:dyDescent="0.25">
      <c r="I716" s="8"/>
    </row>
    <row r="717" spans="9:9" x14ac:dyDescent="0.25">
      <c r="I717" s="8"/>
    </row>
    <row r="718" spans="9:9" x14ac:dyDescent="0.25">
      <c r="I718" s="8"/>
    </row>
    <row r="719" spans="9:9" x14ac:dyDescent="0.25">
      <c r="I719" s="8"/>
    </row>
    <row r="720" spans="9:9" x14ac:dyDescent="0.25">
      <c r="I720" s="8"/>
    </row>
    <row r="721" spans="9:9" x14ac:dyDescent="0.25">
      <c r="I721" s="8"/>
    </row>
    <row r="722" spans="9:9" x14ac:dyDescent="0.25">
      <c r="I722" s="8"/>
    </row>
    <row r="723" spans="9:9" x14ac:dyDescent="0.25">
      <c r="I723" s="8"/>
    </row>
    <row r="724" spans="9:9" x14ac:dyDescent="0.25">
      <c r="I724" s="8"/>
    </row>
    <row r="725" spans="9:9" x14ac:dyDescent="0.25">
      <c r="I725" s="8"/>
    </row>
    <row r="726" spans="9:9" x14ac:dyDescent="0.25">
      <c r="I726" s="8"/>
    </row>
    <row r="727" spans="9:9" x14ac:dyDescent="0.25">
      <c r="I727" s="8"/>
    </row>
    <row r="728" spans="9:9" x14ac:dyDescent="0.25">
      <c r="I728" s="8"/>
    </row>
    <row r="729" spans="9:9" x14ac:dyDescent="0.25">
      <c r="I729" s="8"/>
    </row>
    <row r="730" spans="9:9" x14ac:dyDescent="0.25">
      <c r="I730" s="8"/>
    </row>
    <row r="731" spans="9:9" x14ac:dyDescent="0.25">
      <c r="I731" s="8"/>
    </row>
    <row r="732" spans="9:9" x14ac:dyDescent="0.25">
      <c r="I732" s="8"/>
    </row>
    <row r="733" spans="9:9" x14ac:dyDescent="0.25">
      <c r="I733" s="8"/>
    </row>
    <row r="734" spans="9:9" x14ac:dyDescent="0.25">
      <c r="I734" s="8"/>
    </row>
    <row r="735" spans="9:9" x14ac:dyDescent="0.25">
      <c r="I735" s="8"/>
    </row>
    <row r="736" spans="9:9" x14ac:dyDescent="0.25">
      <c r="I736" s="8"/>
    </row>
    <row r="737" spans="9:9" x14ac:dyDescent="0.25">
      <c r="I737" s="8"/>
    </row>
    <row r="738" spans="9:9" x14ac:dyDescent="0.25">
      <c r="I738" s="8"/>
    </row>
    <row r="739" spans="9:9" x14ac:dyDescent="0.25">
      <c r="I739" s="8"/>
    </row>
    <row r="740" spans="9:9" x14ac:dyDescent="0.25">
      <c r="I740" s="8"/>
    </row>
    <row r="741" spans="9:9" x14ac:dyDescent="0.25">
      <c r="I741" s="8"/>
    </row>
    <row r="742" spans="9:9" x14ac:dyDescent="0.25">
      <c r="I742" s="8"/>
    </row>
    <row r="743" spans="9:9" x14ac:dyDescent="0.25">
      <c r="I743" s="8"/>
    </row>
    <row r="744" spans="9:9" x14ac:dyDescent="0.25">
      <c r="I744" s="8"/>
    </row>
    <row r="745" spans="9:9" x14ac:dyDescent="0.25">
      <c r="I745" s="8"/>
    </row>
    <row r="746" spans="9:9" x14ac:dyDescent="0.25">
      <c r="I746" s="8"/>
    </row>
    <row r="747" spans="9:9" x14ac:dyDescent="0.25">
      <c r="I747" s="8"/>
    </row>
    <row r="748" spans="9:9" x14ac:dyDescent="0.25">
      <c r="I748" s="8"/>
    </row>
    <row r="749" spans="9:9" x14ac:dyDescent="0.25">
      <c r="I749" s="8"/>
    </row>
    <row r="750" spans="9:9" x14ac:dyDescent="0.25">
      <c r="I750" s="8"/>
    </row>
    <row r="751" spans="9:9" x14ac:dyDescent="0.25">
      <c r="I751" s="8"/>
    </row>
    <row r="752" spans="9:9" x14ac:dyDescent="0.25">
      <c r="I752" s="8"/>
    </row>
    <row r="753" spans="9:9" x14ac:dyDescent="0.25">
      <c r="I753" s="8"/>
    </row>
    <row r="754" spans="9:9" x14ac:dyDescent="0.25">
      <c r="I754" s="8"/>
    </row>
    <row r="755" spans="9:9" x14ac:dyDescent="0.25">
      <c r="I755" s="8"/>
    </row>
    <row r="756" spans="9:9" x14ac:dyDescent="0.25">
      <c r="I756" s="8"/>
    </row>
    <row r="757" spans="9:9" x14ac:dyDescent="0.25">
      <c r="I757" s="8"/>
    </row>
    <row r="758" spans="9:9" x14ac:dyDescent="0.25">
      <c r="I758" s="8"/>
    </row>
    <row r="759" spans="9:9" x14ac:dyDescent="0.25">
      <c r="I759" s="8"/>
    </row>
    <row r="760" spans="9:9" x14ac:dyDescent="0.25">
      <c r="I760" s="8"/>
    </row>
    <row r="761" spans="9:9" x14ac:dyDescent="0.25">
      <c r="I761" s="8"/>
    </row>
    <row r="762" spans="9:9" x14ac:dyDescent="0.25">
      <c r="I762" s="8"/>
    </row>
    <row r="763" spans="9:9" x14ac:dyDescent="0.25">
      <c r="I763" s="8"/>
    </row>
    <row r="764" spans="9:9" x14ac:dyDescent="0.25">
      <c r="I764" s="8"/>
    </row>
    <row r="765" spans="9:9" x14ac:dyDescent="0.25">
      <c r="I765" s="8"/>
    </row>
    <row r="766" spans="9:9" x14ac:dyDescent="0.25">
      <c r="I766" s="8"/>
    </row>
    <row r="767" spans="9:9" x14ac:dyDescent="0.25">
      <c r="I767" s="8"/>
    </row>
    <row r="768" spans="9:9" x14ac:dyDescent="0.25">
      <c r="I768" s="8"/>
    </row>
    <row r="769" spans="9:9" x14ac:dyDescent="0.25">
      <c r="I769" s="8"/>
    </row>
    <row r="770" spans="9:9" x14ac:dyDescent="0.25">
      <c r="I770" s="8"/>
    </row>
    <row r="771" spans="9:9" x14ac:dyDescent="0.25">
      <c r="I771" s="8"/>
    </row>
    <row r="772" spans="9:9" x14ac:dyDescent="0.25">
      <c r="I772" s="8"/>
    </row>
    <row r="773" spans="9:9" x14ac:dyDescent="0.25">
      <c r="I773" s="8"/>
    </row>
    <row r="774" spans="9:9" x14ac:dyDescent="0.25">
      <c r="I774" s="8"/>
    </row>
    <row r="775" spans="9:9" x14ac:dyDescent="0.25">
      <c r="I775" s="8"/>
    </row>
    <row r="776" spans="9:9" x14ac:dyDescent="0.25">
      <c r="I776" s="8"/>
    </row>
    <row r="777" spans="9:9" x14ac:dyDescent="0.25">
      <c r="I777" s="8"/>
    </row>
    <row r="778" spans="9:9" x14ac:dyDescent="0.25">
      <c r="I778" s="8"/>
    </row>
    <row r="779" spans="9:9" x14ac:dyDescent="0.25">
      <c r="I779" s="8"/>
    </row>
    <row r="780" spans="9:9" x14ac:dyDescent="0.25">
      <c r="I780" s="8"/>
    </row>
    <row r="781" spans="9:9" x14ac:dyDescent="0.25">
      <c r="I781" s="8"/>
    </row>
    <row r="782" spans="9:9" x14ac:dyDescent="0.25">
      <c r="I782" s="8"/>
    </row>
    <row r="783" spans="9:9" x14ac:dyDescent="0.25">
      <c r="I783" s="8"/>
    </row>
    <row r="784" spans="9:9" x14ac:dyDescent="0.25">
      <c r="I784" s="8"/>
    </row>
    <row r="785" spans="9:9" x14ac:dyDescent="0.25">
      <c r="I785" s="8"/>
    </row>
    <row r="786" spans="9:9" x14ac:dyDescent="0.25">
      <c r="I786" s="8"/>
    </row>
    <row r="787" spans="9:9" x14ac:dyDescent="0.25">
      <c r="I787" s="8"/>
    </row>
    <row r="788" spans="9:9" x14ac:dyDescent="0.25">
      <c r="I788" s="8"/>
    </row>
    <row r="789" spans="9:9" x14ac:dyDescent="0.25">
      <c r="I789" s="8"/>
    </row>
    <row r="790" spans="9:9" x14ac:dyDescent="0.25">
      <c r="I790" s="8"/>
    </row>
    <row r="791" spans="9:9" x14ac:dyDescent="0.25">
      <c r="I791" s="8"/>
    </row>
    <row r="792" spans="9:9" x14ac:dyDescent="0.25">
      <c r="I792" s="8"/>
    </row>
    <row r="793" spans="9:9" x14ac:dyDescent="0.25">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E3B4E690-DA57-4CAD-AEBA-3451C9D67748}">
          <x14:formula1>
            <xm:f>Support!$D$3:$D$4</xm:f>
          </x14:formula1>
          <xm:sqref>H9:H191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F792"/>
  <sheetViews>
    <sheetView zoomScaleNormal="100" workbookViewId="0">
      <selection activeCell="M16" sqref="M16"/>
    </sheetView>
  </sheetViews>
  <sheetFormatPr defaultRowHeight="15" x14ac:dyDescent="0.25"/>
  <cols>
    <col min="1" max="1" width="21.28515625" customWidth="1"/>
    <col min="2" max="2" width="28" customWidth="1"/>
    <col min="3" max="4" width="18.85546875" customWidth="1"/>
    <col min="5" max="5" width="15.5703125" customWidth="1"/>
    <col min="6" max="7" width="18.85546875" customWidth="1"/>
    <col min="8" max="13" width="12.85546875" customWidth="1"/>
    <col min="15" max="15" width="11" bestFit="1" customWidth="1"/>
  </cols>
  <sheetData>
    <row r="2" spans="1:32" ht="15.75" thickBot="1" x14ac:dyDescent="0.3"/>
    <row r="3" spans="1:32" ht="30.75" thickBot="1" x14ac:dyDescent="0.3">
      <c r="A3" s="73" t="s">
        <v>134</v>
      </c>
      <c r="B3" s="74" t="s">
        <v>135</v>
      </c>
    </row>
    <row r="4" spans="1:32" ht="15.75" thickBot="1" x14ac:dyDescent="0.3"/>
    <row r="5" spans="1:32" ht="15.75" thickBot="1" x14ac:dyDescent="0.3">
      <c r="A5" s="84" t="s">
        <v>125</v>
      </c>
      <c r="B5" s="85"/>
      <c r="C5" s="85"/>
      <c r="D5" s="85"/>
      <c r="E5" s="85"/>
      <c r="F5" s="85"/>
      <c r="G5" s="85"/>
      <c r="H5" s="85"/>
      <c r="I5" s="85"/>
      <c r="J5" s="85"/>
      <c r="K5" s="85"/>
      <c r="L5" s="85"/>
      <c r="M5" s="86"/>
      <c r="N5" s="8"/>
      <c r="O5" s="8"/>
      <c r="P5" s="8"/>
      <c r="Q5" s="8"/>
      <c r="R5" s="8"/>
      <c r="S5" s="8"/>
      <c r="T5" s="8"/>
      <c r="U5" s="8"/>
      <c r="V5" s="8"/>
      <c r="W5" s="8"/>
      <c r="X5" s="8"/>
      <c r="Y5" s="8"/>
      <c r="Z5" s="8"/>
      <c r="AA5" s="8"/>
      <c r="AB5" s="8"/>
      <c r="AC5" s="8"/>
      <c r="AD5" s="8"/>
      <c r="AE5" s="8"/>
    </row>
    <row r="6" spans="1:32" ht="59.65" customHeight="1" x14ac:dyDescent="0.25">
      <c r="A6" s="64" t="s">
        <v>121</v>
      </c>
      <c r="B6" s="65" t="s">
        <v>99</v>
      </c>
      <c r="C6" s="65" t="s">
        <v>145</v>
      </c>
      <c r="D6" s="65" t="s">
        <v>4</v>
      </c>
      <c r="E6" s="65" t="s">
        <v>61</v>
      </c>
      <c r="F6" s="65" t="s">
        <v>5</v>
      </c>
      <c r="G6" s="65" t="s">
        <v>136</v>
      </c>
      <c r="H6" s="65" t="s">
        <v>123</v>
      </c>
      <c r="I6" s="65" t="s">
        <v>126</v>
      </c>
      <c r="J6" s="65" t="s">
        <v>127</v>
      </c>
      <c r="K6" s="65" t="s">
        <v>97</v>
      </c>
      <c r="L6" s="65" t="s">
        <v>98</v>
      </c>
      <c r="M6" s="66" t="s">
        <v>6</v>
      </c>
      <c r="O6" s="8"/>
      <c r="P6" s="8"/>
      <c r="Q6" s="8"/>
      <c r="R6" s="8"/>
      <c r="S6" s="8"/>
      <c r="T6" s="8"/>
      <c r="U6" s="8"/>
      <c r="V6" s="8"/>
      <c r="W6" s="8"/>
      <c r="X6" s="8"/>
      <c r="Y6" s="8"/>
      <c r="Z6" s="8"/>
      <c r="AA6" s="8"/>
      <c r="AB6" s="8"/>
      <c r="AC6" s="8"/>
      <c r="AD6" s="8"/>
      <c r="AE6" s="8"/>
      <c r="AF6" s="8"/>
    </row>
    <row r="7" spans="1:32" x14ac:dyDescent="0.25">
      <c r="A7" s="67">
        <f>IF(B7&lt;&gt;"",COUNTA($B$7:B7),"")</f>
        <v>1</v>
      </c>
      <c r="B7" s="62" t="str" cm="1">
        <f t="array" ref="B7:B18">_xlfn.VSTACK(
    _xlfn._xlws.FILTER('Energy Inputs'!B7:B189, 'Energy Inputs'!B7:B189 &lt;&gt; ""),
    _xlfn._xlws.FILTER('Emission Inputs (Optional)'!G9:G191, 'Emission Inputs (Optional)'!G9:G191 &lt;&gt; "")
)</f>
        <v>HVAC-Electrical</v>
      </c>
      <c r="C7" s="71" t="str" cm="1">
        <f t="array" ref="C7:C18">_xlfn.VSTACK(
    _xlfn._xlws.FILTER('Energy Inputs'!C7:C189, 'Energy Inputs'!C7:C189 &lt;&gt; ""),
    _xlfn._xlws.FILTER('Emission Inputs (Optional)'!H9:H191, 'Emission Inputs (Optional)'!H9:H191 &lt;&gt; "")
)</f>
        <v>Energy</v>
      </c>
      <c r="D7" s="62" t="str">
        <f>IF(Table13[[#This Row],[Energy Source]]="","",Table13[[#This Row],[Energy Source]])</f>
        <v>Electricity</v>
      </c>
      <c r="E7" s="62" t="str">
        <f>IF(Table13[[#This Row],[Units]]="", "", Table13[[#This Row],[Units]])</f>
        <v>kWh</v>
      </c>
      <c r="F7" s="62">
        <f>IF(Table13[[#This Row],[Annual Consumption]]="", "", Table13[[#This Row],[Annual Consumption]])</f>
        <v>450000</v>
      </c>
      <c r="G7" s="14" t="str">
        <f>IFERROR(VLOOKUP(B7,'Emission Inputs (Optional)'!$G$9:$I$191,3,FALSE),"")</f>
        <v/>
      </c>
      <c r="H7" s="63">
        <f>IF(OR(Results!$C7="Energy", Results!$C7="Conserved Energy"), VLOOKUP(Results!$E7,'Emission Inputs (Optional)'!$S$10:$T$27,2,FALSE)*Results!$F7, "")</f>
        <v>1535.4637358098837</v>
      </c>
      <c r="I7" s="63">
        <f>IF(Results!$H7&lt;&gt;"",Results!$H7*0.293071,"")</f>
        <v>449.99989251753846</v>
      </c>
      <c r="J7" s="68">
        <f>IF(Results!$H7&lt;&gt;"",Results!$H7/SUM($H$7:$H$189),"")</f>
        <v>0.1129410894971896</v>
      </c>
      <c r="K7" s="63">
        <f>IF(Results!$H7&lt;&gt;"",(HLOOKUP(Table13[[#This Row],[Units]],'Emission Inputs (Optional)'!$K$10:$Q$27,MATCH(Table13[[#This Row],[Energy Source]],'Emission Inputs (Optional)'!$K$10:$K$27,0),FALSE))*Table13[[#This Row],[Annual Consumption]],"")</f>
        <v>82.153856267752502</v>
      </c>
      <c r="L7" s="63">
        <f>IF(Results!$K7&lt;&gt;"",Results!$K7,G7)</f>
        <v>82.153856267752502</v>
      </c>
      <c r="M7" s="69">
        <f>IF(Results!$L7="","",IF(L7&lt;&gt;"",L7,0)/SUM(Results!$L$7:$L$189))</f>
        <v>9.5915204985878133E-2</v>
      </c>
      <c r="N7" s="8"/>
      <c r="O7" s="8"/>
      <c r="P7" s="8"/>
      <c r="R7" s="8"/>
      <c r="S7" s="8"/>
      <c r="T7" s="8"/>
      <c r="U7" s="8"/>
      <c r="V7" s="8"/>
      <c r="W7" s="8"/>
      <c r="X7" s="8"/>
      <c r="Y7" s="8"/>
      <c r="Z7" s="8"/>
      <c r="AA7" s="8"/>
      <c r="AB7" s="8"/>
      <c r="AC7" s="8"/>
      <c r="AD7" s="8"/>
      <c r="AE7" s="8"/>
      <c r="AF7" s="8"/>
    </row>
    <row r="8" spans="1:32" x14ac:dyDescent="0.25">
      <c r="A8" s="67">
        <f>IF(B8&lt;&gt;"",COUNTA($B$7:B8),"")</f>
        <v>2</v>
      </c>
      <c r="B8" s="62" t="str">
        <v>Pumps</v>
      </c>
      <c r="C8" s="71" t="str">
        <v>Energy</v>
      </c>
      <c r="D8" s="62" t="str">
        <f>IF(Table13[[#This Row],[Energy Source]]="","",Table13[[#This Row],[Energy Source]])</f>
        <v>Electricity</v>
      </c>
      <c r="E8" s="62" t="str">
        <f>IF(Table13[[#This Row],[Units]]="", "", Table13[[#This Row],[Units]])</f>
        <v>kWh</v>
      </c>
      <c r="F8" s="62">
        <f>IF(Table13[[#This Row],[Annual Consumption]]="", "", Table13[[#This Row],[Annual Consumption]])</f>
        <v>300000</v>
      </c>
      <c r="G8" s="14" t="str">
        <f>IFERROR(VLOOKUP(B8,'Emission Inputs (Optional)'!$G$9:$I$191,3,FALSE),"")</f>
        <v/>
      </c>
      <c r="H8" s="63">
        <f>IF(OR(Results!$C8="Energy", Results!$C8="Conserved Energy"), VLOOKUP(Results!$E8,'Emission Inputs (Optional)'!$S$10:$T$27,2,FALSE)*Results!$F8, "")</f>
        <v>1023.6424905399225</v>
      </c>
      <c r="I8" s="63">
        <f>IF(Results!$H8&lt;&gt;"",Results!$H8*0.293071,"")</f>
        <v>299.99992834502564</v>
      </c>
      <c r="J8" s="68">
        <f>IF(Results!$H8&lt;&gt;"",Results!$H8/SUM($H$7:$H$189),"")</f>
        <v>7.5294059664793064E-2</v>
      </c>
      <c r="K8" s="63">
        <f>IF(Results!$H8&lt;&gt;"",(HLOOKUP(Table13[[#This Row],[Units]],'Emission Inputs (Optional)'!$K$10:$Q$27,MATCH(Table13[[#This Row],[Energy Source]],'Emission Inputs (Optional)'!$K$10:$K$27,0),FALSE))*Table13[[#This Row],[Annual Consumption]],"")</f>
        <v>54.769237511835001</v>
      </c>
      <c r="L8" s="63">
        <f>IF(Results!$K8&lt;&gt;"",Results!$K8,G8)</f>
        <v>54.769237511835001</v>
      </c>
      <c r="M8" s="69">
        <f>IF(Results!$L8="","",IF(L8&lt;&gt;"",L8,0)/SUM(Results!$L$7:$L$189))</f>
        <v>6.3943469990585422E-2</v>
      </c>
      <c r="N8" s="8"/>
      <c r="O8" s="8"/>
      <c r="P8" s="8"/>
      <c r="Q8" s="8"/>
      <c r="R8" s="8"/>
      <c r="S8" s="8"/>
      <c r="T8" s="8"/>
      <c r="U8" s="8"/>
      <c r="V8" s="8"/>
      <c r="W8" s="8"/>
      <c r="X8" s="8"/>
      <c r="Y8" s="8"/>
      <c r="Z8" s="8"/>
      <c r="AA8" s="8"/>
      <c r="AB8" s="8"/>
      <c r="AC8" s="8"/>
      <c r="AD8" s="8"/>
      <c r="AE8" s="8"/>
      <c r="AF8" s="8"/>
    </row>
    <row r="9" spans="1:32" x14ac:dyDescent="0.25">
      <c r="A9" s="67">
        <f>IF(B9&lt;&gt;"",COUNTA($B$7:B9),"")</f>
        <v>3</v>
      </c>
      <c r="B9" s="62" t="str">
        <v>Lighting</v>
      </c>
      <c r="C9" s="71" t="str">
        <v>Energy</v>
      </c>
      <c r="D9" s="62" t="str">
        <f>IF(Table13[[#This Row],[Energy Source]]="","",Table13[[#This Row],[Energy Source]])</f>
        <v>Electricity</v>
      </c>
      <c r="E9" s="62" t="str">
        <f>IF(Table13[[#This Row],[Units]]="", "", Table13[[#This Row],[Units]])</f>
        <v>kWh</v>
      </c>
      <c r="F9" s="62">
        <f>IF(Table13[[#This Row],[Annual Consumption]]="", "", Table13[[#This Row],[Annual Consumption]])</f>
        <v>100000</v>
      </c>
      <c r="G9" s="14" t="str">
        <f>IFERROR(VLOOKUP(B9,'Emission Inputs (Optional)'!$G$9:$I$191,3,FALSE),"")</f>
        <v/>
      </c>
      <c r="H9" s="63">
        <f>IF(OR(Results!$C9="Energy", Results!$C9="Conserved Energy"), VLOOKUP(Results!$E9,'Emission Inputs (Optional)'!$S$10:$T$27,2,FALSE)*Results!$F9, "")</f>
        <v>341.21416351330748</v>
      </c>
      <c r="I9" s="63">
        <f>IF(Results!$H9&lt;&gt;"",Results!$H9*0.293071,"")</f>
        <v>99.99997611500855</v>
      </c>
      <c r="J9" s="68">
        <f>IF(Results!$H9&lt;&gt;"",Results!$H9/SUM($H$7:$H$189),"")</f>
        <v>2.5098019888264357E-2</v>
      </c>
      <c r="K9" s="63">
        <f>IF(Results!$H9&lt;&gt;"",(HLOOKUP(Table13[[#This Row],[Units]],'Emission Inputs (Optional)'!$K$10:$Q$27,MATCH(Table13[[#This Row],[Energy Source]],'Emission Inputs (Optional)'!$K$10:$K$27,0),FALSE))*Table13[[#This Row],[Annual Consumption]],"")</f>
        <v>18.256412503945</v>
      </c>
      <c r="L9" s="63">
        <f>IF(Results!$K9&lt;&gt;"",Results!$K9,G9)</f>
        <v>18.256412503945</v>
      </c>
      <c r="M9" s="69">
        <f>IF(Results!$L9="","",IF(L9&lt;&gt;"",L9,0)/SUM(Results!$L$7:$L$189))</f>
        <v>2.1314489996861807E-2</v>
      </c>
      <c r="N9" s="8"/>
      <c r="O9" s="8"/>
      <c r="P9" s="8"/>
      <c r="Q9" s="8"/>
      <c r="R9" s="8"/>
      <c r="S9" s="8"/>
      <c r="T9" s="8"/>
      <c r="U9" s="8"/>
      <c r="V9" s="8"/>
      <c r="W9" s="8"/>
      <c r="X9" s="8"/>
      <c r="Y9" s="8"/>
      <c r="Z9" s="8"/>
      <c r="AA9" s="8"/>
      <c r="AB9" s="8"/>
      <c r="AC9" s="8"/>
      <c r="AD9" s="8"/>
      <c r="AE9" s="8"/>
      <c r="AF9" s="8"/>
    </row>
    <row r="10" spans="1:32" x14ac:dyDescent="0.25">
      <c r="A10" s="67">
        <f>IF(B10&lt;&gt;"",COUNTA($B$7:B10),"")</f>
        <v>4</v>
      </c>
      <c r="B10" s="62" t="str">
        <v>Air Compressors</v>
      </c>
      <c r="C10" s="71" t="str">
        <v>Energy</v>
      </c>
      <c r="D10" s="62" t="str">
        <f>IF(Table13[[#This Row],[Energy Source]]="","",Table13[[#This Row],[Energy Source]])</f>
        <v>Electricity</v>
      </c>
      <c r="E10" s="62" t="str">
        <f>IF(Table13[[#This Row],[Units]]="", "", Table13[[#This Row],[Units]])</f>
        <v>kWh</v>
      </c>
      <c r="F10" s="62">
        <f>IF(Table13[[#This Row],[Annual Consumption]]="", "", Table13[[#This Row],[Annual Consumption]])</f>
        <v>150000</v>
      </c>
      <c r="G10" s="14" t="str">
        <f>IFERROR(VLOOKUP(B10,'Emission Inputs (Optional)'!$G$9:$I$191,3,FALSE),"")</f>
        <v/>
      </c>
      <c r="H10" s="63">
        <f>IF(OR(Results!$C10="Energy", Results!$C10="Conserved Energy"), VLOOKUP(Results!$E10,'Emission Inputs (Optional)'!$S$10:$T$27,2,FALSE)*Results!$F10, "")</f>
        <v>511.82124526996125</v>
      </c>
      <c r="I10" s="63">
        <f>IF(Results!$H10&lt;&gt;"",Results!$H10*0.293071,"")</f>
        <v>149.99996417251282</v>
      </c>
      <c r="J10" s="68">
        <f>IF(Results!$H10&lt;&gt;"",Results!$H10/SUM($H$7:$H$189),"")</f>
        <v>3.7647029832396532E-2</v>
      </c>
      <c r="K10" s="63">
        <f>IF(Results!$H10&lt;&gt;"",(HLOOKUP(Table13[[#This Row],[Units]],'Emission Inputs (Optional)'!$K$10:$Q$27,MATCH(Table13[[#This Row],[Energy Source]],'Emission Inputs (Optional)'!$K$10:$K$27,0),FALSE))*Table13[[#This Row],[Annual Consumption]],"")</f>
        <v>27.384618755917501</v>
      </c>
      <c r="L10" s="63">
        <f>IF(Results!$K10&lt;&gt;"",Results!$K10,G10)</f>
        <v>27.384618755917501</v>
      </c>
      <c r="M10" s="69">
        <f>IF(Results!$L10="","",IF(L10&lt;&gt;"",L10,0)/SUM(Results!$L$7:$L$189))</f>
        <v>3.1971734995292711E-2</v>
      </c>
      <c r="N10" s="8"/>
      <c r="O10" s="8"/>
      <c r="P10" s="8"/>
      <c r="Q10" s="8"/>
      <c r="R10" s="8"/>
      <c r="S10" s="8"/>
      <c r="T10" s="8"/>
      <c r="U10" s="8"/>
      <c r="V10" s="8"/>
      <c r="W10" s="8"/>
      <c r="X10" s="8"/>
      <c r="Y10" s="8"/>
      <c r="Z10" s="8"/>
      <c r="AA10" s="8"/>
      <c r="AB10" s="8"/>
      <c r="AC10" s="8"/>
      <c r="AD10" s="8"/>
      <c r="AE10" s="8"/>
      <c r="AF10" s="8"/>
    </row>
    <row r="11" spans="1:32" x14ac:dyDescent="0.25">
      <c r="A11" s="67">
        <f>IF(B11&lt;&gt;"",COUNTA($B$7:B11),"")</f>
        <v>5</v>
      </c>
      <c r="B11" s="62" t="str">
        <v>Boiler</v>
      </c>
      <c r="C11" s="71" t="str">
        <v>Energy</v>
      </c>
      <c r="D11" s="62" t="str">
        <f>IF(Table13[[#This Row],[Energy Source]]="","",Table13[[#This Row],[Energy Source]])</f>
        <v>Natural Gas</v>
      </c>
      <c r="E11" s="62" t="str">
        <f>IF(Table13[[#This Row],[Units]]="", "", Table13[[#This Row],[Units]])</f>
        <v>MMBtu</v>
      </c>
      <c r="F11" s="62">
        <f>IF(Table13[[#This Row],[Annual Consumption]]="", "", Table13[[#This Row],[Annual Consumption]])</f>
        <v>5400</v>
      </c>
      <c r="G11" s="14" t="str">
        <f>IFERROR(VLOOKUP(B11,'Emission Inputs (Optional)'!$G$9:$I$191,3,FALSE),"")</f>
        <v/>
      </c>
      <c r="H11" s="63">
        <f>IF(OR(Results!$C11="Energy", Results!$C11="Conserved Energy"), VLOOKUP(Results!$E11,'Emission Inputs (Optional)'!$S$10:$T$27,2,FALSE)*Results!$F11, "")</f>
        <v>5400</v>
      </c>
      <c r="I11" s="63">
        <f>IF(Results!$H11&lt;&gt;"",Results!$H11*0.293071,"")</f>
        <v>1582.5834000000002</v>
      </c>
      <c r="J11" s="68">
        <f>IF(Results!$H11&lt;&gt;"",Results!$H11/SUM($H$7:$H$189),"")</f>
        <v>0.39719719135088549</v>
      </c>
      <c r="K11" s="63">
        <f>IF(Results!$H11&lt;&gt;"",(HLOOKUP(Table13[[#This Row],[Units]],'Emission Inputs (Optional)'!$K$10:$Q$27,MATCH(Table13[[#This Row],[Energy Source]],'Emission Inputs (Optional)'!$K$10:$K$27,0),FALSE))*Table13[[#This Row],[Annual Consumption]],"")</f>
        <v>285.714</v>
      </c>
      <c r="L11" s="63">
        <f>IF(Results!$K11&lt;&gt;"",Results!$K11,G11)</f>
        <v>285.714</v>
      </c>
      <c r="M11" s="69">
        <f>IF(Results!$L11="","",IF(L11&lt;&gt;"",L11,0)/SUM(Results!$L$7:$L$189))</f>
        <v>0.33357310444466726</v>
      </c>
      <c r="N11" s="8"/>
      <c r="O11" s="72"/>
      <c r="P11" s="8"/>
      <c r="Q11" s="8"/>
      <c r="R11" s="8"/>
      <c r="S11" s="8"/>
      <c r="T11" s="8"/>
      <c r="U11" s="8"/>
      <c r="V11" s="8"/>
      <c r="W11" s="8"/>
      <c r="X11" s="8"/>
      <c r="Y11" s="8"/>
      <c r="Z11" s="8"/>
      <c r="AA11" s="8"/>
      <c r="AB11" s="8"/>
      <c r="AC11" s="8"/>
      <c r="AD11" s="8"/>
      <c r="AE11" s="8"/>
      <c r="AF11" s="8"/>
    </row>
    <row r="12" spans="1:32" x14ac:dyDescent="0.25">
      <c r="A12" s="67">
        <f>IF(B12&lt;&gt;"",COUNTA($B$7:B12),"")</f>
        <v>6</v>
      </c>
      <c r="B12" s="62" t="str">
        <v>HVAC-Thermal</v>
      </c>
      <c r="C12" s="71" t="str">
        <v>Energy</v>
      </c>
      <c r="D12" s="62" t="str">
        <f>IF(Table13[[#This Row],[Energy Source]]="","",Table13[[#This Row],[Energy Source]])</f>
        <v>Natural Gas</v>
      </c>
      <c r="E12" s="62" t="str">
        <f>IF(Table13[[#This Row],[Units]]="", "", Table13[[#This Row],[Units]])</f>
        <v>MMBtu</v>
      </c>
      <c r="F12" s="62">
        <f>IF(Table13[[#This Row],[Annual Consumption]]="", "", Table13[[#This Row],[Annual Consumption]])</f>
        <v>2000</v>
      </c>
      <c r="G12" s="14" t="str">
        <f>IFERROR(VLOOKUP(B12,'Emission Inputs (Optional)'!$G$9:$I$191,3,FALSE),"")</f>
        <v/>
      </c>
      <c r="H12" s="63">
        <f>IF(OR(Results!$C12="Energy", Results!$C12="Conserved Energy"), VLOOKUP(Results!$E12,'Emission Inputs (Optional)'!$S$10:$T$27,2,FALSE)*Results!$F12, "")</f>
        <v>2000</v>
      </c>
      <c r="I12" s="63">
        <f>IF(Results!$H12&lt;&gt;"",Results!$H12*0.293071,"")</f>
        <v>586.14200000000005</v>
      </c>
      <c r="J12" s="68">
        <f>IF(Results!$H12&lt;&gt;"",Results!$H12/SUM($H$7:$H$189),"")</f>
        <v>0.14711007087069833</v>
      </c>
      <c r="K12" s="63">
        <f>IF(Results!$H12&lt;&gt;"",(HLOOKUP(Table13[[#This Row],[Units]],'Emission Inputs (Optional)'!$K$10:$Q$27,MATCH(Table13[[#This Row],[Energy Source]],'Emission Inputs (Optional)'!$K$10:$K$27,0),FALSE))*Table13[[#This Row],[Annual Consumption]],"")</f>
        <v>105.82</v>
      </c>
      <c r="L12" s="63">
        <f>IF(Results!$K12&lt;&gt;"",Results!$K12,G12)</f>
        <v>105.82</v>
      </c>
      <c r="M12" s="69">
        <f>IF(Results!$L12="","",IF(L12&lt;&gt;"",L12,0)/SUM(Results!$L$7:$L$189))</f>
        <v>0.12354559423876564</v>
      </c>
      <c r="N12" s="8"/>
      <c r="O12" s="8"/>
      <c r="P12" s="8"/>
      <c r="Q12" s="8"/>
      <c r="R12" s="8"/>
      <c r="S12" s="8"/>
      <c r="T12" s="8"/>
      <c r="U12" s="8"/>
      <c r="V12" s="8"/>
      <c r="W12" s="8"/>
      <c r="X12" s="8"/>
      <c r="Y12" s="8"/>
      <c r="Z12" s="8"/>
      <c r="AA12" s="8"/>
      <c r="AB12" s="8"/>
      <c r="AC12" s="8"/>
      <c r="AD12" s="8"/>
      <c r="AE12" s="8"/>
      <c r="AF12" s="8"/>
    </row>
    <row r="13" spans="1:32" x14ac:dyDescent="0.25">
      <c r="A13" s="67">
        <f>IF(B13&lt;&gt;"",COUNTA($B$7:B13),"")</f>
        <v>7</v>
      </c>
      <c r="B13" s="62" t="str">
        <v>Process Heating</v>
      </c>
      <c r="C13" s="71" t="str">
        <v>Energy</v>
      </c>
      <c r="D13" s="62" t="str">
        <f>IF(Table13[[#This Row],[Energy Source]]="","",Table13[[#This Row],[Energy Source]])</f>
        <v>Natural Gas</v>
      </c>
      <c r="E13" s="62" t="str">
        <f>IF(Table13[[#This Row],[Units]]="", "", Table13[[#This Row],[Units]])</f>
        <v>MMBtu</v>
      </c>
      <c r="F13" s="62">
        <f>IF(Table13[[#This Row],[Annual Consumption]]="", "", Table13[[#This Row],[Annual Consumption]])</f>
        <v>1000</v>
      </c>
      <c r="G13" s="14" t="str">
        <f>IFERROR(VLOOKUP(B13,'Emission Inputs (Optional)'!$G$9:$I$191,3,FALSE),"")</f>
        <v/>
      </c>
      <c r="H13" s="63">
        <f>IF(OR(Results!$C13="Energy", Results!$C13="Conserved Energy"), VLOOKUP(Results!$E13,'Emission Inputs (Optional)'!$S$10:$T$27,2,FALSE)*Results!$F13, "")</f>
        <v>1000</v>
      </c>
      <c r="I13" s="63">
        <f>IF(Results!$H13&lt;&gt;"",Results!$H13*0.293071,"")</f>
        <v>293.07100000000003</v>
      </c>
      <c r="J13" s="68">
        <f>IF(Results!$H13&lt;&gt;"",Results!$H13/SUM($H$7:$H$189),"")</f>
        <v>7.3555035435349164E-2</v>
      </c>
      <c r="K13" s="63">
        <f>IF(Results!$H13&lt;&gt;"",(HLOOKUP(Table13[[#This Row],[Units]],'Emission Inputs (Optional)'!$K$10:$Q$27,MATCH(Table13[[#This Row],[Energy Source]],'Emission Inputs (Optional)'!$K$10:$K$27,0),FALSE))*Table13[[#This Row],[Annual Consumption]],"")</f>
        <v>52.91</v>
      </c>
      <c r="L13" s="63">
        <f>IF(Results!$K13&lt;&gt;"",Results!$K13,G13)</f>
        <v>52.91</v>
      </c>
      <c r="M13" s="69">
        <f>IF(Results!$L13="","",IF(L13&lt;&gt;"",L13,0)/SUM(Results!$L$7:$L$189))</f>
        <v>6.177279711938282E-2</v>
      </c>
      <c r="N13" s="8"/>
      <c r="O13" s="8"/>
      <c r="P13" s="8"/>
      <c r="Q13" s="8"/>
      <c r="R13" s="8"/>
      <c r="S13" s="8"/>
      <c r="T13" s="8"/>
      <c r="U13" s="8"/>
      <c r="V13" s="8"/>
      <c r="W13" s="8"/>
      <c r="X13" s="8"/>
      <c r="Y13" s="8"/>
      <c r="Z13" s="8"/>
      <c r="AA13" s="8"/>
      <c r="AB13" s="8"/>
      <c r="AC13" s="8"/>
      <c r="AD13" s="8"/>
      <c r="AE13" s="8"/>
      <c r="AF13" s="8"/>
    </row>
    <row r="14" spans="1:32" x14ac:dyDescent="0.25">
      <c r="A14" s="67">
        <f>IF(B14&lt;&gt;"",COUNTA($B$7:B14),"")</f>
        <v>8</v>
      </c>
      <c r="B14" s="62" t="str">
        <v>Backup Generator</v>
      </c>
      <c r="C14" s="71" t="str">
        <v>Energy</v>
      </c>
      <c r="D14" s="62" t="str">
        <f>IF(Table13[[#This Row],[Energy Source]]="","",Table13[[#This Row],[Energy Source]])</f>
        <v>Diesel</v>
      </c>
      <c r="E14" s="62" t="str">
        <f>IF(Table13[[#This Row],[Units]]="", "", Table13[[#This Row],[Units]])</f>
        <v>GJ</v>
      </c>
      <c r="F14" s="62">
        <f>IF(Table13[[#This Row],[Annual Consumption]]="", "", Table13[[#This Row],[Annual Consumption]])</f>
        <v>1000</v>
      </c>
      <c r="G14" s="14" t="str">
        <f>IFERROR(VLOOKUP(B14,'Emission Inputs (Optional)'!$G$9:$I$191,3,FALSE),"")</f>
        <v/>
      </c>
      <c r="H14" s="63">
        <f>IF(OR(Results!$C14="Energy", Results!$C14="Conserved Energy"), VLOOKUP(Results!$E14,'Emission Inputs (Optional)'!$S$10:$T$27,2,FALSE)*Results!$F14, "")</f>
        <v>947.81712087029871</v>
      </c>
      <c r="I14" s="63">
        <f>IF(Results!$H14&lt;&gt;"",Results!$H14*0.293071,"")</f>
        <v>277.77771143057936</v>
      </c>
      <c r="J14" s="68">
        <f>IF(Results!$H14&lt;&gt;"",Results!$H14/SUM($H$7:$H$189),"")</f>
        <v>6.9716721911845442E-2</v>
      </c>
      <c r="K14" s="63">
        <f>IF(Results!$H14&lt;&gt;"",(HLOOKUP(Table13[[#This Row],[Units]],'Emission Inputs (Optional)'!$K$10:$Q$27,MATCH(Table13[[#This Row],[Energy Source]],'Emission Inputs (Optional)'!$K$10:$K$27,0),FALSE))*Table13[[#This Row],[Annual Consumption]],"")</f>
        <v>70.271161341323932</v>
      </c>
      <c r="L14" s="63">
        <f>IF(Results!$K14&lt;&gt;"",Results!$K14,G14)</f>
        <v>70.271161341323932</v>
      </c>
      <c r="M14" s="69">
        <f>IF(Results!$L14="","",IF(L14&lt;&gt;"",L14,0)/SUM(Results!$L$7:$L$189))</f>
        <v>8.2042075087526381E-2</v>
      </c>
      <c r="N14" s="8"/>
      <c r="O14" s="8"/>
      <c r="P14" s="8"/>
      <c r="Q14" s="8"/>
      <c r="R14" s="8"/>
      <c r="S14" s="8"/>
      <c r="T14" s="8"/>
      <c r="U14" s="8"/>
      <c r="V14" s="8"/>
      <c r="W14" s="8"/>
      <c r="X14" s="8"/>
      <c r="Y14" s="8"/>
      <c r="Z14" s="8"/>
      <c r="AA14" s="8"/>
      <c r="AB14" s="8"/>
      <c r="AC14" s="8"/>
      <c r="AD14" s="8"/>
      <c r="AE14" s="8"/>
      <c r="AF14" s="8"/>
    </row>
    <row r="15" spans="1:32" x14ac:dyDescent="0.25">
      <c r="A15" s="67">
        <f>IF(B15&lt;&gt;"",COUNTA($B$7:B15),"")</f>
        <v>9</v>
      </c>
      <c r="B15" s="62" t="str">
        <v>Compressor</v>
      </c>
      <c r="C15" s="71" t="str">
        <v>Energy</v>
      </c>
      <c r="D15" s="62" t="str">
        <f>IF(Table13[[#This Row],[Energy Source]]="","",Table13[[#This Row],[Energy Source]])</f>
        <v>Electricity</v>
      </c>
      <c r="E15" s="62" t="str">
        <f>IF(Table13[[#This Row],[Units]]="", "", Table13[[#This Row],[Units]])</f>
        <v>kWh</v>
      </c>
      <c r="F15" s="62">
        <f>IF(Table13[[#This Row],[Annual Consumption]]="", "", Table13[[#This Row],[Annual Consumption]])</f>
        <v>25000</v>
      </c>
      <c r="G15" s="14" t="str">
        <f>IFERROR(VLOOKUP(B15,'Emission Inputs (Optional)'!$G$9:$I$191,3,FALSE),"")</f>
        <v/>
      </c>
      <c r="H15" s="63">
        <f>IF(OR(Results!$C15="Energy", Results!$C15="Conserved Energy"), VLOOKUP(Results!$E15,'Emission Inputs (Optional)'!$S$10:$T$27,2,FALSE)*Results!$F15, "")</f>
        <v>85.303540878326871</v>
      </c>
      <c r="I15" s="63">
        <f>IF(Results!$H15&lt;&gt;"",Results!$H15*0.293071,"")</f>
        <v>24.999994028752138</v>
      </c>
      <c r="J15" s="68">
        <f>IF(Results!$H15&lt;&gt;"",Results!$H15/SUM($H$7:$H$189),"")</f>
        <v>6.2745049720660893E-3</v>
      </c>
      <c r="K15" s="63">
        <f>IF(Results!$H15&lt;&gt;"",(HLOOKUP(Table13[[#This Row],[Units]],'Emission Inputs (Optional)'!$K$10:$Q$27,MATCH(Table13[[#This Row],[Energy Source]],'Emission Inputs (Optional)'!$K$10:$K$27,0),FALSE))*Table13[[#This Row],[Annual Consumption]],"")</f>
        <v>4.5641031259862501</v>
      </c>
      <c r="L15" s="63">
        <f>IF(Results!$K15&lt;&gt;"",Results!$K15,G15)</f>
        <v>4.5641031259862501</v>
      </c>
      <c r="M15" s="69">
        <f>IF(Results!$L15="","",IF(L15&lt;&gt;"",L15,0)/SUM(Results!$L$7:$L$189))</f>
        <v>5.3286224992154518E-3</v>
      </c>
      <c r="N15" s="8"/>
      <c r="O15" s="8"/>
      <c r="P15" s="8"/>
      <c r="Q15" s="8"/>
      <c r="R15" s="8"/>
      <c r="S15" s="8"/>
      <c r="T15" s="8"/>
      <c r="U15" s="8"/>
      <c r="V15" s="8"/>
      <c r="W15" s="8"/>
      <c r="X15" s="8"/>
      <c r="Y15" s="8"/>
      <c r="Z15" s="8"/>
      <c r="AA15" s="8"/>
      <c r="AB15" s="8"/>
      <c r="AC15" s="8"/>
      <c r="AD15" s="8"/>
      <c r="AE15" s="8"/>
      <c r="AF15" s="8"/>
    </row>
    <row r="16" spans="1:32" x14ac:dyDescent="0.25">
      <c r="A16" s="67">
        <f>IF(B16&lt;&gt;"",COUNTA($B$7:B16),"")</f>
        <v>10</v>
      </c>
      <c r="B16" s="62" t="str">
        <v>Boiler Efficiency</v>
      </c>
      <c r="C16" s="71" t="str">
        <v>Energy</v>
      </c>
      <c r="D16" s="62" t="str">
        <f>IF(Table13[[#This Row],[Energy Source]]="","",Table13[[#This Row],[Energy Source]])</f>
        <v>Natural Gas</v>
      </c>
      <c r="E16" s="62" t="str">
        <f>IF(Table13[[#This Row],[Units]]="", "", Table13[[#This Row],[Units]])</f>
        <v>MMBtu</v>
      </c>
      <c r="F16" s="62">
        <f>IF(Table13[[#This Row],[Annual Consumption]]="", "", Table13[[#This Row],[Annual Consumption]])</f>
        <v>750</v>
      </c>
      <c r="G16" s="14" t="str">
        <f>IFERROR(VLOOKUP(B16,'Emission Inputs (Optional)'!$G$9:$I$191,3,FALSE),"")</f>
        <v/>
      </c>
      <c r="H16" s="63">
        <f>IF(OR(Results!$C16="Energy", Results!$C16="Conserved Energy"), VLOOKUP(Results!$E16,'Emission Inputs (Optional)'!$S$10:$T$27,2,FALSE)*Results!$F16, "")</f>
        <v>750</v>
      </c>
      <c r="I16" s="63">
        <f>IF(Results!$H16&lt;&gt;"",Results!$H16*0.293071,"")</f>
        <v>219.80325000000002</v>
      </c>
      <c r="J16" s="68">
        <f>IF(Results!$H16&lt;&gt;"",Results!$H16/SUM($H$7:$H$189),"")</f>
        <v>5.5166276576511873E-2</v>
      </c>
      <c r="K16" s="63">
        <f>IF(Results!$H16&lt;&gt;"",(HLOOKUP(Table13[[#This Row],[Units]],'Emission Inputs (Optional)'!$K$10:$Q$27,MATCH(Table13[[#This Row],[Energy Source]],'Emission Inputs (Optional)'!$K$10:$K$27,0),FALSE))*Table13[[#This Row],[Annual Consumption]],"")</f>
        <v>39.682499999999997</v>
      </c>
      <c r="L16" s="63">
        <f>IF(Results!$K16&lt;&gt;"",Results!$K16,G16)</f>
        <v>39.682499999999997</v>
      </c>
      <c r="M16" s="69">
        <f>IF(Results!$L16="","",IF(L16&lt;&gt;"",L16,0)/SUM(Results!$L$7:$L$189))</f>
        <v>4.6329597839537114E-2</v>
      </c>
      <c r="N16" s="8"/>
      <c r="O16" s="8"/>
      <c r="P16" s="8"/>
      <c r="Q16" s="8"/>
      <c r="R16" s="8"/>
      <c r="S16" s="8"/>
      <c r="T16" s="8"/>
      <c r="U16" s="8"/>
      <c r="V16" s="8"/>
      <c r="W16" s="8"/>
      <c r="X16" s="8"/>
      <c r="Y16" s="8"/>
      <c r="Z16" s="8"/>
      <c r="AA16" s="8"/>
      <c r="AB16" s="8"/>
      <c r="AC16" s="8"/>
      <c r="AD16" s="8"/>
      <c r="AE16" s="8"/>
      <c r="AF16" s="8"/>
    </row>
    <row r="17" spans="1:32" x14ac:dyDescent="0.25">
      <c r="A17" s="67">
        <f>IF(B17&lt;&gt;"",COUNTA($B$7:B17),"")</f>
        <v>11</v>
      </c>
      <c r="B17" s="62" t="str">
        <v>Process Emissions</v>
      </c>
      <c r="C17" s="71" t="str">
        <v>Process</v>
      </c>
      <c r="D17" s="62" t="str">
        <f>IF(Table13[[#This Row],[Energy Source]]="","",Table13[[#This Row],[Energy Source]])</f>
        <v/>
      </c>
      <c r="E17" s="62" t="str">
        <f>IF(Table13[[#This Row],[Units]]="", "", Table13[[#This Row],[Units]])</f>
        <v/>
      </c>
      <c r="F17" s="62" t="str">
        <f>IF(Table13[[#This Row],[Annual Consumption]]="", "", Table13[[#This Row],[Annual Consumption]])</f>
        <v/>
      </c>
      <c r="G17" s="14">
        <f>IFERROR(VLOOKUP(B17,'Emission Inputs (Optional)'!$G$9:$I$191,3,FALSE),"")</f>
        <v>90</v>
      </c>
      <c r="H17" s="63" t="str">
        <f>IF(OR(Results!$C17="Energy", Results!$C17="Conserved Energy"), VLOOKUP(Results!$E17,'Emission Inputs (Optional)'!$S$10:$T$27,2,FALSE)*Results!$F17, "")</f>
        <v/>
      </c>
      <c r="I17" s="63" t="str">
        <f>IF(Results!$H17&lt;&gt;"",Results!$H17*0.293071,"")</f>
        <v/>
      </c>
      <c r="J17" s="68" t="str">
        <f>IF(Results!$H17&lt;&gt;"",Results!$H17/SUM($H$7:$H$189),"")</f>
        <v/>
      </c>
      <c r="K17" s="63" t="str">
        <f>IF(Results!$H17&lt;&gt;"",(HLOOKUP(Table13[[#This Row],[Units]],'Emission Inputs (Optional)'!$K$10:$Q$27,MATCH(Table13[[#This Row],[Energy Source]],'Emission Inputs (Optional)'!$K$10:$K$27,0),FALSE))*Table13[[#This Row],[Annual Consumption]],"")</f>
        <v/>
      </c>
      <c r="L17" s="63">
        <f>IF(Results!$K17&lt;&gt;"",Results!$K17,G17)</f>
        <v>90</v>
      </c>
      <c r="M17" s="69">
        <f>IF(Results!$L17="","",IF(L17&lt;&gt;"",L17,0)/SUM(Results!$L$7:$L$189))</f>
        <v>0.10507563297570316</v>
      </c>
      <c r="N17" s="8"/>
      <c r="O17" s="8"/>
      <c r="P17" s="8"/>
      <c r="Q17" s="8"/>
      <c r="R17" s="8"/>
      <c r="S17" s="8"/>
      <c r="T17" s="8"/>
      <c r="U17" s="8"/>
      <c r="V17" s="8"/>
      <c r="W17" s="8"/>
      <c r="X17" s="8"/>
      <c r="Y17" s="8"/>
      <c r="Z17" s="8"/>
      <c r="AA17" s="8"/>
      <c r="AB17" s="8"/>
      <c r="AC17" s="8"/>
      <c r="AD17" s="8"/>
      <c r="AE17" s="8"/>
      <c r="AF17" s="8"/>
    </row>
    <row r="18" spans="1:32" x14ac:dyDescent="0.25">
      <c r="A18" s="67">
        <f>IF(B18&lt;&gt;"",COUNTA($B$7:B18),"")</f>
        <v>12</v>
      </c>
      <c r="B18" s="62" t="str">
        <v>Refrigerant Leakage</v>
      </c>
      <c r="C18" s="71" t="str">
        <v>Fugitive</v>
      </c>
      <c r="D18" s="62" t="str">
        <f>IF(Table13[[#This Row],[Energy Source]]="","",Table13[[#This Row],[Energy Source]])</f>
        <v/>
      </c>
      <c r="E18" s="62" t="str">
        <f>IF(Table13[[#This Row],[Units]]="", "", Table13[[#This Row],[Units]])</f>
        <v/>
      </c>
      <c r="F18" s="62" t="str">
        <f>IF(Table13[[#This Row],[Annual Consumption]]="", "", Table13[[#This Row],[Annual Consumption]])</f>
        <v/>
      </c>
      <c r="G18" s="14">
        <f>IFERROR(VLOOKUP(B18,'Emission Inputs (Optional)'!$G$9:$I$191,3,FALSE),"")</f>
        <v>25</v>
      </c>
      <c r="H18" s="63" t="str">
        <f>IF(OR(Results!$C18="Energy", Results!$C18="Conserved Energy"), VLOOKUP(Results!$E18,'Emission Inputs (Optional)'!$S$10:$T$27,2,FALSE)*Results!$F18, "")</f>
        <v/>
      </c>
      <c r="I18" s="63" t="str">
        <f>IF(Results!$H18&lt;&gt;"",Results!$H18*0.293071,"")</f>
        <v/>
      </c>
      <c r="J18" s="68" t="str">
        <f>IF(Results!$H18&lt;&gt;"",Results!$H18/SUM($H$7:$H$189),"")</f>
        <v/>
      </c>
      <c r="K18" s="63" t="str">
        <f>IF(Results!$H18&lt;&gt;"",(HLOOKUP(Table13[[#This Row],[Units]],'Emission Inputs (Optional)'!$K$10:$Q$27,MATCH(Table13[[#This Row],[Energy Source]],'Emission Inputs (Optional)'!$K$10:$K$27,0),FALSE))*Table13[[#This Row],[Annual Consumption]],"")</f>
        <v/>
      </c>
      <c r="L18" s="63">
        <f>IF(Results!$K18&lt;&gt;"",Results!$K18,G18)</f>
        <v>25</v>
      </c>
      <c r="M18" s="69">
        <f>IF(Results!$L18="","",IF(L18&lt;&gt;"",L18,0)/SUM(Results!$L$7:$L$189))</f>
        <v>2.9187675826584211E-2</v>
      </c>
      <c r="N18" s="8"/>
      <c r="O18" s="8"/>
      <c r="P18" s="8"/>
      <c r="Q18" s="8"/>
      <c r="R18" s="8"/>
      <c r="S18" s="8"/>
      <c r="T18" s="8"/>
      <c r="U18" s="8"/>
      <c r="V18" s="8"/>
      <c r="W18" s="8"/>
      <c r="X18" s="8"/>
      <c r="Y18" s="8"/>
      <c r="Z18" s="8"/>
      <c r="AA18" s="8"/>
      <c r="AB18" s="8"/>
      <c r="AC18" s="8"/>
      <c r="AD18" s="8"/>
      <c r="AE18" s="8"/>
      <c r="AF18" s="8"/>
    </row>
    <row r="19" spans="1:32" x14ac:dyDescent="0.25">
      <c r="A19" s="67" t="str">
        <f>IF(B19&lt;&gt;"",COUNTA($B$7:B19),"")</f>
        <v/>
      </c>
      <c r="B19" s="62"/>
      <c r="C19" s="71"/>
      <c r="D19" s="62" t="str">
        <f>IF(Table13[[#This Row],[Energy Source]]="","",Table13[[#This Row],[Energy Source]])</f>
        <v/>
      </c>
      <c r="E19" s="62" t="str">
        <f>IF(Table13[[#This Row],[Units]]="", "", Table13[[#This Row],[Units]])</f>
        <v/>
      </c>
      <c r="F19" s="62" t="str">
        <f>IF(Table13[[#This Row],[Annual Consumption]]="", "", Table13[[#This Row],[Annual Consumption]])</f>
        <v/>
      </c>
      <c r="G19" s="14" t="str">
        <f>IFERROR(VLOOKUP(B19,'Emission Inputs (Optional)'!$G$9:$I$191,3,FALSE),"")</f>
        <v/>
      </c>
      <c r="H19" s="63" t="str">
        <f>IF(OR(Results!$C19="Energy", Results!$C19="Conserved Energy"), VLOOKUP(Results!$E19,'Emission Inputs (Optional)'!$S$10:$T$27,2,FALSE)*Results!$F19, "")</f>
        <v/>
      </c>
      <c r="I19" s="63" t="str">
        <f>IF(Results!$H19&lt;&gt;"",Results!$H19*0.293071,"")</f>
        <v/>
      </c>
      <c r="J19" s="68" t="str">
        <f>IF(Results!$H19&lt;&gt;"",Results!$H19/SUM($H$7:$H$189),"")</f>
        <v/>
      </c>
      <c r="K19" s="63" t="str">
        <f>IF(Results!$H19&lt;&gt;"",(HLOOKUP(Table13[[#This Row],[Units]],'Emission Inputs (Optional)'!$K$10:$Q$27,MATCH(Table13[[#This Row],[Energy Source]],'Emission Inputs (Optional)'!$K$10:$K$27,0),FALSE))*Table13[[#This Row],[Annual Consumption]],"")</f>
        <v/>
      </c>
      <c r="L19" s="63" t="str">
        <f>IF(Results!$K19&lt;&gt;"",Results!$K19,G19)</f>
        <v/>
      </c>
      <c r="M19" s="69" t="str">
        <f>IF(Results!$L19="","",IF(L19&lt;&gt;"",L19,0)/SUM(Results!$L$7:$L$189))</f>
        <v/>
      </c>
      <c r="N19" s="8"/>
      <c r="O19" s="8"/>
      <c r="P19" s="8"/>
      <c r="Q19" s="8"/>
      <c r="R19" s="8"/>
      <c r="S19" s="8"/>
      <c r="T19" s="8"/>
      <c r="U19" s="8"/>
      <c r="V19" s="8"/>
      <c r="W19" s="8"/>
      <c r="X19" s="8"/>
      <c r="Y19" s="8"/>
      <c r="Z19" s="8"/>
      <c r="AA19" s="8"/>
      <c r="AB19" s="8"/>
      <c r="AC19" s="8"/>
      <c r="AD19" s="8"/>
      <c r="AE19" s="8"/>
      <c r="AF19" s="8"/>
    </row>
    <row r="20" spans="1:32" x14ac:dyDescent="0.25">
      <c r="A20" s="67" t="str">
        <f>IF(B20&lt;&gt;"",COUNTA($B$7:B20),"")</f>
        <v/>
      </c>
      <c r="B20" s="62"/>
      <c r="C20" s="71"/>
      <c r="D20" s="62" t="str">
        <f>IF(Table13[[#This Row],[Energy Source]]="","",Table13[[#This Row],[Energy Source]])</f>
        <v/>
      </c>
      <c r="E20" s="62" t="str">
        <f>IF(Table13[[#This Row],[Units]]="", "", Table13[[#This Row],[Units]])</f>
        <v/>
      </c>
      <c r="F20" s="62" t="str">
        <f>IF(Table13[[#This Row],[Annual Consumption]]="", "", Table13[[#This Row],[Annual Consumption]])</f>
        <v/>
      </c>
      <c r="G20" s="14" t="str">
        <f>IFERROR(VLOOKUP(B20,'Emission Inputs (Optional)'!$G$9:$I$191,3,FALSE),"")</f>
        <v/>
      </c>
      <c r="H20" s="63" t="str">
        <f>IF(OR(Results!$C20="Energy", Results!$C20="Conserved Energy"), VLOOKUP(Results!$E20,'Emission Inputs (Optional)'!$S$10:$T$27,2,FALSE)*Results!$F20, "")</f>
        <v/>
      </c>
      <c r="I20" s="63" t="str">
        <f>IF(Results!$H20&lt;&gt;"",Results!$H20*0.293071,"")</f>
        <v/>
      </c>
      <c r="J20" s="68" t="str">
        <f>IF(Results!$H20&lt;&gt;"",Results!$H20/SUM($H$7:$H$189),"")</f>
        <v/>
      </c>
      <c r="K20" s="63" t="str">
        <f>IF(Results!$H20&lt;&gt;"",(HLOOKUP(Table13[[#This Row],[Units]],'Emission Inputs (Optional)'!$K$10:$Q$27,MATCH(Table13[[#This Row],[Energy Source]],'Emission Inputs (Optional)'!$K$10:$K$27,0),FALSE))*Table13[[#This Row],[Annual Consumption]],"")</f>
        <v/>
      </c>
      <c r="L20" s="63" t="str">
        <f>IF(Results!$K20&lt;&gt;"",Results!$K20,G20)</f>
        <v/>
      </c>
      <c r="M20" s="69" t="str">
        <f>IF(Results!$L20="","",IF(L20&lt;&gt;"",L20,0)/SUM(Results!$L$7:$L$189))</f>
        <v/>
      </c>
      <c r="N20" s="8"/>
      <c r="O20" s="8"/>
      <c r="P20" s="8"/>
      <c r="Q20" s="8"/>
      <c r="R20" s="8"/>
      <c r="S20" s="8"/>
      <c r="T20" s="8"/>
      <c r="U20" s="8"/>
      <c r="V20" s="8"/>
      <c r="W20" s="8"/>
      <c r="X20" s="8"/>
      <c r="Y20" s="8"/>
      <c r="Z20" s="8"/>
      <c r="AA20" s="8"/>
      <c r="AB20" s="8"/>
      <c r="AC20" s="8"/>
      <c r="AD20" s="8"/>
      <c r="AE20" s="8"/>
      <c r="AF20" s="8"/>
    </row>
    <row r="21" spans="1:32" x14ac:dyDescent="0.25">
      <c r="A21" s="67" t="str">
        <f>IF(B21&lt;&gt;"",COUNTA($B$7:B21),"")</f>
        <v/>
      </c>
      <c r="B21" s="62"/>
      <c r="C21" s="71"/>
      <c r="D21" s="62" t="str">
        <f>IF(Table13[[#This Row],[Energy Source]]="","",Table13[[#This Row],[Energy Source]])</f>
        <v/>
      </c>
      <c r="E21" s="62" t="str">
        <f>IF(Table13[[#This Row],[Units]]="", "", Table13[[#This Row],[Units]])</f>
        <v/>
      </c>
      <c r="F21" s="62" t="str">
        <f>IF(Table13[[#This Row],[Annual Consumption]]="", "", Table13[[#This Row],[Annual Consumption]])</f>
        <v/>
      </c>
      <c r="G21" s="14" t="str">
        <f>IFERROR(VLOOKUP(B21,'Emission Inputs (Optional)'!$G$9:$I$191,3,FALSE),"")</f>
        <v/>
      </c>
      <c r="H21" s="63" t="str">
        <f>IF(OR(Results!$C21="Energy", Results!$C21="Conserved Energy"), VLOOKUP(Results!$E21,'Emission Inputs (Optional)'!$S$10:$T$27,2,FALSE)*Results!$F21, "")</f>
        <v/>
      </c>
      <c r="I21" s="63" t="str">
        <f>IF(Results!$H21&lt;&gt;"",Results!$H21*0.293071,"")</f>
        <v/>
      </c>
      <c r="J21" s="68" t="str">
        <f>IF(Results!$H21&lt;&gt;"",Results!$H21/SUM($H$7:$H$189),"")</f>
        <v/>
      </c>
      <c r="K21" s="63" t="str">
        <f>IF(Results!$H21&lt;&gt;"",(HLOOKUP(Table13[[#This Row],[Units]],'Emission Inputs (Optional)'!$K$10:$Q$27,MATCH(Table13[[#This Row],[Energy Source]],'Emission Inputs (Optional)'!$K$10:$K$27,0),FALSE))*Table13[[#This Row],[Annual Consumption]],"")</f>
        <v/>
      </c>
      <c r="L21" s="63" t="str">
        <f>IF(Results!$K21&lt;&gt;"",Results!$K21,G21)</f>
        <v/>
      </c>
      <c r="M21" s="69" t="str">
        <f>IF(Results!$L21="","",IF(L21&lt;&gt;"",L21,0)/SUM(Results!$L$7:$L$189))</f>
        <v/>
      </c>
      <c r="N21" s="8"/>
      <c r="O21" s="8"/>
      <c r="P21" s="8"/>
      <c r="Q21" s="8"/>
      <c r="R21" s="8"/>
      <c r="S21" s="8"/>
      <c r="T21" s="8"/>
      <c r="U21" s="8"/>
      <c r="V21" s="8"/>
      <c r="W21" s="8"/>
      <c r="X21" s="8"/>
      <c r="Y21" s="8"/>
      <c r="Z21" s="8"/>
      <c r="AA21" s="8"/>
      <c r="AB21" s="8"/>
      <c r="AC21" s="8"/>
      <c r="AD21" s="8"/>
      <c r="AE21" s="8"/>
      <c r="AF21" s="8"/>
    </row>
    <row r="22" spans="1:32" x14ac:dyDescent="0.25">
      <c r="A22" s="67" t="str">
        <f>IF(B22&lt;&gt;"",COUNTA($B$7:B22),"")</f>
        <v/>
      </c>
      <c r="B22" s="62"/>
      <c r="C22" s="71"/>
      <c r="D22" s="62" t="str">
        <f>IF(Table13[[#This Row],[Energy Source]]="","",Table13[[#This Row],[Energy Source]])</f>
        <v/>
      </c>
      <c r="E22" s="62" t="str">
        <f>IF(Table13[[#This Row],[Units]]="", "", Table13[[#This Row],[Units]])</f>
        <v/>
      </c>
      <c r="F22" s="62" t="str">
        <f>IF(Table13[[#This Row],[Annual Consumption]]="", "", Table13[[#This Row],[Annual Consumption]])</f>
        <v/>
      </c>
      <c r="G22" s="14" t="str">
        <f>IFERROR(VLOOKUP(B22,'Emission Inputs (Optional)'!$G$9:$I$191,3,FALSE),"")</f>
        <v/>
      </c>
      <c r="H22" s="63" t="str">
        <f>IF(OR(Results!$C22="Energy", Results!$C22="Conserved Energy"), VLOOKUP(Results!$E22,'Emission Inputs (Optional)'!$S$10:$T$27,2,FALSE)*Results!$F22, "")</f>
        <v/>
      </c>
      <c r="I22" s="63" t="str">
        <f>IF(Results!$H22&lt;&gt;"",Results!$H22*0.293071,"")</f>
        <v/>
      </c>
      <c r="J22" s="68" t="str">
        <f>IF(Results!$H22&lt;&gt;"",Results!$H22/SUM($H$7:$H$189),"")</f>
        <v/>
      </c>
      <c r="K22" s="63" t="str">
        <f>IF(Results!$H22&lt;&gt;"",(HLOOKUP(Table13[[#This Row],[Units]],'Emission Inputs (Optional)'!$K$10:$Q$27,MATCH(Table13[[#This Row],[Energy Source]],'Emission Inputs (Optional)'!$K$10:$K$27,0),FALSE))*Table13[[#This Row],[Annual Consumption]],"")</f>
        <v/>
      </c>
      <c r="L22" s="63" t="str">
        <f>IF(Results!$K22&lt;&gt;"",Results!$K22,G22)</f>
        <v/>
      </c>
      <c r="M22" s="69" t="str">
        <f>IF(Results!$L22="","",IF(L22&lt;&gt;"",L22,0)/SUM(Results!$L$7:$L$189))</f>
        <v/>
      </c>
      <c r="N22" s="8"/>
      <c r="O22" s="8"/>
      <c r="P22" s="8"/>
      <c r="Q22" s="8"/>
      <c r="R22" s="8"/>
      <c r="S22" s="8"/>
      <c r="T22" s="8"/>
      <c r="U22" s="8"/>
      <c r="V22" s="8"/>
      <c r="W22" s="8"/>
      <c r="X22" s="8"/>
      <c r="Y22" s="8"/>
      <c r="Z22" s="8"/>
      <c r="AA22" s="8"/>
      <c r="AB22" s="8"/>
      <c r="AC22" s="8"/>
      <c r="AD22" s="8"/>
      <c r="AE22" s="8"/>
      <c r="AF22" s="8"/>
    </row>
    <row r="23" spans="1:32" x14ac:dyDescent="0.25">
      <c r="A23" s="67" t="str">
        <f>IF(B23&lt;&gt;"",COUNTA($B$7:B23),"")</f>
        <v/>
      </c>
      <c r="B23" s="62"/>
      <c r="C23" s="71"/>
      <c r="D23" s="62" t="str">
        <f>IF(Table13[[#This Row],[Energy Source]]="","",Table13[[#This Row],[Energy Source]])</f>
        <v/>
      </c>
      <c r="E23" s="62" t="str">
        <f>IF(Table13[[#This Row],[Units]]="", "", Table13[[#This Row],[Units]])</f>
        <v/>
      </c>
      <c r="F23" s="62" t="str">
        <f>IF(Table13[[#This Row],[Annual Consumption]]="", "", Table13[[#This Row],[Annual Consumption]])</f>
        <v/>
      </c>
      <c r="G23" s="14" t="str">
        <f>IFERROR(VLOOKUP(B23,'Emission Inputs (Optional)'!$G$9:$I$191,3,FALSE),"")</f>
        <v/>
      </c>
      <c r="H23" s="63" t="str">
        <f>IF(OR(Results!$C23="Energy", Results!$C23="Conserved Energy"), VLOOKUP(Results!$E23,'Emission Inputs (Optional)'!$S$10:$T$27,2,FALSE)*Results!$F23, "")</f>
        <v/>
      </c>
      <c r="I23" s="63" t="str">
        <f>IF(Results!$H23&lt;&gt;"",Results!$H23*0.293071,"")</f>
        <v/>
      </c>
      <c r="J23" s="68" t="str">
        <f>IF(Results!$H23&lt;&gt;"",Results!$H23/SUM($H$7:$H$189),"")</f>
        <v/>
      </c>
      <c r="K23" s="63" t="str">
        <f>IF(Results!$H23&lt;&gt;"",(HLOOKUP(Table13[[#This Row],[Units]],'Emission Inputs (Optional)'!$K$10:$Q$27,MATCH(Table13[[#This Row],[Energy Source]],'Emission Inputs (Optional)'!$K$10:$K$27,0),FALSE))*Table13[[#This Row],[Annual Consumption]],"")</f>
        <v/>
      </c>
      <c r="L23" s="63" t="str">
        <f>IF(Results!$K23&lt;&gt;"",Results!$K23,G23)</f>
        <v/>
      </c>
      <c r="M23" s="69" t="str">
        <f>IF(Results!$L23="","",IF(L23&lt;&gt;"",L23,0)/SUM(Results!$L$7:$L$189))</f>
        <v/>
      </c>
      <c r="N23" s="8"/>
      <c r="O23" s="8"/>
      <c r="P23" s="8"/>
      <c r="Q23" s="8"/>
      <c r="R23" s="8"/>
      <c r="S23" s="8"/>
      <c r="T23" s="8"/>
      <c r="U23" s="8"/>
      <c r="V23" s="8"/>
      <c r="W23" s="8"/>
      <c r="X23" s="8"/>
      <c r="Y23" s="8"/>
      <c r="Z23" s="8"/>
      <c r="AA23" s="8"/>
      <c r="AB23" s="8"/>
      <c r="AC23" s="8"/>
      <c r="AD23" s="8"/>
      <c r="AE23" s="8"/>
      <c r="AF23" s="8"/>
    </row>
    <row r="24" spans="1:32" x14ac:dyDescent="0.25">
      <c r="A24" s="67" t="str">
        <f>IF(B24&lt;&gt;"",COUNTA($B$7:B24),"")</f>
        <v/>
      </c>
      <c r="B24" s="62"/>
      <c r="C24" s="71"/>
      <c r="D24" s="62" t="str">
        <f>IF(Table13[[#This Row],[Energy Source]]="","",Table13[[#This Row],[Energy Source]])</f>
        <v/>
      </c>
      <c r="E24" s="62" t="str">
        <f>IF(Table13[[#This Row],[Units]]="", "", Table13[[#This Row],[Units]])</f>
        <v/>
      </c>
      <c r="F24" s="62" t="str">
        <f>IF(Table13[[#This Row],[Annual Consumption]]="", "", Table13[[#This Row],[Annual Consumption]])</f>
        <v/>
      </c>
      <c r="G24" s="14" t="str">
        <f>IFERROR(VLOOKUP(B24,'Emission Inputs (Optional)'!$G$9:$I$191,3,FALSE),"")</f>
        <v/>
      </c>
      <c r="H24" s="63" t="str">
        <f>IF(OR(Results!$C24="Energy", Results!$C24="Conserved Energy"), VLOOKUP(Results!$E24,'Emission Inputs (Optional)'!$S$10:$T$27,2,FALSE)*Results!$F24, "")</f>
        <v/>
      </c>
      <c r="I24" s="63" t="str">
        <f>IF(Results!$H24&lt;&gt;"",Results!$H24*0.293071,"")</f>
        <v/>
      </c>
      <c r="J24" s="68" t="str">
        <f>IF(Results!$H24&lt;&gt;"",Results!$H24/SUM($H$7:$H$189),"")</f>
        <v/>
      </c>
      <c r="K24" s="63" t="str">
        <f>IF(Results!$H24&lt;&gt;"",(HLOOKUP(Table13[[#This Row],[Units]],'Emission Inputs (Optional)'!$K$10:$Q$27,MATCH(Table13[[#This Row],[Energy Source]],'Emission Inputs (Optional)'!$K$10:$K$27,0),FALSE))*Table13[[#This Row],[Annual Consumption]],"")</f>
        <v/>
      </c>
      <c r="L24" s="63" t="str">
        <f>IF(Results!$K24&lt;&gt;"",Results!$K24,G24)</f>
        <v/>
      </c>
      <c r="M24" s="69" t="str">
        <f>IF(Results!$L24="","",IF(L24&lt;&gt;"",L24,0)/SUM(Results!$L$7:$L$189))</f>
        <v/>
      </c>
      <c r="N24" s="8"/>
      <c r="O24" s="8"/>
      <c r="P24" s="8"/>
      <c r="Q24" s="8"/>
      <c r="R24" s="8"/>
      <c r="S24" s="8"/>
      <c r="T24" s="8"/>
      <c r="U24" s="8"/>
      <c r="V24" s="8"/>
      <c r="W24" s="8"/>
      <c r="X24" s="8"/>
      <c r="Y24" s="8"/>
      <c r="Z24" s="8"/>
      <c r="AA24" s="8"/>
      <c r="AB24" s="8"/>
      <c r="AC24" s="8"/>
      <c r="AD24" s="8"/>
      <c r="AE24" s="8"/>
      <c r="AF24" s="8"/>
    </row>
    <row r="25" spans="1:32" x14ac:dyDescent="0.25">
      <c r="A25" s="67" t="str">
        <f>IF(B25&lt;&gt;"",COUNTA($B$7:B25),"")</f>
        <v/>
      </c>
      <c r="B25" s="62"/>
      <c r="C25" s="71"/>
      <c r="D25" s="62" t="str">
        <f>IF(Table13[[#This Row],[Energy Source]]="","",Table13[[#This Row],[Energy Source]])</f>
        <v/>
      </c>
      <c r="E25" s="62" t="str">
        <f>IF(Table13[[#This Row],[Units]]="", "", Table13[[#This Row],[Units]])</f>
        <v/>
      </c>
      <c r="F25" s="62" t="str">
        <f>IF(Table13[[#This Row],[Annual Consumption]]="", "", Table13[[#This Row],[Annual Consumption]])</f>
        <v/>
      </c>
      <c r="G25" s="14" t="str">
        <f>IFERROR(VLOOKUP(B25,'Emission Inputs (Optional)'!$G$9:$I$191,3,FALSE),"")</f>
        <v/>
      </c>
      <c r="H25" s="63" t="str">
        <f>IF(OR(Results!$C25="Energy", Results!$C25="Conserved Energy"), VLOOKUP(Results!$E25,'Emission Inputs (Optional)'!$S$10:$T$27,2,FALSE)*Results!$F25, "")</f>
        <v/>
      </c>
      <c r="I25" s="63" t="str">
        <f>IF(Results!$H25&lt;&gt;"",Results!$H25*0.293071,"")</f>
        <v/>
      </c>
      <c r="J25" s="68" t="str">
        <f>IF(Results!$H25&lt;&gt;"",Results!$H25/SUM($H$7:$H$189),"")</f>
        <v/>
      </c>
      <c r="K25" s="63" t="str">
        <f>IF(Results!$H25&lt;&gt;"",(HLOOKUP(Table13[[#This Row],[Units]],'Emission Inputs (Optional)'!$K$10:$Q$27,MATCH(Table13[[#This Row],[Energy Source]],'Emission Inputs (Optional)'!$K$10:$K$27,0),FALSE))*Table13[[#This Row],[Annual Consumption]],"")</f>
        <v/>
      </c>
      <c r="L25" s="63" t="str">
        <f>IF(Results!$K25&lt;&gt;"",Results!$K25,G25)</f>
        <v/>
      </c>
      <c r="M25" s="69" t="str">
        <f>IF(Results!$L25="","",IF(L25&lt;&gt;"",L25,0)/SUM(Results!$L$7:$L$189))</f>
        <v/>
      </c>
      <c r="N25" s="8"/>
      <c r="O25" s="8"/>
      <c r="P25" s="8"/>
      <c r="Q25" s="8"/>
      <c r="R25" s="8"/>
      <c r="S25" s="8"/>
      <c r="T25" s="8"/>
      <c r="U25" s="8"/>
      <c r="V25" s="8"/>
      <c r="W25" s="8"/>
      <c r="X25" s="8"/>
      <c r="Y25" s="8"/>
      <c r="Z25" s="8"/>
      <c r="AA25" s="8"/>
      <c r="AB25" s="8"/>
      <c r="AC25" s="8"/>
      <c r="AD25" s="8"/>
      <c r="AE25" s="8"/>
      <c r="AF25" s="8"/>
    </row>
    <row r="26" spans="1:32" x14ac:dyDescent="0.25">
      <c r="A26" s="67" t="str">
        <f>IF(B26&lt;&gt;"",COUNTA($B$7:B26),"")</f>
        <v/>
      </c>
      <c r="B26" s="62"/>
      <c r="C26" s="71"/>
      <c r="D26" s="62" t="str">
        <f>IF(Table13[[#This Row],[Energy Source]]="","",Table13[[#This Row],[Energy Source]])</f>
        <v/>
      </c>
      <c r="E26" s="62" t="str">
        <f>IF(Table13[[#This Row],[Units]]="", "", Table13[[#This Row],[Units]])</f>
        <v/>
      </c>
      <c r="F26" s="62" t="str">
        <f>IF(Table13[[#This Row],[Annual Consumption]]="", "", Table13[[#This Row],[Annual Consumption]])</f>
        <v/>
      </c>
      <c r="G26" s="14" t="str">
        <f>IFERROR(VLOOKUP(B26,'Emission Inputs (Optional)'!$G$9:$I$191,3,FALSE),"")</f>
        <v/>
      </c>
      <c r="H26" s="63" t="str">
        <f>IF(OR(Results!$C26="Energy", Results!$C26="Conserved Energy"), VLOOKUP(Results!$E26,'Emission Inputs (Optional)'!$S$10:$T$27,2,FALSE)*Results!$F26, "")</f>
        <v/>
      </c>
      <c r="I26" s="63" t="str">
        <f>IF(Results!$H26&lt;&gt;"",Results!$H26*0.293071,"")</f>
        <v/>
      </c>
      <c r="J26" s="68" t="str">
        <f>IF(Results!$H26&lt;&gt;"",Results!$H26/SUM($H$7:$H$189),"")</f>
        <v/>
      </c>
      <c r="K26" s="63" t="str">
        <f>IF(Results!$H26&lt;&gt;"",(HLOOKUP(Table13[[#This Row],[Units]],'Emission Inputs (Optional)'!$K$10:$Q$27,MATCH(Table13[[#This Row],[Energy Source]],'Emission Inputs (Optional)'!$K$10:$K$27,0),FALSE))*Table13[[#This Row],[Annual Consumption]],"")</f>
        <v/>
      </c>
      <c r="L26" s="63" t="str">
        <f>IF(Results!$K26&lt;&gt;"",Results!$K26,G26)</f>
        <v/>
      </c>
      <c r="M26" s="69" t="str">
        <f>IF(Results!$L26="","",IF(L26&lt;&gt;"",L26,0)/SUM(Results!$L$7:$L$189))</f>
        <v/>
      </c>
      <c r="N26" s="8"/>
      <c r="O26" s="8"/>
      <c r="P26" s="8"/>
      <c r="Q26" s="8"/>
      <c r="R26" s="8"/>
      <c r="S26" s="8"/>
      <c r="T26" s="8"/>
      <c r="U26" s="8"/>
      <c r="V26" s="8"/>
      <c r="W26" s="8"/>
      <c r="X26" s="8"/>
      <c r="Y26" s="8"/>
      <c r="Z26" s="8"/>
      <c r="AA26" s="8"/>
      <c r="AB26" s="8"/>
      <c r="AC26" s="8"/>
      <c r="AD26" s="8"/>
      <c r="AE26" s="8"/>
      <c r="AF26" s="8"/>
    </row>
    <row r="27" spans="1:32" x14ac:dyDescent="0.25">
      <c r="A27" s="67" t="str">
        <f>IF(B27&lt;&gt;"",COUNTA($B$7:B27),"")</f>
        <v/>
      </c>
      <c r="B27" s="62"/>
      <c r="C27" s="71"/>
      <c r="D27" s="62" t="str">
        <f>IF(Table13[[#This Row],[Energy Source]]="","",Table13[[#This Row],[Energy Source]])</f>
        <v/>
      </c>
      <c r="E27" s="62" t="str">
        <f>IF(Table13[[#This Row],[Units]]="", "", Table13[[#This Row],[Units]])</f>
        <v/>
      </c>
      <c r="F27" s="62" t="str">
        <f>IF(Table13[[#This Row],[Annual Consumption]]="", "", Table13[[#This Row],[Annual Consumption]])</f>
        <v/>
      </c>
      <c r="G27" s="14" t="str">
        <f>IFERROR(VLOOKUP(B27,'Emission Inputs (Optional)'!$G$9:$I$191,3,FALSE),"")</f>
        <v/>
      </c>
      <c r="H27" s="63" t="str">
        <f>IF(OR(Results!$C27="Energy", Results!$C27="Conserved Energy"), VLOOKUP(Results!$E27,'Emission Inputs (Optional)'!$S$10:$T$27,2,FALSE)*Results!$F27, "")</f>
        <v/>
      </c>
      <c r="I27" s="63" t="str">
        <f>IF(Results!$H27&lt;&gt;"",Results!$H27*0.293071,"")</f>
        <v/>
      </c>
      <c r="J27" s="68" t="str">
        <f>IF(Results!$H27&lt;&gt;"",Results!$H27/SUM($H$7:$H$189),"")</f>
        <v/>
      </c>
      <c r="K27" s="63" t="str">
        <f>IF(Results!$H27&lt;&gt;"",(HLOOKUP(Table13[[#This Row],[Units]],'Emission Inputs (Optional)'!$K$10:$Q$27,MATCH(Table13[[#This Row],[Energy Source]],'Emission Inputs (Optional)'!$K$10:$K$27,0),FALSE))*Table13[[#This Row],[Annual Consumption]],"")</f>
        <v/>
      </c>
      <c r="L27" s="63" t="str">
        <f>IF(Results!$K27&lt;&gt;"",Results!$K27,G27)</f>
        <v/>
      </c>
      <c r="M27" s="69" t="str">
        <f>IF(Results!$L27="","",IF(L27&lt;&gt;"",L27,0)/SUM(Results!$L$7:$L$189))</f>
        <v/>
      </c>
      <c r="N27" s="8"/>
      <c r="O27" s="8"/>
      <c r="P27" s="8"/>
      <c r="Q27" s="8"/>
      <c r="R27" s="8"/>
      <c r="S27" s="8"/>
      <c r="T27" s="8"/>
      <c r="U27" s="8"/>
      <c r="V27" s="8"/>
      <c r="W27" s="8"/>
      <c r="X27" s="8"/>
      <c r="Y27" s="8"/>
      <c r="Z27" s="8"/>
      <c r="AA27" s="8"/>
      <c r="AB27" s="8"/>
      <c r="AC27" s="8"/>
      <c r="AD27" s="8"/>
      <c r="AE27" s="8"/>
      <c r="AF27" s="8"/>
    </row>
    <row r="28" spans="1:32" x14ac:dyDescent="0.25">
      <c r="A28" s="67" t="str">
        <f>IF(B28&lt;&gt;"",COUNTA($B$7:B28),"")</f>
        <v/>
      </c>
      <c r="B28" s="62"/>
      <c r="C28" s="71"/>
      <c r="D28" s="62" t="str">
        <f>IF(Table13[[#This Row],[Energy Source]]="","",Table13[[#This Row],[Energy Source]])</f>
        <v/>
      </c>
      <c r="E28" s="62" t="str">
        <f>IF(Table13[[#This Row],[Units]]="", "", Table13[[#This Row],[Units]])</f>
        <v/>
      </c>
      <c r="F28" s="62" t="str">
        <f>IF(Table13[[#This Row],[Annual Consumption]]="", "", Table13[[#This Row],[Annual Consumption]])</f>
        <v/>
      </c>
      <c r="G28" s="14" t="str">
        <f>IFERROR(VLOOKUP(B28,'Emission Inputs (Optional)'!$G$9:$I$191,3,FALSE),"")</f>
        <v/>
      </c>
      <c r="H28" s="63" t="str">
        <f>IF(OR(Results!$C28="Energy", Results!$C28="Conserved Energy"), VLOOKUP(Results!$E28,'Emission Inputs (Optional)'!$S$10:$T$27,2,FALSE)*Results!$F28, "")</f>
        <v/>
      </c>
      <c r="I28" s="63" t="str">
        <f>IF(Results!$H28&lt;&gt;"",Results!$H28*0.293071,"")</f>
        <v/>
      </c>
      <c r="J28" s="68" t="str">
        <f>IF(Results!$H28&lt;&gt;"",Results!$H28/SUM($H$7:$H$189),"")</f>
        <v/>
      </c>
      <c r="K28" s="63" t="str">
        <f>IF(Results!$H28&lt;&gt;"",(HLOOKUP(Table13[[#This Row],[Units]],'Emission Inputs (Optional)'!$K$10:$Q$27,MATCH(Table13[[#This Row],[Energy Source]],'Emission Inputs (Optional)'!$K$10:$K$27,0),FALSE))*Table13[[#This Row],[Annual Consumption]],"")</f>
        <v/>
      </c>
      <c r="L28" s="63" t="str">
        <f>IF(Results!$K28&lt;&gt;"",Results!$K28,G28)</f>
        <v/>
      </c>
      <c r="M28" s="69" t="str">
        <f>IF(Results!$L28="","",IF(L28&lt;&gt;"",L28,0)/SUM(Results!$L$7:$L$189))</f>
        <v/>
      </c>
      <c r="N28" s="8"/>
      <c r="O28" s="8"/>
      <c r="P28" s="8"/>
      <c r="Q28" s="8"/>
      <c r="R28" s="8"/>
      <c r="S28" s="8"/>
      <c r="T28" s="8"/>
      <c r="U28" s="8"/>
      <c r="V28" s="8"/>
      <c r="W28" s="8"/>
      <c r="X28" s="8"/>
      <c r="Y28" s="8"/>
      <c r="Z28" s="8"/>
      <c r="AA28" s="8"/>
      <c r="AB28" s="8"/>
      <c r="AC28" s="8"/>
      <c r="AD28" s="8"/>
      <c r="AE28" s="8"/>
      <c r="AF28" s="8"/>
    </row>
    <row r="29" spans="1:32" x14ac:dyDescent="0.25">
      <c r="A29" s="67" t="str">
        <f>IF(B29&lt;&gt;"",COUNTA($B$7:B29),"")</f>
        <v/>
      </c>
      <c r="B29" s="62"/>
      <c r="C29" s="71"/>
      <c r="D29" s="62" t="str">
        <f>IF(Table13[[#This Row],[Energy Source]]="","",Table13[[#This Row],[Energy Source]])</f>
        <v/>
      </c>
      <c r="E29" s="62" t="str">
        <f>IF(Table13[[#This Row],[Units]]="", "", Table13[[#This Row],[Units]])</f>
        <v/>
      </c>
      <c r="F29" s="62" t="str">
        <f>IF(Table13[[#This Row],[Annual Consumption]]="", "", Table13[[#This Row],[Annual Consumption]])</f>
        <v/>
      </c>
      <c r="G29" s="14" t="str">
        <f>IFERROR(VLOOKUP(B29,'Emission Inputs (Optional)'!$G$9:$I$191,3,FALSE),"")</f>
        <v/>
      </c>
      <c r="H29" s="63" t="str">
        <f>IF(OR(Results!$C29="Energy", Results!$C29="Conserved Energy"), VLOOKUP(Results!$E29,'Emission Inputs (Optional)'!$S$10:$T$27,2,FALSE)*Results!$F29, "")</f>
        <v/>
      </c>
      <c r="I29" s="63" t="str">
        <f>IF(Results!$H29&lt;&gt;"",Results!$H29*0.293071,"")</f>
        <v/>
      </c>
      <c r="J29" s="68" t="str">
        <f>IF(Results!$H29&lt;&gt;"",Results!$H29/SUM($H$7:$H$189),"")</f>
        <v/>
      </c>
      <c r="K29" s="63" t="str">
        <f>IF(Results!$H29&lt;&gt;"",(HLOOKUP(Table13[[#This Row],[Units]],'Emission Inputs (Optional)'!$K$10:$Q$27,MATCH(Table13[[#This Row],[Energy Source]],'Emission Inputs (Optional)'!$K$10:$K$27,0),FALSE))*Table13[[#This Row],[Annual Consumption]],"")</f>
        <v/>
      </c>
      <c r="L29" s="63" t="str">
        <f>IF(Results!$K29&lt;&gt;"",Results!$K29,G29)</f>
        <v/>
      </c>
      <c r="M29" s="69" t="str">
        <f>IF(Results!$L29="","",IF(L29&lt;&gt;"",L29,0)/SUM(Results!$L$7:$L$189))</f>
        <v/>
      </c>
      <c r="N29" s="8"/>
      <c r="O29" s="8"/>
      <c r="P29" s="8"/>
      <c r="Q29" s="8"/>
      <c r="R29" s="8"/>
      <c r="S29" s="8"/>
      <c r="T29" s="8"/>
      <c r="U29" s="8"/>
      <c r="V29" s="8"/>
      <c r="W29" s="8"/>
      <c r="X29" s="8"/>
      <c r="Y29" s="8"/>
      <c r="Z29" s="8"/>
      <c r="AA29" s="8"/>
      <c r="AB29" s="8"/>
      <c r="AC29" s="8"/>
      <c r="AD29" s="8"/>
      <c r="AE29" s="8"/>
      <c r="AF29" s="8"/>
    </row>
    <row r="30" spans="1:32" x14ac:dyDescent="0.25">
      <c r="A30" s="67" t="str">
        <f>IF(B30&lt;&gt;"",COUNTA($B$7:B30),"")</f>
        <v/>
      </c>
      <c r="B30" s="62"/>
      <c r="C30" s="71"/>
      <c r="D30" s="62" t="str">
        <f>IF(Table13[[#This Row],[Energy Source]]="","",Table13[[#This Row],[Energy Source]])</f>
        <v/>
      </c>
      <c r="E30" s="62" t="str">
        <f>IF(Table13[[#This Row],[Units]]="", "", Table13[[#This Row],[Units]])</f>
        <v/>
      </c>
      <c r="F30" s="62" t="str">
        <f>IF(Table13[[#This Row],[Annual Consumption]]="", "", Table13[[#This Row],[Annual Consumption]])</f>
        <v/>
      </c>
      <c r="G30" s="14" t="str">
        <f>IFERROR(VLOOKUP(B30,'Emission Inputs (Optional)'!$G$9:$I$191,3,FALSE),"")</f>
        <v/>
      </c>
      <c r="H30" s="63" t="str">
        <f>IF(OR(Results!$C30="Energy", Results!$C30="Conserved Energy"), VLOOKUP(Results!$E30,'Emission Inputs (Optional)'!$S$10:$T$27,2,FALSE)*Results!$F30, "")</f>
        <v/>
      </c>
      <c r="I30" s="63" t="str">
        <f>IF(Results!$H30&lt;&gt;"",Results!$H30*0.293071,"")</f>
        <v/>
      </c>
      <c r="J30" s="68" t="str">
        <f>IF(Results!$H30&lt;&gt;"",Results!$H30/SUM($H$7:$H$189),"")</f>
        <v/>
      </c>
      <c r="K30" s="63" t="str">
        <f>IF(Results!$H30&lt;&gt;"",(HLOOKUP(Table13[[#This Row],[Units]],'Emission Inputs (Optional)'!$K$10:$Q$27,MATCH(Table13[[#This Row],[Energy Source]],'Emission Inputs (Optional)'!$K$10:$K$27,0),FALSE))*Table13[[#This Row],[Annual Consumption]],"")</f>
        <v/>
      </c>
      <c r="L30" s="63" t="str">
        <f>IF(Results!$K30&lt;&gt;"",Results!$K30,G30)</f>
        <v/>
      </c>
      <c r="M30" s="69" t="str">
        <f>IF(Results!$L30="","",IF(L30&lt;&gt;"",L30,0)/SUM(Results!$L$7:$L$189))</f>
        <v/>
      </c>
      <c r="N30" s="8"/>
      <c r="O30" s="8"/>
      <c r="P30" s="8"/>
      <c r="Q30" s="8"/>
      <c r="R30" s="8"/>
      <c r="S30" s="8"/>
      <c r="T30" s="8"/>
      <c r="U30" s="8"/>
      <c r="V30" s="8"/>
      <c r="W30" s="8"/>
      <c r="X30" s="8"/>
      <c r="Y30" s="8"/>
      <c r="Z30" s="8"/>
      <c r="AA30" s="8"/>
      <c r="AB30" s="8"/>
      <c r="AC30" s="8"/>
      <c r="AD30" s="8"/>
      <c r="AE30" s="8"/>
      <c r="AF30" s="8"/>
    </row>
    <row r="31" spans="1:32" x14ac:dyDescent="0.25">
      <c r="A31" s="67" t="str">
        <f>IF(B31&lt;&gt;"",COUNTA($B$7:B31),"")</f>
        <v/>
      </c>
      <c r="B31" s="62"/>
      <c r="C31" s="71"/>
      <c r="D31" s="62" t="str">
        <f>IF(Table13[[#This Row],[Energy Source]]="","",Table13[[#This Row],[Energy Source]])</f>
        <v/>
      </c>
      <c r="E31" s="62" t="str">
        <f>IF(Table13[[#This Row],[Units]]="", "", Table13[[#This Row],[Units]])</f>
        <v/>
      </c>
      <c r="F31" s="62" t="str">
        <f>IF(Table13[[#This Row],[Annual Consumption]]="", "", Table13[[#This Row],[Annual Consumption]])</f>
        <v/>
      </c>
      <c r="G31" s="14" t="str">
        <f>IFERROR(VLOOKUP(B31,'Emission Inputs (Optional)'!$G$9:$I$191,3,FALSE),"")</f>
        <v/>
      </c>
      <c r="H31" s="63" t="str">
        <f>IF(OR(Results!$C31="Energy", Results!$C31="Conserved Energy"), VLOOKUP(Results!$E31,'Emission Inputs (Optional)'!$S$10:$T$27,2,FALSE)*Results!$F31, "")</f>
        <v/>
      </c>
      <c r="I31" s="63" t="str">
        <f>IF(Results!$H31&lt;&gt;"",Results!$H31*0.293071,"")</f>
        <v/>
      </c>
      <c r="J31" s="68" t="str">
        <f>IF(Results!$H31&lt;&gt;"",Results!$H31/SUM($H$7:$H$189),"")</f>
        <v/>
      </c>
      <c r="K31" s="63" t="str">
        <f>IF(Results!$H31&lt;&gt;"",(HLOOKUP(Table13[[#This Row],[Units]],'Emission Inputs (Optional)'!$K$10:$Q$27,MATCH(Table13[[#This Row],[Energy Source]],'Emission Inputs (Optional)'!$K$10:$K$27,0),FALSE))*Table13[[#This Row],[Annual Consumption]],"")</f>
        <v/>
      </c>
      <c r="L31" s="63" t="str">
        <f>IF(Results!$K31&lt;&gt;"",Results!$K31,G31)</f>
        <v/>
      </c>
      <c r="M31" s="69" t="str">
        <f>IF(Results!$L31="","",IF(L31&lt;&gt;"",L31,0)/SUM(Results!$L$7:$L$189))</f>
        <v/>
      </c>
      <c r="N31" s="8"/>
      <c r="O31" s="8"/>
      <c r="P31" s="8"/>
      <c r="Q31" s="8"/>
      <c r="R31" s="8"/>
      <c r="S31" s="8"/>
      <c r="T31" s="8"/>
      <c r="U31" s="8"/>
      <c r="V31" s="8"/>
      <c r="W31" s="8"/>
      <c r="X31" s="8"/>
      <c r="Y31" s="8"/>
      <c r="Z31" s="8"/>
      <c r="AA31" s="8"/>
      <c r="AB31" s="8"/>
      <c r="AC31" s="8"/>
      <c r="AD31" s="8"/>
      <c r="AE31" s="8"/>
      <c r="AF31" s="8"/>
    </row>
    <row r="32" spans="1:32" x14ac:dyDescent="0.25">
      <c r="A32" s="67" t="str">
        <f>IF(B32&lt;&gt;"",COUNTA($B$7:B32),"")</f>
        <v/>
      </c>
      <c r="B32" s="62"/>
      <c r="C32" s="71"/>
      <c r="D32" s="62" t="str">
        <f>IF(Table13[[#This Row],[Energy Source]]="","",Table13[[#This Row],[Energy Source]])</f>
        <v/>
      </c>
      <c r="E32" s="62" t="str">
        <f>IF(Table13[[#This Row],[Units]]="", "", Table13[[#This Row],[Units]])</f>
        <v/>
      </c>
      <c r="F32" s="62" t="str">
        <f>IF(Table13[[#This Row],[Annual Consumption]]="", "", Table13[[#This Row],[Annual Consumption]])</f>
        <v/>
      </c>
      <c r="G32" s="14" t="str">
        <f>IFERROR(VLOOKUP(B32,'Emission Inputs (Optional)'!$G$9:$I$191,3,FALSE),"")</f>
        <v/>
      </c>
      <c r="H32" s="63" t="str">
        <f>IF(OR(Results!$C32="Energy", Results!$C32="Conserved Energy"), VLOOKUP(Results!$E32,'Emission Inputs (Optional)'!$S$10:$T$27,2,FALSE)*Results!$F32, "")</f>
        <v/>
      </c>
      <c r="I32" s="63" t="str">
        <f>IF(Results!$H32&lt;&gt;"",Results!$H32*0.293071,"")</f>
        <v/>
      </c>
      <c r="J32" s="68" t="str">
        <f>IF(Results!$H32&lt;&gt;"",Results!$H32/SUM($H$7:$H$189),"")</f>
        <v/>
      </c>
      <c r="K32" s="63" t="str">
        <f>IF(Results!$H32&lt;&gt;"",(HLOOKUP(Table13[[#This Row],[Units]],'Emission Inputs (Optional)'!$K$10:$Q$27,MATCH(Table13[[#This Row],[Energy Source]],'Emission Inputs (Optional)'!$K$10:$K$27,0),FALSE))*Table13[[#This Row],[Annual Consumption]],"")</f>
        <v/>
      </c>
      <c r="L32" s="63" t="str">
        <f>IF(Results!$K32&lt;&gt;"",Results!$K32,G32)</f>
        <v/>
      </c>
      <c r="M32" s="69" t="str">
        <f>IF(Results!$L32="","",IF(L32&lt;&gt;"",L32,0)/SUM(Results!$L$7:$L$189))</f>
        <v/>
      </c>
      <c r="N32" s="8"/>
      <c r="O32" s="8"/>
      <c r="P32" s="8"/>
      <c r="Q32" s="8"/>
      <c r="R32" s="8"/>
      <c r="S32" s="8"/>
      <c r="T32" s="8"/>
      <c r="U32" s="8"/>
      <c r="V32" s="8"/>
      <c r="W32" s="8"/>
      <c r="X32" s="8"/>
      <c r="Y32" s="8"/>
      <c r="Z32" s="8"/>
      <c r="AA32" s="8"/>
      <c r="AB32" s="8"/>
      <c r="AC32" s="8"/>
      <c r="AD32" s="8"/>
      <c r="AE32" s="8"/>
      <c r="AF32" s="8"/>
    </row>
    <row r="33" spans="1:32" x14ac:dyDescent="0.25">
      <c r="A33" s="67" t="str">
        <f>IF(B33&lt;&gt;"",COUNTA($B$7:B33),"")</f>
        <v/>
      </c>
      <c r="B33" s="62"/>
      <c r="C33" s="71"/>
      <c r="D33" s="62" t="str">
        <f>IF(Table13[[#This Row],[Energy Source]]="","",Table13[[#This Row],[Energy Source]])</f>
        <v/>
      </c>
      <c r="E33" s="62" t="str">
        <f>IF(Table13[[#This Row],[Units]]="", "", Table13[[#This Row],[Units]])</f>
        <v/>
      </c>
      <c r="F33" s="62" t="str">
        <f>IF(Table13[[#This Row],[Annual Consumption]]="", "", Table13[[#This Row],[Annual Consumption]])</f>
        <v/>
      </c>
      <c r="G33" s="14" t="str">
        <f>IFERROR(VLOOKUP(B33,'Emission Inputs (Optional)'!$G$9:$I$191,3,FALSE),"")</f>
        <v/>
      </c>
      <c r="H33" s="63" t="str">
        <f>IF(OR(Results!$C33="Energy", Results!$C33="Conserved Energy"), VLOOKUP(Results!$E33,'Emission Inputs (Optional)'!$S$10:$T$27,2,FALSE)*Results!$F33, "")</f>
        <v/>
      </c>
      <c r="I33" s="63" t="str">
        <f>IF(Results!$H33&lt;&gt;"",Results!$H33*0.293071,"")</f>
        <v/>
      </c>
      <c r="J33" s="68" t="str">
        <f>IF(Results!$H33&lt;&gt;"",Results!$H33/SUM($H$7:$H$189),"")</f>
        <v/>
      </c>
      <c r="K33" s="63" t="str">
        <f>IF(Results!$H33&lt;&gt;"",(HLOOKUP(Table13[[#This Row],[Units]],'Emission Inputs (Optional)'!$K$10:$Q$27,MATCH(Table13[[#This Row],[Energy Source]],'Emission Inputs (Optional)'!$K$10:$K$27,0),FALSE))*Table13[[#This Row],[Annual Consumption]],"")</f>
        <v/>
      </c>
      <c r="L33" s="63" t="str">
        <f>IF(Results!$K33&lt;&gt;"",Results!$K33,G33)</f>
        <v/>
      </c>
      <c r="M33" s="69" t="str">
        <f>IF(Results!$L33="","",IF(L33&lt;&gt;"",L33,0)/SUM(Results!$L$7:$L$189))</f>
        <v/>
      </c>
      <c r="N33" s="8"/>
      <c r="O33" s="8"/>
      <c r="P33" s="8"/>
      <c r="Q33" s="8"/>
      <c r="R33" s="8"/>
      <c r="S33" s="8"/>
      <c r="T33" s="8"/>
      <c r="U33" s="8"/>
      <c r="V33" s="8"/>
      <c r="W33" s="8"/>
      <c r="X33" s="8"/>
      <c r="Y33" s="8"/>
      <c r="Z33" s="8"/>
      <c r="AA33" s="8"/>
      <c r="AB33" s="8"/>
      <c r="AC33" s="8"/>
      <c r="AD33" s="8"/>
      <c r="AE33" s="8"/>
      <c r="AF33" s="8"/>
    </row>
    <row r="34" spans="1:32" x14ac:dyDescent="0.25">
      <c r="A34" s="67" t="str">
        <f>IF(B34&lt;&gt;"",COUNTA($B$7:B34),"")</f>
        <v/>
      </c>
      <c r="B34" s="62"/>
      <c r="C34" s="71"/>
      <c r="D34" s="62" t="str">
        <f>IF(Table13[[#This Row],[Energy Source]]="","",Table13[[#This Row],[Energy Source]])</f>
        <v/>
      </c>
      <c r="E34" s="62" t="str">
        <f>IF(Table13[[#This Row],[Units]]="", "", Table13[[#This Row],[Units]])</f>
        <v/>
      </c>
      <c r="F34" s="62" t="str">
        <f>IF(Table13[[#This Row],[Annual Consumption]]="", "", Table13[[#This Row],[Annual Consumption]])</f>
        <v/>
      </c>
      <c r="G34" s="14" t="str">
        <f>IFERROR(VLOOKUP(B34,'Emission Inputs (Optional)'!$G$9:$I$191,3,FALSE),"")</f>
        <v/>
      </c>
      <c r="H34" s="63" t="str">
        <f>IF(OR(Results!$C34="Energy", Results!$C34="Conserved Energy"), VLOOKUP(Results!$E34,'Emission Inputs (Optional)'!$S$10:$T$27,2,FALSE)*Results!$F34, "")</f>
        <v/>
      </c>
      <c r="I34" s="63" t="str">
        <f>IF(Results!$H34&lt;&gt;"",Results!$H34*0.293071,"")</f>
        <v/>
      </c>
      <c r="J34" s="68" t="str">
        <f>IF(Results!$H34&lt;&gt;"",Results!$H34/SUM($H$7:$H$189),"")</f>
        <v/>
      </c>
      <c r="K34" s="63" t="str">
        <f>IF(Results!$H34&lt;&gt;"",(HLOOKUP(Table13[[#This Row],[Units]],'Emission Inputs (Optional)'!$K$10:$Q$27,MATCH(Table13[[#This Row],[Energy Source]],'Emission Inputs (Optional)'!$K$10:$K$27,0),FALSE))*Table13[[#This Row],[Annual Consumption]],"")</f>
        <v/>
      </c>
      <c r="L34" s="63" t="str">
        <f>IF(Results!$K34&lt;&gt;"",Results!$K34,G34)</f>
        <v/>
      </c>
      <c r="M34" s="69" t="str">
        <f>IF(Results!$L34="","",IF(L34&lt;&gt;"",L34,0)/SUM(Results!$L$7:$L$189))</f>
        <v/>
      </c>
      <c r="N34" s="8"/>
      <c r="O34" s="8"/>
      <c r="P34" s="8"/>
      <c r="Q34" s="8"/>
      <c r="R34" s="8"/>
      <c r="S34" s="8"/>
      <c r="T34" s="8"/>
      <c r="U34" s="8"/>
      <c r="V34" s="8"/>
      <c r="W34" s="8"/>
      <c r="X34" s="8"/>
      <c r="Y34" s="8"/>
      <c r="Z34" s="8"/>
      <c r="AA34" s="8"/>
      <c r="AB34" s="8"/>
      <c r="AC34" s="8"/>
      <c r="AD34" s="8"/>
      <c r="AE34" s="8"/>
      <c r="AF34" s="8"/>
    </row>
    <row r="35" spans="1:32" x14ac:dyDescent="0.25">
      <c r="A35" s="67" t="str">
        <f>IF(B35&lt;&gt;"",COUNTA($B$7:B35),"")</f>
        <v/>
      </c>
      <c r="B35" s="62"/>
      <c r="C35" s="71"/>
      <c r="D35" s="62" t="str">
        <f>IF(Table13[[#This Row],[Energy Source]]="","",Table13[[#This Row],[Energy Source]])</f>
        <v/>
      </c>
      <c r="E35" s="62" t="str">
        <f>IF(Table13[[#This Row],[Units]]="", "", Table13[[#This Row],[Units]])</f>
        <v/>
      </c>
      <c r="F35" s="62" t="str">
        <f>IF(Table13[[#This Row],[Annual Consumption]]="", "", Table13[[#This Row],[Annual Consumption]])</f>
        <v/>
      </c>
      <c r="G35" s="14" t="str">
        <f>IFERROR(VLOOKUP(B35,'Emission Inputs (Optional)'!$G$9:$I$191,3,FALSE),"")</f>
        <v/>
      </c>
      <c r="H35" s="63" t="str">
        <f>IF(OR(Results!$C35="Energy", Results!$C35="Conserved Energy"), VLOOKUP(Results!$E35,'Emission Inputs (Optional)'!$S$10:$T$27,2,FALSE)*Results!$F35, "")</f>
        <v/>
      </c>
      <c r="I35" s="63" t="str">
        <f>IF(Results!$H35&lt;&gt;"",Results!$H35*0.293071,"")</f>
        <v/>
      </c>
      <c r="J35" s="68" t="str">
        <f>IF(Results!$H35&lt;&gt;"",Results!$H35/SUM($H$7:$H$189),"")</f>
        <v/>
      </c>
      <c r="K35" s="63" t="str">
        <f>IF(Results!$H35&lt;&gt;"",(HLOOKUP(Table13[[#This Row],[Units]],'Emission Inputs (Optional)'!$K$10:$Q$27,MATCH(Table13[[#This Row],[Energy Source]],'Emission Inputs (Optional)'!$K$10:$K$27,0),FALSE))*Table13[[#This Row],[Annual Consumption]],"")</f>
        <v/>
      </c>
      <c r="L35" s="63" t="str">
        <f>IF(Results!$K35&lt;&gt;"",Results!$K35,G35)</f>
        <v/>
      </c>
      <c r="M35" s="69" t="str">
        <f>IF(Results!$L35="","",IF(L35&lt;&gt;"",L35,0)/SUM(Results!$L$7:$L$189))</f>
        <v/>
      </c>
      <c r="N35" s="8"/>
      <c r="O35" s="8"/>
      <c r="P35" s="8"/>
      <c r="Q35" s="8"/>
      <c r="R35" s="8"/>
      <c r="S35" s="8"/>
      <c r="T35" s="8"/>
      <c r="U35" s="8"/>
      <c r="V35" s="8"/>
      <c r="W35" s="8"/>
      <c r="X35" s="8"/>
      <c r="Y35" s="8"/>
      <c r="Z35" s="8"/>
      <c r="AA35" s="8"/>
      <c r="AB35" s="8"/>
      <c r="AC35" s="8"/>
      <c r="AD35" s="8"/>
      <c r="AE35" s="8"/>
      <c r="AF35" s="8"/>
    </row>
    <row r="36" spans="1:32" x14ac:dyDescent="0.25">
      <c r="A36" s="67" t="str">
        <f>IF(B36&lt;&gt;"",COUNTA($B$7:B36),"")</f>
        <v/>
      </c>
      <c r="B36" s="62"/>
      <c r="C36" s="71"/>
      <c r="D36" s="62" t="str">
        <f>IF(Table13[[#This Row],[Energy Source]]="","",Table13[[#This Row],[Energy Source]])</f>
        <v/>
      </c>
      <c r="E36" s="62" t="str">
        <f>IF(Table13[[#This Row],[Units]]="", "", Table13[[#This Row],[Units]])</f>
        <v/>
      </c>
      <c r="F36" s="62" t="str">
        <f>IF(Table13[[#This Row],[Annual Consumption]]="", "", Table13[[#This Row],[Annual Consumption]])</f>
        <v/>
      </c>
      <c r="G36" s="14" t="str">
        <f>IFERROR(VLOOKUP(B36,'Emission Inputs (Optional)'!$G$9:$I$191,3,FALSE),"")</f>
        <v/>
      </c>
      <c r="H36" s="63" t="str">
        <f>IF(OR(Results!$C36="Energy", Results!$C36="Conserved Energy"), VLOOKUP(Results!$E36,'Emission Inputs (Optional)'!$S$10:$T$27,2,FALSE)*Results!$F36, "")</f>
        <v/>
      </c>
      <c r="I36" s="63" t="str">
        <f>IF(Results!$H36&lt;&gt;"",Results!$H36*0.293071,"")</f>
        <v/>
      </c>
      <c r="J36" s="68" t="str">
        <f>IF(Results!$H36&lt;&gt;"",Results!$H36/SUM($H$7:$H$189),"")</f>
        <v/>
      </c>
      <c r="K36" s="63" t="str">
        <f>IF(Results!$H36&lt;&gt;"",(HLOOKUP(Table13[[#This Row],[Units]],'Emission Inputs (Optional)'!$K$10:$Q$27,MATCH(Table13[[#This Row],[Energy Source]],'Emission Inputs (Optional)'!$K$10:$K$27,0),FALSE))*Table13[[#This Row],[Annual Consumption]],"")</f>
        <v/>
      </c>
      <c r="L36" s="63" t="str">
        <f>IF(Results!$K36&lt;&gt;"",Results!$K36,G36)</f>
        <v/>
      </c>
      <c r="M36" s="69" t="str">
        <f>IF(Results!$L36="","",IF(L36&lt;&gt;"",L36,0)/SUM(Results!$L$7:$L$189))</f>
        <v/>
      </c>
      <c r="N36" s="8"/>
      <c r="O36" s="8"/>
      <c r="P36" s="8"/>
      <c r="Q36" s="8"/>
      <c r="R36" s="8"/>
      <c r="S36" s="8"/>
      <c r="T36" s="8"/>
      <c r="U36" s="8"/>
      <c r="V36" s="8"/>
      <c r="W36" s="8"/>
      <c r="X36" s="8"/>
      <c r="Y36" s="8"/>
      <c r="Z36" s="8"/>
      <c r="AA36" s="8"/>
      <c r="AB36" s="8"/>
      <c r="AC36" s="8"/>
      <c r="AD36" s="8"/>
      <c r="AE36" s="8"/>
      <c r="AF36" s="8"/>
    </row>
    <row r="37" spans="1:32" x14ac:dyDescent="0.25">
      <c r="A37" s="67" t="str">
        <f>IF(B37&lt;&gt;"",COUNTA($B$7:B37),"")</f>
        <v/>
      </c>
      <c r="B37" s="62"/>
      <c r="C37" s="71"/>
      <c r="D37" s="62" t="str">
        <f>IF(Table13[[#This Row],[Energy Source]]="","",Table13[[#This Row],[Energy Source]])</f>
        <v/>
      </c>
      <c r="E37" s="62" t="str">
        <f>IF(Table13[[#This Row],[Units]]="", "", Table13[[#This Row],[Units]])</f>
        <v/>
      </c>
      <c r="F37" s="62" t="str">
        <f>IF(Table13[[#This Row],[Annual Consumption]]="", "", Table13[[#This Row],[Annual Consumption]])</f>
        <v/>
      </c>
      <c r="G37" s="14" t="str">
        <f>IFERROR(VLOOKUP(B37,'Emission Inputs (Optional)'!$G$9:$I$191,3,FALSE),"")</f>
        <v/>
      </c>
      <c r="H37" s="63" t="str">
        <f>IF(OR(Results!$C37="Energy", Results!$C37="Conserved Energy"), VLOOKUP(Results!$E37,'Emission Inputs (Optional)'!$S$10:$T$27,2,FALSE)*Results!$F37, "")</f>
        <v/>
      </c>
      <c r="I37" s="63" t="str">
        <f>IF(Results!$H37&lt;&gt;"",Results!$H37*0.293071,"")</f>
        <v/>
      </c>
      <c r="J37" s="68" t="str">
        <f>IF(Results!$H37&lt;&gt;"",Results!$H37/SUM($H$7:$H$189),"")</f>
        <v/>
      </c>
      <c r="K37" s="63" t="str">
        <f>IF(Results!$H37&lt;&gt;"",(HLOOKUP(Table13[[#This Row],[Units]],'Emission Inputs (Optional)'!$K$10:$Q$27,MATCH(Table13[[#This Row],[Energy Source]],'Emission Inputs (Optional)'!$K$10:$K$27,0),FALSE))*Table13[[#This Row],[Annual Consumption]],"")</f>
        <v/>
      </c>
      <c r="L37" s="63" t="str">
        <f>IF(Results!$K37&lt;&gt;"",Results!$K37,G37)</f>
        <v/>
      </c>
      <c r="M37" s="69" t="str">
        <f>IF(Results!$L37="","",IF(L37&lt;&gt;"",L37,0)/SUM(Results!$L$7:$L$189))</f>
        <v/>
      </c>
      <c r="N37" s="8"/>
      <c r="O37" s="8"/>
      <c r="P37" s="8"/>
      <c r="Q37" s="8"/>
      <c r="R37" s="8"/>
      <c r="S37" s="8"/>
      <c r="T37" s="8"/>
      <c r="U37" s="8"/>
      <c r="V37" s="8"/>
      <c r="W37" s="8"/>
      <c r="X37" s="8"/>
      <c r="Y37" s="8"/>
      <c r="Z37" s="8"/>
      <c r="AA37" s="8"/>
      <c r="AB37" s="8"/>
      <c r="AC37" s="8"/>
      <c r="AD37" s="8"/>
      <c r="AE37" s="8"/>
      <c r="AF37" s="8"/>
    </row>
    <row r="38" spans="1:32" x14ac:dyDescent="0.25">
      <c r="A38" s="67" t="str">
        <f>IF(B38&lt;&gt;"",COUNTA($B$7:B38),"")</f>
        <v/>
      </c>
      <c r="B38" s="62"/>
      <c r="C38" s="71"/>
      <c r="D38" s="62" t="str">
        <f>IF(Table13[[#This Row],[Energy Source]]="","",Table13[[#This Row],[Energy Source]])</f>
        <v/>
      </c>
      <c r="E38" s="62" t="str">
        <f>IF(Table13[[#This Row],[Units]]="", "", Table13[[#This Row],[Units]])</f>
        <v/>
      </c>
      <c r="F38" s="62" t="str">
        <f>IF(Table13[[#This Row],[Annual Consumption]]="", "", Table13[[#This Row],[Annual Consumption]])</f>
        <v/>
      </c>
      <c r="G38" s="14" t="str">
        <f>IFERROR(VLOOKUP(B38,'Emission Inputs (Optional)'!$G$9:$I$191,3,FALSE),"")</f>
        <v/>
      </c>
      <c r="H38" s="63" t="str">
        <f>IF(OR(Results!$C38="Energy", Results!$C38="Conserved Energy"), VLOOKUP(Results!$E38,'Emission Inputs (Optional)'!$S$10:$T$27,2,FALSE)*Results!$F38, "")</f>
        <v/>
      </c>
      <c r="I38" s="63" t="str">
        <f>IF(Results!$H38&lt;&gt;"",Results!$H38*0.293071,"")</f>
        <v/>
      </c>
      <c r="J38" s="68" t="str">
        <f>IF(Results!$H38&lt;&gt;"",Results!$H38/SUM($H$7:$H$189),"")</f>
        <v/>
      </c>
      <c r="K38" s="63" t="str">
        <f>IF(Results!$H38&lt;&gt;"",(HLOOKUP(Table13[[#This Row],[Units]],'Emission Inputs (Optional)'!$K$10:$Q$27,MATCH(Table13[[#This Row],[Energy Source]],'Emission Inputs (Optional)'!$K$10:$K$27,0),FALSE))*Table13[[#This Row],[Annual Consumption]],"")</f>
        <v/>
      </c>
      <c r="L38" s="63" t="str">
        <f>IF(Results!$K38&lt;&gt;"",Results!$K38,G38)</f>
        <v/>
      </c>
      <c r="M38" s="69" t="str">
        <f>IF(Results!$L38="","",IF(L38&lt;&gt;"",L38,0)/SUM(Results!$L$7:$L$189))</f>
        <v/>
      </c>
      <c r="N38" s="8"/>
      <c r="O38" s="8"/>
      <c r="P38" s="8"/>
      <c r="Q38" s="8"/>
      <c r="R38" s="8"/>
      <c r="S38" s="8"/>
      <c r="T38" s="8"/>
      <c r="U38" s="8"/>
      <c r="V38" s="8"/>
      <c r="W38" s="8"/>
      <c r="X38" s="8"/>
      <c r="Y38" s="8"/>
      <c r="Z38" s="8"/>
      <c r="AA38" s="8"/>
      <c r="AB38" s="8"/>
      <c r="AC38" s="8"/>
      <c r="AD38" s="8"/>
      <c r="AE38" s="8"/>
      <c r="AF38" s="8"/>
    </row>
    <row r="39" spans="1:32" x14ac:dyDescent="0.25">
      <c r="A39" s="67" t="str">
        <f>IF(B39&lt;&gt;"",COUNTA($B$7:B39),"")</f>
        <v/>
      </c>
      <c r="B39" s="62"/>
      <c r="C39" s="71"/>
      <c r="D39" s="62" t="str">
        <f>IF(Table13[[#This Row],[Energy Source]]="","",Table13[[#This Row],[Energy Source]])</f>
        <v/>
      </c>
      <c r="E39" s="62" t="str">
        <f>IF(Table13[[#This Row],[Units]]="", "", Table13[[#This Row],[Units]])</f>
        <v/>
      </c>
      <c r="F39" s="62" t="str">
        <f>IF(Table13[[#This Row],[Annual Consumption]]="", "", Table13[[#This Row],[Annual Consumption]])</f>
        <v/>
      </c>
      <c r="G39" s="14" t="str">
        <f>IFERROR(VLOOKUP(B39,'Emission Inputs (Optional)'!$G$9:$I$191,3,FALSE),"")</f>
        <v/>
      </c>
      <c r="H39" s="63" t="str">
        <f>IF(OR(Results!$C39="Energy", Results!$C39="Conserved Energy"), VLOOKUP(Results!$E39,'Emission Inputs (Optional)'!$S$10:$T$27,2,FALSE)*Results!$F39, "")</f>
        <v/>
      </c>
      <c r="I39" s="63" t="str">
        <f>IF(Results!$H39&lt;&gt;"",Results!$H39*0.293071,"")</f>
        <v/>
      </c>
      <c r="J39" s="68" t="str">
        <f>IF(Results!$H39&lt;&gt;"",Results!$H39/SUM($H$7:$H$189),"")</f>
        <v/>
      </c>
      <c r="K39" s="63" t="str">
        <f>IF(Results!$H39&lt;&gt;"",(HLOOKUP(Table13[[#This Row],[Units]],'Emission Inputs (Optional)'!$K$10:$Q$27,MATCH(Table13[[#This Row],[Energy Source]],'Emission Inputs (Optional)'!$K$10:$K$27,0),FALSE))*Table13[[#This Row],[Annual Consumption]],"")</f>
        <v/>
      </c>
      <c r="L39" s="63" t="str">
        <f>IF(Results!$K39&lt;&gt;"",Results!$K39,G39)</f>
        <v/>
      </c>
      <c r="M39" s="69" t="str">
        <f>IF(Results!$L39="","",IF(L39&lt;&gt;"",L39,0)/SUM(Results!$L$7:$L$189))</f>
        <v/>
      </c>
      <c r="N39" s="8"/>
      <c r="O39" s="8"/>
      <c r="P39" s="8"/>
      <c r="Q39" s="8"/>
      <c r="R39" s="8"/>
      <c r="S39" s="8"/>
      <c r="T39" s="8"/>
      <c r="U39" s="8"/>
      <c r="V39" s="8"/>
      <c r="W39" s="8"/>
      <c r="X39" s="8"/>
      <c r="Y39" s="8"/>
      <c r="Z39" s="8"/>
      <c r="AA39" s="8"/>
      <c r="AB39" s="8"/>
      <c r="AC39" s="8"/>
      <c r="AD39" s="8"/>
      <c r="AE39" s="8"/>
      <c r="AF39" s="8"/>
    </row>
    <row r="40" spans="1:32" x14ac:dyDescent="0.25">
      <c r="A40" s="67" t="str">
        <f>IF(B40&lt;&gt;"",COUNTA($B$7:B40),"")</f>
        <v/>
      </c>
      <c r="B40" s="62"/>
      <c r="C40" s="71"/>
      <c r="D40" s="62" t="str">
        <f>IF(Table13[[#This Row],[Energy Source]]="","",Table13[[#This Row],[Energy Source]])</f>
        <v/>
      </c>
      <c r="E40" s="62" t="str">
        <f>IF(Table13[[#This Row],[Units]]="", "", Table13[[#This Row],[Units]])</f>
        <v/>
      </c>
      <c r="F40" s="62" t="str">
        <f>IF(Table13[[#This Row],[Annual Consumption]]="", "", Table13[[#This Row],[Annual Consumption]])</f>
        <v/>
      </c>
      <c r="G40" s="14" t="str">
        <f>IFERROR(VLOOKUP(B40,'Emission Inputs (Optional)'!$G$9:$I$191,3,FALSE),"")</f>
        <v/>
      </c>
      <c r="H40" s="63" t="str">
        <f>IF(OR(Results!$C40="Energy", Results!$C40="Conserved Energy"), VLOOKUP(Results!$E40,'Emission Inputs (Optional)'!$S$10:$T$27,2,FALSE)*Results!$F40, "")</f>
        <v/>
      </c>
      <c r="I40" s="63" t="str">
        <f>IF(Results!$H40&lt;&gt;"",Results!$H40*0.293071,"")</f>
        <v/>
      </c>
      <c r="J40" s="68" t="str">
        <f>IF(Results!$H40&lt;&gt;"",Results!$H40/SUM($H$7:$H$189),"")</f>
        <v/>
      </c>
      <c r="K40" s="63" t="str">
        <f>IF(Results!$H40&lt;&gt;"",(HLOOKUP(Table13[[#This Row],[Units]],'Emission Inputs (Optional)'!$K$10:$Q$27,MATCH(Table13[[#This Row],[Energy Source]],'Emission Inputs (Optional)'!$K$10:$K$27,0),FALSE))*Table13[[#This Row],[Annual Consumption]],"")</f>
        <v/>
      </c>
      <c r="L40" s="63" t="str">
        <f>IF(Results!$K40&lt;&gt;"",Results!$K40,G40)</f>
        <v/>
      </c>
      <c r="M40" s="69" t="str">
        <f>IF(Results!$L40="","",IF(L40&lt;&gt;"",L40,0)/SUM(Results!$L$7:$L$189))</f>
        <v/>
      </c>
      <c r="N40" s="8"/>
      <c r="O40" s="8"/>
      <c r="P40" s="8"/>
      <c r="Q40" s="8"/>
      <c r="R40" s="8"/>
      <c r="S40" s="8"/>
      <c r="T40" s="8"/>
      <c r="U40" s="8"/>
      <c r="V40" s="8"/>
      <c r="W40" s="8"/>
      <c r="X40" s="8"/>
      <c r="Y40" s="8"/>
      <c r="Z40" s="8"/>
      <c r="AA40" s="8"/>
      <c r="AB40" s="8"/>
      <c r="AC40" s="8"/>
      <c r="AD40" s="8"/>
      <c r="AE40" s="8"/>
      <c r="AF40" s="8"/>
    </row>
    <row r="41" spans="1:32" x14ac:dyDescent="0.25">
      <c r="A41" s="67" t="str">
        <f>IF(B41&lt;&gt;"",COUNTA($B$7:B41),"")</f>
        <v/>
      </c>
      <c r="B41" s="62"/>
      <c r="C41" s="71"/>
      <c r="D41" s="62" t="str">
        <f>IF(Table13[[#This Row],[Energy Source]]="","",Table13[[#This Row],[Energy Source]])</f>
        <v/>
      </c>
      <c r="E41" s="62" t="str">
        <f>IF(Table13[[#This Row],[Units]]="", "", Table13[[#This Row],[Units]])</f>
        <v/>
      </c>
      <c r="F41" s="62" t="str">
        <f>IF(Table13[[#This Row],[Annual Consumption]]="", "", Table13[[#This Row],[Annual Consumption]])</f>
        <v/>
      </c>
      <c r="G41" s="14" t="str">
        <f>IFERROR(VLOOKUP(B41,'Emission Inputs (Optional)'!$G$9:$I$191,3,FALSE),"")</f>
        <v/>
      </c>
      <c r="H41" s="63" t="str">
        <f>IF(OR(Results!$C41="Energy", Results!$C41="Conserved Energy"), VLOOKUP(Results!$E41,'Emission Inputs (Optional)'!$S$10:$T$27,2,FALSE)*Results!$F41, "")</f>
        <v/>
      </c>
      <c r="I41" s="63" t="str">
        <f>IF(Results!$H41&lt;&gt;"",Results!$H41*0.293071,"")</f>
        <v/>
      </c>
      <c r="J41" s="68" t="str">
        <f>IF(Results!$H41&lt;&gt;"",Results!$H41/SUM($H$7:$H$189),"")</f>
        <v/>
      </c>
      <c r="K41" s="63" t="str">
        <f>IF(Results!$H41&lt;&gt;"",(HLOOKUP(Table13[[#This Row],[Units]],'Emission Inputs (Optional)'!$K$10:$Q$27,MATCH(Table13[[#This Row],[Energy Source]],'Emission Inputs (Optional)'!$K$10:$K$27,0),FALSE))*Table13[[#This Row],[Annual Consumption]],"")</f>
        <v/>
      </c>
      <c r="L41" s="63" t="str">
        <f>IF(Results!$K41&lt;&gt;"",Results!$K41,G41)</f>
        <v/>
      </c>
      <c r="M41" s="69" t="str">
        <f>IF(Results!$L41="","",IF(L41&lt;&gt;"",L41,0)/SUM(Results!$L$7:$L$189))</f>
        <v/>
      </c>
      <c r="N41" s="8"/>
      <c r="O41" s="8"/>
      <c r="P41" s="8"/>
      <c r="Q41" s="8"/>
      <c r="R41" s="8"/>
      <c r="S41" s="8"/>
      <c r="T41" s="8"/>
      <c r="U41" s="8"/>
      <c r="V41" s="8"/>
      <c r="W41" s="8"/>
      <c r="X41" s="8"/>
      <c r="Y41" s="8"/>
      <c r="Z41" s="8"/>
      <c r="AA41" s="8"/>
      <c r="AB41" s="8"/>
      <c r="AC41" s="8"/>
      <c r="AD41" s="8"/>
      <c r="AE41" s="8"/>
      <c r="AF41" s="8"/>
    </row>
    <row r="42" spans="1:32" x14ac:dyDescent="0.25">
      <c r="A42" s="67" t="str">
        <f>IF(B42&lt;&gt;"",COUNTA($B$7:B42),"")</f>
        <v/>
      </c>
      <c r="B42" s="62"/>
      <c r="C42" s="71"/>
      <c r="D42" s="62" t="str">
        <f>IF(Table13[[#This Row],[Energy Source]]="","",Table13[[#This Row],[Energy Source]])</f>
        <v/>
      </c>
      <c r="E42" s="62" t="str">
        <f>IF(Table13[[#This Row],[Units]]="", "", Table13[[#This Row],[Units]])</f>
        <v/>
      </c>
      <c r="F42" s="62" t="str">
        <f>IF(Table13[[#This Row],[Annual Consumption]]="", "", Table13[[#This Row],[Annual Consumption]])</f>
        <v/>
      </c>
      <c r="G42" s="14" t="str">
        <f>IFERROR(VLOOKUP(B42,'Emission Inputs (Optional)'!$G$9:$I$191,3,FALSE),"")</f>
        <v/>
      </c>
      <c r="H42" s="63" t="str">
        <f>IF(OR(Results!$C42="Energy", Results!$C42="Conserved Energy"), VLOOKUP(Results!$E42,'Emission Inputs (Optional)'!$S$10:$T$27,2,FALSE)*Results!$F42, "")</f>
        <v/>
      </c>
      <c r="I42" s="63" t="str">
        <f>IF(Results!$H42&lt;&gt;"",Results!$H42*0.293071,"")</f>
        <v/>
      </c>
      <c r="J42" s="68" t="str">
        <f>IF(Results!$H42&lt;&gt;"",Results!$H42/SUM($H$7:$H$189),"")</f>
        <v/>
      </c>
      <c r="K42" s="63" t="str">
        <f>IF(Results!$H42&lt;&gt;"",(HLOOKUP(Table13[[#This Row],[Units]],'Emission Inputs (Optional)'!$K$10:$Q$27,MATCH(Table13[[#This Row],[Energy Source]],'Emission Inputs (Optional)'!$K$10:$K$27,0),FALSE))*Table13[[#This Row],[Annual Consumption]],"")</f>
        <v/>
      </c>
      <c r="L42" s="63" t="str">
        <f>IF(Results!$K42&lt;&gt;"",Results!$K42,G42)</f>
        <v/>
      </c>
      <c r="M42" s="69" t="str">
        <f>IF(Results!$L42="","",IF(L42&lt;&gt;"",L42,0)/SUM(Results!$L$7:$L$189))</f>
        <v/>
      </c>
      <c r="N42" s="8"/>
      <c r="O42" s="8"/>
      <c r="P42" s="8"/>
      <c r="Q42" s="8"/>
      <c r="R42" s="8"/>
      <c r="S42" s="8"/>
      <c r="T42" s="8"/>
      <c r="U42" s="8"/>
      <c r="V42" s="8"/>
      <c r="W42" s="8"/>
      <c r="X42" s="8"/>
      <c r="Y42" s="8"/>
      <c r="Z42" s="8"/>
      <c r="AA42" s="8"/>
      <c r="AB42" s="8"/>
      <c r="AC42" s="8"/>
      <c r="AD42" s="8"/>
      <c r="AE42" s="8"/>
      <c r="AF42" s="8"/>
    </row>
    <row r="43" spans="1:32" x14ac:dyDescent="0.25">
      <c r="A43" s="67" t="str">
        <f>IF(B43&lt;&gt;"",COUNTA($B$7:B43),"")</f>
        <v/>
      </c>
      <c r="B43" s="62"/>
      <c r="C43" s="71"/>
      <c r="D43" s="62" t="str">
        <f>IF(Table13[[#This Row],[Energy Source]]="","",Table13[[#This Row],[Energy Source]])</f>
        <v/>
      </c>
      <c r="E43" s="62" t="str">
        <f>IF(Table13[[#This Row],[Units]]="", "", Table13[[#This Row],[Units]])</f>
        <v/>
      </c>
      <c r="F43" s="62" t="str">
        <f>IF(Table13[[#This Row],[Annual Consumption]]="", "", Table13[[#This Row],[Annual Consumption]])</f>
        <v/>
      </c>
      <c r="G43" s="14" t="str">
        <f>IFERROR(VLOOKUP(B43,'Emission Inputs (Optional)'!$G$9:$I$191,3,FALSE),"")</f>
        <v/>
      </c>
      <c r="H43" s="63" t="str">
        <f>IF(OR(Results!$C43="Energy", Results!$C43="Conserved Energy"), VLOOKUP(Results!$E43,'Emission Inputs (Optional)'!$S$10:$T$27,2,FALSE)*Results!$F43, "")</f>
        <v/>
      </c>
      <c r="I43" s="63" t="str">
        <f>IF(Results!$H43&lt;&gt;"",Results!$H43*0.293071,"")</f>
        <v/>
      </c>
      <c r="J43" s="68" t="str">
        <f>IF(Results!$H43&lt;&gt;"",Results!$H43/SUM($H$7:$H$189),"")</f>
        <v/>
      </c>
      <c r="K43" s="63" t="str">
        <f>IF(Results!$H43&lt;&gt;"",(HLOOKUP(Table13[[#This Row],[Units]],'Emission Inputs (Optional)'!$K$10:$Q$27,MATCH(Table13[[#This Row],[Energy Source]],'Emission Inputs (Optional)'!$K$10:$K$27,0),FALSE))*Table13[[#This Row],[Annual Consumption]],"")</f>
        <v/>
      </c>
      <c r="L43" s="63" t="str">
        <f>IF(Results!$K43&lt;&gt;"",Results!$K43,G43)</f>
        <v/>
      </c>
      <c r="M43" s="69" t="str">
        <f>IF(Results!$L43="","",IF(L43&lt;&gt;"",L43,0)/SUM(Results!$L$7:$L$189))</f>
        <v/>
      </c>
      <c r="N43" s="8"/>
      <c r="O43" s="8"/>
      <c r="P43" s="8"/>
      <c r="Q43" s="8"/>
      <c r="R43" s="8"/>
      <c r="S43" s="8"/>
      <c r="T43" s="8"/>
      <c r="U43" s="8"/>
      <c r="V43" s="8"/>
      <c r="W43" s="8"/>
      <c r="X43" s="8"/>
      <c r="Y43" s="8"/>
      <c r="Z43" s="8"/>
      <c r="AA43" s="8"/>
      <c r="AB43" s="8"/>
      <c r="AC43" s="8"/>
      <c r="AD43" s="8"/>
      <c r="AE43" s="8"/>
      <c r="AF43" s="8"/>
    </row>
    <row r="44" spans="1:32" x14ac:dyDescent="0.25">
      <c r="A44" s="67" t="str">
        <f>IF(B44&lt;&gt;"",COUNTA($B$7:B44),"")</f>
        <v/>
      </c>
      <c r="B44" s="62"/>
      <c r="C44" s="71"/>
      <c r="D44" s="62" t="str">
        <f>IF(Table13[[#This Row],[Energy Source]]="","",Table13[[#This Row],[Energy Source]])</f>
        <v/>
      </c>
      <c r="E44" s="62" t="str">
        <f>IF(Table13[[#This Row],[Units]]="", "", Table13[[#This Row],[Units]])</f>
        <v/>
      </c>
      <c r="F44" s="62" t="str">
        <f>IF(Table13[[#This Row],[Annual Consumption]]="", "", Table13[[#This Row],[Annual Consumption]])</f>
        <v/>
      </c>
      <c r="G44" s="14" t="str">
        <f>IFERROR(VLOOKUP(B44,'Emission Inputs (Optional)'!$G$9:$I$191,3,FALSE),"")</f>
        <v/>
      </c>
      <c r="H44" s="63" t="str">
        <f>IF(OR(Results!$C44="Energy", Results!$C44="Conserved Energy"), VLOOKUP(Results!$E44,'Emission Inputs (Optional)'!$S$10:$T$27,2,FALSE)*Results!$F44, "")</f>
        <v/>
      </c>
      <c r="I44" s="63" t="str">
        <f>IF(Results!$H44&lt;&gt;"",Results!$H44*0.293071,"")</f>
        <v/>
      </c>
      <c r="J44" s="68" t="str">
        <f>IF(Results!$H44&lt;&gt;"",Results!$H44/SUM($H$7:$H$189),"")</f>
        <v/>
      </c>
      <c r="K44" s="63" t="str">
        <f>IF(Results!$H44&lt;&gt;"",(HLOOKUP(Table13[[#This Row],[Units]],'Emission Inputs (Optional)'!$K$10:$Q$27,MATCH(Table13[[#This Row],[Energy Source]],'Emission Inputs (Optional)'!$K$10:$K$27,0),FALSE))*Table13[[#This Row],[Annual Consumption]],"")</f>
        <v/>
      </c>
      <c r="L44" s="63" t="str">
        <f>IF(Results!$K44&lt;&gt;"",Results!$K44,G44)</f>
        <v/>
      </c>
      <c r="M44" s="69" t="str">
        <f>IF(Results!$L44="","",IF(L44&lt;&gt;"",L44,0)/SUM(Results!$L$7:$L$189))</f>
        <v/>
      </c>
      <c r="N44" s="8"/>
      <c r="O44" s="8"/>
      <c r="P44" s="8"/>
      <c r="Q44" s="8"/>
      <c r="R44" s="8"/>
      <c r="S44" s="8"/>
      <c r="T44" s="8"/>
      <c r="U44" s="8"/>
      <c r="V44" s="8"/>
      <c r="W44" s="8"/>
      <c r="X44" s="8"/>
      <c r="Y44" s="8"/>
      <c r="Z44" s="8"/>
      <c r="AA44" s="8"/>
      <c r="AB44" s="8"/>
      <c r="AC44" s="8"/>
      <c r="AD44" s="8"/>
      <c r="AE44" s="8"/>
      <c r="AF44" s="8"/>
    </row>
    <row r="45" spans="1:32" x14ac:dyDescent="0.25">
      <c r="A45" s="67" t="str">
        <f>IF(B45&lt;&gt;"",COUNTA($B$7:B45),"")</f>
        <v/>
      </c>
      <c r="B45" s="62"/>
      <c r="C45" s="71"/>
      <c r="D45" s="62" t="str">
        <f>IF(Table13[[#This Row],[Energy Source]]="","",Table13[[#This Row],[Energy Source]])</f>
        <v/>
      </c>
      <c r="E45" s="62" t="str">
        <f>IF(Table13[[#This Row],[Units]]="", "", Table13[[#This Row],[Units]])</f>
        <v/>
      </c>
      <c r="F45" s="62" t="str">
        <f>IF(Table13[[#This Row],[Annual Consumption]]="", "", Table13[[#This Row],[Annual Consumption]])</f>
        <v/>
      </c>
      <c r="G45" s="14" t="str">
        <f>IFERROR(VLOOKUP(B45,'Emission Inputs (Optional)'!$G$9:$I$191,3,FALSE),"")</f>
        <v/>
      </c>
      <c r="H45" s="63" t="str">
        <f>IF(OR(Results!$C45="Energy", Results!$C45="Conserved Energy"), VLOOKUP(Results!$E45,'Emission Inputs (Optional)'!$S$10:$T$27,2,FALSE)*Results!$F45, "")</f>
        <v/>
      </c>
      <c r="I45" s="63" t="str">
        <f>IF(Results!$H45&lt;&gt;"",Results!$H45*0.293071,"")</f>
        <v/>
      </c>
      <c r="J45" s="68" t="str">
        <f>IF(Results!$H45&lt;&gt;"",Results!$H45/SUM($H$7:$H$189),"")</f>
        <v/>
      </c>
      <c r="K45" s="63" t="str">
        <f>IF(Results!$H45&lt;&gt;"",(HLOOKUP(Table13[[#This Row],[Units]],'Emission Inputs (Optional)'!$K$10:$Q$27,MATCH(Table13[[#This Row],[Energy Source]],'Emission Inputs (Optional)'!$K$10:$K$27,0),FALSE))*Table13[[#This Row],[Annual Consumption]],"")</f>
        <v/>
      </c>
      <c r="L45" s="63" t="str">
        <f>IF(Results!$K45&lt;&gt;"",Results!$K45,G45)</f>
        <v/>
      </c>
      <c r="M45" s="69" t="str">
        <f>IF(Results!$L45="","",IF(L45&lt;&gt;"",L45,0)/SUM(Results!$L$7:$L$189))</f>
        <v/>
      </c>
      <c r="N45" s="8"/>
      <c r="O45" s="8"/>
      <c r="P45" s="8"/>
      <c r="Q45" s="8"/>
      <c r="R45" s="8"/>
      <c r="S45" s="8"/>
      <c r="T45" s="8"/>
      <c r="U45" s="8"/>
      <c r="V45" s="8"/>
      <c r="W45" s="8"/>
      <c r="X45" s="8"/>
      <c r="Y45" s="8"/>
      <c r="Z45" s="8"/>
      <c r="AA45" s="8"/>
      <c r="AB45" s="8"/>
      <c r="AC45" s="8"/>
      <c r="AD45" s="8"/>
      <c r="AE45" s="8"/>
      <c r="AF45" s="8"/>
    </row>
    <row r="46" spans="1:32" x14ac:dyDescent="0.25">
      <c r="A46" s="67" t="str">
        <f>IF(B46&lt;&gt;"",COUNTA($B$7:B46),"")</f>
        <v/>
      </c>
      <c r="B46" s="62"/>
      <c r="C46" s="71"/>
      <c r="D46" s="62" t="str">
        <f>IF(Table13[[#This Row],[Energy Source]]="","",Table13[[#This Row],[Energy Source]])</f>
        <v/>
      </c>
      <c r="E46" s="62" t="str">
        <f>IF(Table13[[#This Row],[Units]]="", "", Table13[[#This Row],[Units]])</f>
        <v/>
      </c>
      <c r="F46" s="62" t="str">
        <f>IF(Table13[[#This Row],[Annual Consumption]]="", "", Table13[[#This Row],[Annual Consumption]])</f>
        <v/>
      </c>
      <c r="G46" s="14" t="str">
        <f>IFERROR(VLOOKUP(B46,'Emission Inputs (Optional)'!$G$9:$I$191,3,FALSE),"")</f>
        <v/>
      </c>
      <c r="H46" s="63" t="str">
        <f>IF(OR(Results!$C46="Energy", Results!$C46="Conserved Energy"), VLOOKUP(Results!$E46,'Emission Inputs (Optional)'!$S$10:$T$27,2,FALSE)*Results!$F46, "")</f>
        <v/>
      </c>
      <c r="I46" s="63" t="str">
        <f>IF(Results!$H46&lt;&gt;"",Results!$H46*0.293071,"")</f>
        <v/>
      </c>
      <c r="J46" s="68" t="str">
        <f>IF(Results!$H46&lt;&gt;"",Results!$H46/SUM($H$7:$H$189),"")</f>
        <v/>
      </c>
      <c r="K46" s="63" t="str">
        <f>IF(Results!$H46&lt;&gt;"",(HLOOKUP(Table13[[#This Row],[Units]],'Emission Inputs (Optional)'!$K$10:$Q$27,MATCH(Table13[[#This Row],[Energy Source]],'Emission Inputs (Optional)'!$K$10:$K$27,0),FALSE))*Table13[[#This Row],[Annual Consumption]],"")</f>
        <v/>
      </c>
      <c r="L46" s="63" t="str">
        <f>IF(Results!$K46&lt;&gt;"",Results!$K46,G46)</f>
        <v/>
      </c>
      <c r="M46" s="69" t="str">
        <f>IF(Results!$L46="","",IF(L46&lt;&gt;"",L46,0)/SUM(Results!$L$7:$L$189))</f>
        <v/>
      </c>
      <c r="N46" s="8"/>
      <c r="O46" s="8"/>
      <c r="P46" s="8"/>
      <c r="Q46" s="8"/>
      <c r="R46" s="8"/>
      <c r="S46" s="8"/>
      <c r="T46" s="8"/>
      <c r="U46" s="8"/>
      <c r="V46" s="8"/>
      <c r="W46" s="8"/>
      <c r="X46" s="8"/>
      <c r="Y46" s="8"/>
      <c r="Z46" s="8"/>
      <c r="AA46" s="8"/>
      <c r="AB46" s="8"/>
      <c r="AC46" s="8"/>
      <c r="AD46" s="8"/>
      <c r="AE46" s="8"/>
      <c r="AF46" s="8"/>
    </row>
    <row r="47" spans="1:32" x14ac:dyDescent="0.25">
      <c r="A47" s="67" t="str">
        <f>IF(B47&lt;&gt;"",COUNTA($B$7:B47),"")</f>
        <v/>
      </c>
      <c r="B47" s="62"/>
      <c r="C47" s="71"/>
      <c r="D47" s="62" t="str">
        <f>IF(Table13[[#This Row],[Energy Source]]="","",Table13[[#This Row],[Energy Source]])</f>
        <v/>
      </c>
      <c r="E47" s="62" t="str">
        <f>IF(Table13[[#This Row],[Units]]="", "", Table13[[#This Row],[Units]])</f>
        <v/>
      </c>
      <c r="F47" s="62" t="str">
        <f>IF(Table13[[#This Row],[Annual Consumption]]="", "", Table13[[#This Row],[Annual Consumption]])</f>
        <v/>
      </c>
      <c r="G47" s="14" t="str">
        <f>IFERROR(VLOOKUP(B47,'Emission Inputs (Optional)'!$G$9:$I$191,3,FALSE),"")</f>
        <v/>
      </c>
      <c r="H47" s="63" t="str">
        <f>IF(OR(Results!$C47="Energy", Results!$C47="Conserved Energy"), VLOOKUP(Results!$E47,'Emission Inputs (Optional)'!$S$10:$T$27,2,FALSE)*Results!$F47, "")</f>
        <v/>
      </c>
      <c r="I47" s="63" t="str">
        <f>IF(Results!$H47&lt;&gt;"",Results!$H47*0.293071,"")</f>
        <v/>
      </c>
      <c r="J47" s="68" t="str">
        <f>IF(Results!$H47&lt;&gt;"",Results!$H47/SUM($H$7:$H$189),"")</f>
        <v/>
      </c>
      <c r="K47" s="63" t="str">
        <f>IF(Results!$H47&lt;&gt;"",(HLOOKUP(Table13[[#This Row],[Units]],'Emission Inputs (Optional)'!$K$10:$Q$27,MATCH(Table13[[#This Row],[Energy Source]],'Emission Inputs (Optional)'!$K$10:$K$27,0),FALSE))*Table13[[#This Row],[Annual Consumption]],"")</f>
        <v/>
      </c>
      <c r="L47" s="63" t="str">
        <f>IF(Results!$K47&lt;&gt;"",Results!$K47,G47)</f>
        <v/>
      </c>
      <c r="M47" s="69" t="str">
        <f>IF(Results!$L47="","",IF(L47&lt;&gt;"",L47,0)/SUM(Results!$L$7:$L$189))</f>
        <v/>
      </c>
      <c r="N47" s="8"/>
      <c r="O47" s="8"/>
      <c r="P47" s="8"/>
      <c r="Q47" s="8"/>
      <c r="R47" s="8"/>
      <c r="S47" s="8"/>
      <c r="T47" s="8"/>
      <c r="U47" s="8"/>
      <c r="V47" s="8"/>
      <c r="W47" s="8"/>
      <c r="X47" s="8"/>
      <c r="Y47" s="8"/>
      <c r="Z47" s="8"/>
      <c r="AA47" s="8"/>
      <c r="AB47" s="8"/>
      <c r="AC47" s="8"/>
      <c r="AD47" s="8"/>
      <c r="AE47" s="8"/>
      <c r="AF47" s="8"/>
    </row>
    <row r="48" spans="1:32" x14ac:dyDescent="0.25">
      <c r="A48" s="67" t="str">
        <f>IF(B48&lt;&gt;"",COUNTA($B$7:B48),"")</f>
        <v/>
      </c>
      <c r="B48" s="62"/>
      <c r="C48" s="71"/>
      <c r="D48" s="62" t="str">
        <f>IF(Table13[[#This Row],[Energy Source]]="","",Table13[[#This Row],[Energy Source]])</f>
        <v/>
      </c>
      <c r="E48" s="62" t="str">
        <f>IF(Table13[[#This Row],[Units]]="", "", Table13[[#This Row],[Units]])</f>
        <v/>
      </c>
      <c r="F48" s="62" t="str">
        <f>IF(Table13[[#This Row],[Annual Consumption]]="", "", Table13[[#This Row],[Annual Consumption]])</f>
        <v/>
      </c>
      <c r="G48" s="14" t="str">
        <f>IFERROR(VLOOKUP(B48,'Emission Inputs (Optional)'!$G$9:$I$191,3,FALSE),"")</f>
        <v/>
      </c>
      <c r="H48" s="63" t="str">
        <f>IF(OR(Results!$C48="Energy", Results!$C48="Conserved Energy"), VLOOKUP(Results!$E48,'Emission Inputs (Optional)'!$S$10:$T$27,2,FALSE)*Results!$F48, "")</f>
        <v/>
      </c>
      <c r="I48" s="63" t="str">
        <f>IF(Results!$H48&lt;&gt;"",Results!$H48*0.293071,"")</f>
        <v/>
      </c>
      <c r="J48" s="68" t="str">
        <f>IF(Results!$H48&lt;&gt;"",Results!$H48/SUM($H$7:$H$189),"")</f>
        <v/>
      </c>
      <c r="K48" s="63" t="str">
        <f>IF(Results!$H48&lt;&gt;"",(HLOOKUP(Table13[[#This Row],[Units]],'Emission Inputs (Optional)'!$K$10:$Q$27,MATCH(Table13[[#This Row],[Energy Source]],'Emission Inputs (Optional)'!$K$10:$K$27,0),FALSE))*Table13[[#This Row],[Annual Consumption]],"")</f>
        <v/>
      </c>
      <c r="L48" s="63" t="str">
        <f>IF(Results!$K48&lt;&gt;"",Results!$K48,G48)</f>
        <v/>
      </c>
      <c r="M48" s="69" t="str">
        <f>IF(Results!$L48="","",IF(L48&lt;&gt;"",L48,0)/SUM(Results!$L$7:$L$189))</f>
        <v/>
      </c>
      <c r="N48" s="8"/>
      <c r="O48" s="8"/>
      <c r="P48" s="8"/>
      <c r="Q48" s="8"/>
      <c r="R48" s="8"/>
      <c r="S48" s="8"/>
      <c r="T48" s="8"/>
      <c r="U48" s="8"/>
      <c r="V48" s="8"/>
      <c r="W48" s="8"/>
      <c r="X48" s="8"/>
      <c r="Y48" s="8"/>
      <c r="Z48" s="8"/>
      <c r="AA48" s="8"/>
      <c r="AB48" s="8"/>
      <c r="AC48" s="8"/>
      <c r="AD48" s="8"/>
      <c r="AE48" s="8"/>
      <c r="AF48" s="8"/>
    </row>
    <row r="49" spans="1:32" x14ac:dyDescent="0.25">
      <c r="A49" s="67" t="str">
        <f>IF(B49&lt;&gt;"",COUNTA($B$7:B49),"")</f>
        <v/>
      </c>
      <c r="B49" s="62"/>
      <c r="C49" s="71"/>
      <c r="D49" s="62" t="str">
        <f>IF(Table13[[#This Row],[Energy Source]]="","",Table13[[#This Row],[Energy Source]])</f>
        <v/>
      </c>
      <c r="E49" s="62" t="str">
        <f>IF(Table13[[#This Row],[Units]]="", "", Table13[[#This Row],[Units]])</f>
        <v/>
      </c>
      <c r="F49" s="62" t="str">
        <f>IF(Table13[[#This Row],[Annual Consumption]]="", "", Table13[[#This Row],[Annual Consumption]])</f>
        <v/>
      </c>
      <c r="G49" s="14" t="str">
        <f>IFERROR(VLOOKUP(B49,'Emission Inputs (Optional)'!$G$9:$I$191,3,FALSE),"")</f>
        <v/>
      </c>
      <c r="H49" s="63" t="str">
        <f>IF(OR(Results!$C49="Energy", Results!$C49="Conserved Energy"), VLOOKUP(Results!$E49,'Emission Inputs (Optional)'!$S$10:$T$27,2,FALSE)*Results!$F49, "")</f>
        <v/>
      </c>
      <c r="I49" s="63" t="str">
        <f>IF(Results!$H49&lt;&gt;"",Results!$H49*0.293071,"")</f>
        <v/>
      </c>
      <c r="J49" s="68" t="str">
        <f>IF(Results!$H49&lt;&gt;"",Results!$H49/SUM($H$7:$H$189),"")</f>
        <v/>
      </c>
      <c r="K49" s="63" t="str">
        <f>IF(Results!$H49&lt;&gt;"",(HLOOKUP(Table13[[#This Row],[Units]],'Emission Inputs (Optional)'!$K$10:$Q$27,MATCH(Table13[[#This Row],[Energy Source]],'Emission Inputs (Optional)'!$K$10:$K$27,0),FALSE))*Table13[[#This Row],[Annual Consumption]],"")</f>
        <v/>
      </c>
      <c r="L49" s="63" t="str">
        <f>IF(Results!$K49&lt;&gt;"",Results!$K49,G49)</f>
        <v/>
      </c>
      <c r="M49" s="69" t="str">
        <f>IF(Results!$L49="","",IF(L49&lt;&gt;"",L49,0)/SUM(Results!$L$7:$L$189))</f>
        <v/>
      </c>
      <c r="N49" s="8"/>
      <c r="O49" s="8"/>
      <c r="P49" s="8"/>
      <c r="Q49" s="8"/>
      <c r="R49" s="8"/>
      <c r="S49" s="8"/>
      <c r="T49" s="8"/>
      <c r="U49" s="8"/>
      <c r="V49" s="8"/>
      <c r="W49" s="8"/>
      <c r="X49" s="8"/>
      <c r="Y49" s="8"/>
      <c r="Z49" s="8"/>
      <c r="AA49" s="8"/>
      <c r="AB49" s="8"/>
      <c r="AC49" s="8"/>
      <c r="AD49" s="8"/>
      <c r="AE49" s="8"/>
      <c r="AF49" s="8"/>
    </row>
    <row r="50" spans="1:32" x14ac:dyDescent="0.25">
      <c r="A50" s="67" t="str">
        <f>IF(B50&lt;&gt;"",COUNTA($B$7:B50),"")</f>
        <v/>
      </c>
      <c r="B50" s="62"/>
      <c r="C50" s="71"/>
      <c r="D50" s="62" t="str">
        <f>IF(Table13[[#This Row],[Energy Source]]="","",Table13[[#This Row],[Energy Source]])</f>
        <v/>
      </c>
      <c r="E50" s="62" t="str">
        <f>IF(Table13[[#This Row],[Units]]="", "", Table13[[#This Row],[Units]])</f>
        <v/>
      </c>
      <c r="F50" s="62" t="str">
        <f>IF(Table13[[#This Row],[Annual Consumption]]="", "", Table13[[#This Row],[Annual Consumption]])</f>
        <v/>
      </c>
      <c r="G50" s="14" t="str">
        <f>IFERROR(VLOOKUP(B50,'Emission Inputs (Optional)'!$G$9:$I$191,3,FALSE),"")</f>
        <v/>
      </c>
      <c r="H50" s="63" t="str">
        <f>IF(OR(Results!$C50="Energy", Results!$C50="Conserved Energy"), VLOOKUP(Results!$E50,'Emission Inputs (Optional)'!$S$10:$T$27,2,FALSE)*Results!$F50, "")</f>
        <v/>
      </c>
      <c r="I50" s="63" t="str">
        <f>IF(Results!$H50&lt;&gt;"",Results!$H50*0.293071,"")</f>
        <v/>
      </c>
      <c r="J50" s="68" t="str">
        <f>IF(Results!$H50&lt;&gt;"",Results!$H50/SUM($H$7:$H$189),"")</f>
        <v/>
      </c>
      <c r="K50" s="63" t="str">
        <f>IF(Results!$H50&lt;&gt;"",(HLOOKUP(Table13[[#This Row],[Units]],'Emission Inputs (Optional)'!$K$10:$Q$27,MATCH(Table13[[#This Row],[Energy Source]],'Emission Inputs (Optional)'!$K$10:$K$27,0),FALSE))*Table13[[#This Row],[Annual Consumption]],"")</f>
        <v/>
      </c>
      <c r="L50" s="63" t="str">
        <f>IF(Results!$K50&lt;&gt;"",Results!$K50,G50)</f>
        <v/>
      </c>
      <c r="M50" s="69" t="str">
        <f>IF(Results!$L50="","",IF(L50&lt;&gt;"",L50,0)/SUM(Results!$L$7:$L$189))</f>
        <v/>
      </c>
      <c r="N50" s="8"/>
      <c r="O50" s="8"/>
      <c r="P50" s="8"/>
      <c r="Q50" s="8"/>
      <c r="R50" s="8"/>
      <c r="S50" s="8"/>
      <c r="T50" s="8"/>
      <c r="U50" s="8"/>
      <c r="V50" s="8"/>
      <c r="W50" s="8"/>
      <c r="X50" s="8"/>
      <c r="Y50" s="8"/>
      <c r="Z50" s="8"/>
      <c r="AA50" s="8"/>
      <c r="AB50" s="8"/>
      <c r="AC50" s="8"/>
      <c r="AD50" s="8"/>
      <c r="AE50" s="8"/>
      <c r="AF50" s="8"/>
    </row>
    <row r="51" spans="1:32" x14ac:dyDescent="0.25">
      <c r="A51" s="67" t="str">
        <f>IF(B51&lt;&gt;"",COUNTA($B$7:B51),"")</f>
        <v/>
      </c>
      <c r="B51" s="62"/>
      <c r="C51" s="71"/>
      <c r="D51" s="62" t="str">
        <f>IF(Table13[[#This Row],[Energy Source]]="","",Table13[[#This Row],[Energy Source]])</f>
        <v/>
      </c>
      <c r="E51" s="62" t="str">
        <f>IF(Table13[[#This Row],[Units]]="", "", Table13[[#This Row],[Units]])</f>
        <v/>
      </c>
      <c r="F51" s="62" t="str">
        <f>IF(Table13[[#This Row],[Annual Consumption]]="", "", Table13[[#This Row],[Annual Consumption]])</f>
        <v/>
      </c>
      <c r="G51" s="14" t="str">
        <f>IFERROR(VLOOKUP(B51,'Emission Inputs (Optional)'!$G$9:$I$191,3,FALSE),"")</f>
        <v/>
      </c>
      <c r="H51" s="63" t="str">
        <f>IF(OR(Results!$C51="Energy", Results!$C51="Conserved Energy"), VLOOKUP(Results!$E51,'Emission Inputs (Optional)'!$S$10:$T$27,2,FALSE)*Results!$F51, "")</f>
        <v/>
      </c>
      <c r="I51" s="63" t="str">
        <f>IF(Results!$H51&lt;&gt;"",Results!$H51*0.293071,"")</f>
        <v/>
      </c>
      <c r="J51" s="68" t="str">
        <f>IF(Results!$H51&lt;&gt;"",Results!$H51/SUM($H$7:$H$189),"")</f>
        <v/>
      </c>
      <c r="K51" s="63" t="str">
        <f>IF(Results!$H51&lt;&gt;"",(HLOOKUP(Table13[[#This Row],[Units]],'Emission Inputs (Optional)'!$K$10:$Q$27,MATCH(Table13[[#This Row],[Energy Source]],'Emission Inputs (Optional)'!$K$10:$K$27,0),FALSE))*Table13[[#This Row],[Annual Consumption]],"")</f>
        <v/>
      </c>
      <c r="L51" s="63" t="str">
        <f>IF(Results!$K51&lt;&gt;"",Results!$K51,G51)</f>
        <v/>
      </c>
      <c r="M51" s="69" t="str">
        <f>IF(Results!$L51="","",IF(L51&lt;&gt;"",L51,0)/SUM(Results!$L$7:$L$189))</f>
        <v/>
      </c>
      <c r="N51" s="8"/>
      <c r="O51" s="8"/>
      <c r="P51" s="8"/>
      <c r="Q51" s="8"/>
      <c r="R51" s="8"/>
      <c r="S51" s="8"/>
      <c r="T51" s="8"/>
      <c r="U51" s="8"/>
      <c r="V51" s="8"/>
      <c r="W51" s="8"/>
      <c r="X51" s="8"/>
      <c r="Y51" s="8"/>
      <c r="Z51" s="8"/>
      <c r="AA51" s="8"/>
      <c r="AB51" s="8"/>
      <c r="AC51" s="8"/>
      <c r="AD51" s="8"/>
      <c r="AE51" s="8"/>
      <c r="AF51" s="8"/>
    </row>
    <row r="52" spans="1:32" x14ac:dyDescent="0.25">
      <c r="A52" s="67" t="str">
        <f>IF(B52&lt;&gt;"",COUNTA($B$7:B52),"")</f>
        <v/>
      </c>
      <c r="B52" s="62"/>
      <c r="C52" s="71"/>
      <c r="D52" s="62" t="str">
        <f>IF(Table13[[#This Row],[Energy Source]]="","",Table13[[#This Row],[Energy Source]])</f>
        <v/>
      </c>
      <c r="E52" s="62" t="str">
        <f>IF(Table13[[#This Row],[Units]]="", "", Table13[[#This Row],[Units]])</f>
        <v/>
      </c>
      <c r="F52" s="62" t="str">
        <f>IF(Table13[[#This Row],[Annual Consumption]]="", "", Table13[[#This Row],[Annual Consumption]])</f>
        <v/>
      </c>
      <c r="G52" s="14" t="str">
        <f>IFERROR(VLOOKUP(B52,'Emission Inputs (Optional)'!$G$9:$I$191,3,FALSE),"")</f>
        <v/>
      </c>
      <c r="H52" s="63" t="str">
        <f>IF(OR(Results!$C52="Energy", Results!$C52="Conserved Energy"), VLOOKUP(Results!$E52,'Emission Inputs (Optional)'!$S$10:$T$27,2,FALSE)*Results!$F52, "")</f>
        <v/>
      </c>
      <c r="I52" s="63" t="str">
        <f>IF(Results!$H52&lt;&gt;"",Results!$H52*0.293071,"")</f>
        <v/>
      </c>
      <c r="J52" s="68" t="str">
        <f>IF(Results!$H52&lt;&gt;"",Results!$H52/SUM($H$7:$H$189),"")</f>
        <v/>
      </c>
      <c r="K52" s="63" t="str">
        <f>IF(Results!$H52&lt;&gt;"",(HLOOKUP(Table13[[#This Row],[Units]],'Emission Inputs (Optional)'!$K$10:$Q$27,MATCH(Table13[[#This Row],[Energy Source]],'Emission Inputs (Optional)'!$K$10:$K$27,0),FALSE))*Table13[[#This Row],[Annual Consumption]],"")</f>
        <v/>
      </c>
      <c r="L52" s="63" t="str">
        <f>IF(Results!$K52&lt;&gt;"",Results!$K52,G52)</f>
        <v/>
      </c>
      <c r="M52" s="69" t="str">
        <f>IF(Results!$L52="","",IF(L52&lt;&gt;"",L52,0)/SUM(Results!$L$7:$L$189))</f>
        <v/>
      </c>
      <c r="N52" s="8"/>
      <c r="O52" s="8"/>
      <c r="P52" s="8"/>
      <c r="Q52" s="8"/>
      <c r="R52" s="8"/>
      <c r="S52" s="8"/>
      <c r="T52" s="8"/>
      <c r="U52" s="8"/>
      <c r="V52" s="8"/>
      <c r="W52" s="8"/>
      <c r="X52" s="8"/>
      <c r="Y52" s="8"/>
      <c r="Z52" s="8"/>
      <c r="AA52" s="8"/>
      <c r="AB52" s="8"/>
      <c r="AC52" s="8"/>
      <c r="AD52" s="8"/>
      <c r="AE52" s="8"/>
      <c r="AF52" s="8"/>
    </row>
    <row r="53" spans="1:32" x14ac:dyDescent="0.25">
      <c r="A53" s="67" t="str">
        <f>IF(B53&lt;&gt;"",COUNTA($B$7:B53),"")</f>
        <v/>
      </c>
      <c r="B53" s="62"/>
      <c r="C53" s="71"/>
      <c r="D53" s="62" t="str">
        <f>IF(Table13[[#This Row],[Energy Source]]="","",Table13[[#This Row],[Energy Source]])</f>
        <v/>
      </c>
      <c r="E53" s="62" t="str">
        <f>IF(Table13[[#This Row],[Units]]="", "", Table13[[#This Row],[Units]])</f>
        <v/>
      </c>
      <c r="F53" s="62" t="str">
        <f>IF(Table13[[#This Row],[Annual Consumption]]="", "", Table13[[#This Row],[Annual Consumption]])</f>
        <v/>
      </c>
      <c r="G53" s="14" t="str">
        <f>IFERROR(VLOOKUP(B53,'Emission Inputs (Optional)'!$G$9:$I$191,3,FALSE),"")</f>
        <v/>
      </c>
      <c r="H53" s="63" t="str">
        <f>IF(OR(Results!$C53="Energy", Results!$C53="Conserved Energy"), VLOOKUP(Results!$E53,'Emission Inputs (Optional)'!$S$10:$T$27,2,FALSE)*Results!$F53, "")</f>
        <v/>
      </c>
      <c r="I53" s="63" t="str">
        <f>IF(Results!$H53&lt;&gt;"",Results!$H53*0.293071,"")</f>
        <v/>
      </c>
      <c r="J53" s="68" t="str">
        <f>IF(Results!$H53&lt;&gt;"",Results!$H53/SUM($H$7:$H$189),"")</f>
        <v/>
      </c>
      <c r="K53" s="63" t="str">
        <f>IF(Results!$H53&lt;&gt;"",(HLOOKUP(Table13[[#This Row],[Units]],'Emission Inputs (Optional)'!$K$10:$Q$27,MATCH(Table13[[#This Row],[Energy Source]],'Emission Inputs (Optional)'!$K$10:$K$27,0),FALSE))*Table13[[#This Row],[Annual Consumption]],"")</f>
        <v/>
      </c>
      <c r="L53" s="63" t="str">
        <f>IF(Results!$K53&lt;&gt;"",Results!$K53,G53)</f>
        <v/>
      </c>
      <c r="M53" s="69" t="str">
        <f>IF(Results!$L53="","",IF(L53&lt;&gt;"",L53,0)/SUM(Results!$L$7:$L$189))</f>
        <v/>
      </c>
      <c r="N53" s="8"/>
      <c r="O53" s="8"/>
      <c r="P53" s="8"/>
      <c r="Q53" s="8"/>
      <c r="R53" s="8"/>
      <c r="S53" s="8"/>
      <c r="T53" s="8"/>
      <c r="U53" s="8"/>
      <c r="V53" s="8"/>
      <c r="W53" s="8"/>
      <c r="X53" s="8"/>
      <c r="Y53" s="8"/>
      <c r="Z53" s="8"/>
      <c r="AA53" s="8"/>
      <c r="AB53" s="8"/>
      <c r="AC53" s="8"/>
      <c r="AD53" s="8"/>
      <c r="AE53" s="8"/>
      <c r="AF53" s="8"/>
    </row>
    <row r="54" spans="1:32" x14ac:dyDescent="0.25">
      <c r="A54" s="67" t="str">
        <f>IF(B54&lt;&gt;"",COUNTA($B$7:B54),"")</f>
        <v/>
      </c>
      <c r="B54" s="62"/>
      <c r="C54" s="71"/>
      <c r="D54" s="62" t="str">
        <f>IF(Table13[[#This Row],[Energy Source]]="","",Table13[[#This Row],[Energy Source]])</f>
        <v/>
      </c>
      <c r="E54" s="62" t="str">
        <f>IF(Table13[[#This Row],[Units]]="", "", Table13[[#This Row],[Units]])</f>
        <v/>
      </c>
      <c r="F54" s="62" t="str">
        <f>IF(Table13[[#This Row],[Annual Consumption]]="", "", Table13[[#This Row],[Annual Consumption]])</f>
        <v/>
      </c>
      <c r="G54" s="14" t="str">
        <f>IFERROR(VLOOKUP(B54,'Emission Inputs (Optional)'!$G$9:$I$191,3,FALSE),"")</f>
        <v/>
      </c>
      <c r="H54" s="63" t="str">
        <f>IF(OR(Results!$C54="Energy", Results!$C54="Conserved Energy"), VLOOKUP(Results!$E54,'Emission Inputs (Optional)'!$S$10:$T$27,2,FALSE)*Results!$F54, "")</f>
        <v/>
      </c>
      <c r="I54" s="63" t="str">
        <f>IF(Results!$H54&lt;&gt;"",Results!$H54*0.293071,"")</f>
        <v/>
      </c>
      <c r="J54" s="68" t="str">
        <f>IF(Results!$H54&lt;&gt;"",Results!$H54/SUM($H$7:$H$189),"")</f>
        <v/>
      </c>
      <c r="K54" s="63" t="str">
        <f>IF(Results!$H54&lt;&gt;"",(HLOOKUP(Table13[[#This Row],[Units]],'Emission Inputs (Optional)'!$K$10:$Q$27,MATCH(Table13[[#This Row],[Energy Source]],'Emission Inputs (Optional)'!$K$10:$K$27,0),FALSE))*Table13[[#This Row],[Annual Consumption]],"")</f>
        <v/>
      </c>
      <c r="L54" s="63" t="str">
        <f>IF(Results!$K54&lt;&gt;"",Results!$K54,G54)</f>
        <v/>
      </c>
      <c r="M54" s="69" t="str">
        <f>IF(Results!$L54="","",IF(L54&lt;&gt;"",L54,0)/SUM(Results!$L$7:$L$189))</f>
        <v/>
      </c>
      <c r="N54" s="8"/>
      <c r="O54" s="8"/>
      <c r="P54" s="8"/>
      <c r="Q54" s="8"/>
      <c r="R54" s="8"/>
      <c r="S54" s="8"/>
      <c r="T54" s="8"/>
      <c r="U54" s="8"/>
      <c r="V54" s="8"/>
      <c r="W54" s="8"/>
      <c r="X54" s="8"/>
      <c r="Y54" s="8"/>
      <c r="Z54" s="8"/>
      <c r="AA54" s="8"/>
      <c r="AB54" s="8"/>
      <c r="AC54" s="8"/>
      <c r="AD54" s="8"/>
      <c r="AE54" s="8"/>
      <c r="AF54" s="8"/>
    </row>
    <row r="55" spans="1:32" x14ac:dyDescent="0.25">
      <c r="A55" s="67" t="str">
        <f>IF(B55&lt;&gt;"",COUNTA($B$7:B55),"")</f>
        <v/>
      </c>
      <c r="B55" s="62"/>
      <c r="C55" s="71"/>
      <c r="D55" s="62" t="str">
        <f>IF(Table13[[#This Row],[Energy Source]]="","",Table13[[#This Row],[Energy Source]])</f>
        <v/>
      </c>
      <c r="E55" s="62" t="str">
        <f>IF(Table13[[#This Row],[Units]]="", "", Table13[[#This Row],[Units]])</f>
        <v/>
      </c>
      <c r="F55" s="62" t="str">
        <f>IF(Table13[[#This Row],[Annual Consumption]]="", "", Table13[[#This Row],[Annual Consumption]])</f>
        <v/>
      </c>
      <c r="G55" s="14" t="str">
        <f>IFERROR(VLOOKUP(B55,'Emission Inputs (Optional)'!$G$9:$I$191,3,FALSE),"")</f>
        <v/>
      </c>
      <c r="H55" s="63" t="str">
        <f>IF(OR(Results!$C55="Energy", Results!$C55="Conserved Energy"), VLOOKUP(Results!$E55,'Emission Inputs (Optional)'!$S$10:$T$27,2,FALSE)*Results!$F55, "")</f>
        <v/>
      </c>
      <c r="I55" s="63" t="str">
        <f>IF(Results!$H55&lt;&gt;"",Results!$H55*0.293071,"")</f>
        <v/>
      </c>
      <c r="J55" s="68" t="str">
        <f>IF(Results!$H55&lt;&gt;"",Results!$H55/SUM($H$7:$H$189),"")</f>
        <v/>
      </c>
      <c r="K55" s="63" t="str">
        <f>IF(Results!$H55&lt;&gt;"",(HLOOKUP(Table13[[#This Row],[Units]],'Emission Inputs (Optional)'!$K$10:$Q$27,MATCH(Table13[[#This Row],[Energy Source]],'Emission Inputs (Optional)'!$K$10:$K$27,0),FALSE))*Table13[[#This Row],[Annual Consumption]],"")</f>
        <v/>
      </c>
      <c r="L55" s="63" t="str">
        <f>IF(Results!$K55&lt;&gt;"",Results!$K55,G55)</f>
        <v/>
      </c>
      <c r="M55" s="69" t="str">
        <f>IF(Results!$L55="","",IF(L55&lt;&gt;"",L55,0)/SUM(Results!$L$7:$L$189))</f>
        <v/>
      </c>
      <c r="N55" s="8"/>
      <c r="O55" s="8"/>
      <c r="P55" s="8"/>
      <c r="Q55" s="8"/>
      <c r="R55" s="8"/>
      <c r="S55" s="8"/>
      <c r="T55" s="8"/>
      <c r="U55" s="8"/>
      <c r="V55" s="8"/>
      <c r="W55" s="8"/>
      <c r="X55" s="8"/>
      <c r="Y55" s="8"/>
      <c r="Z55" s="8"/>
      <c r="AA55" s="8"/>
      <c r="AB55" s="8"/>
      <c r="AC55" s="8"/>
      <c r="AD55" s="8"/>
      <c r="AE55" s="8"/>
      <c r="AF55" s="8"/>
    </row>
    <row r="56" spans="1:32" x14ac:dyDescent="0.25">
      <c r="A56" s="67" t="str">
        <f>IF(B56&lt;&gt;"",COUNTA($B$7:B56),"")</f>
        <v/>
      </c>
      <c r="B56" s="62"/>
      <c r="C56" s="71"/>
      <c r="D56" s="62" t="str">
        <f>IF(Table13[[#This Row],[Energy Source]]="","",Table13[[#This Row],[Energy Source]])</f>
        <v/>
      </c>
      <c r="E56" s="62" t="str">
        <f>IF(Table13[[#This Row],[Units]]="", "", Table13[[#This Row],[Units]])</f>
        <v/>
      </c>
      <c r="F56" s="62" t="str">
        <f>IF(Table13[[#This Row],[Annual Consumption]]="", "", Table13[[#This Row],[Annual Consumption]])</f>
        <v/>
      </c>
      <c r="G56" s="14" t="str">
        <f>IFERROR(VLOOKUP(B56,'Emission Inputs (Optional)'!$G$9:$I$191,3,FALSE),"")</f>
        <v/>
      </c>
      <c r="H56" s="63" t="str">
        <f>IF(OR(Results!$C56="Energy", Results!$C56="Conserved Energy"), VLOOKUP(Results!$E56,'Emission Inputs (Optional)'!$S$10:$T$27,2,FALSE)*Results!$F56, "")</f>
        <v/>
      </c>
      <c r="I56" s="63" t="str">
        <f>IF(Results!$H56&lt;&gt;"",Results!$H56*0.293071,"")</f>
        <v/>
      </c>
      <c r="J56" s="68" t="str">
        <f>IF(Results!$H56&lt;&gt;"",Results!$H56/SUM($H$7:$H$189),"")</f>
        <v/>
      </c>
      <c r="K56" s="63" t="str">
        <f>IF(Results!$H56&lt;&gt;"",(HLOOKUP(Table13[[#This Row],[Units]],'Emission Inputs (Optional)'!$K$10:$Q$27,MATCH(Table13[[#This Row],[Energy Source]],'Emission Inputs (Optional)'!$K$10:$K$27,0),FALSE))*Table13[[#This Row],[Annual Consumption]],"")</f>
        <v/>
      </c>
      <c r="L56" s="63" t="str">
        <f>IF(Results!$K56&lt;&gt;"",Results!$K56,G56)</f>
        <v/>
      </c>
      <c r="M56" s="69" t="str">
        <f>IF(Results!$L56="","",IF(L56&lt;&gt;"",L56,0)/SUM(Results!$L$7:$L$189))</f>
        <v/>
      </c>
      <c r="N56" s="8"/>
      <c r="O56" s="8"/>
      <c r="P56" s="8"/>
      <c r="Q56" s="8"/>
      <c r="R56" s="8"/>
      <c r="S56" s="8"/>
      <c r="T56" s="8"/>
      <c r="U56" s="8"/>
      <c r="V56" s="8"/>
      <c r="W56" s="8"/>
      <c r="X56" s="8"/>
      <c r="Y56" s="8"/>
      <c r="Z56" s="8"/>
      <c r="AA56" s="8"/>
      <c r="AB56" s="8"/>
      <c r="AC56" s="8"/>
      <c r="AD56" s="8"/>
      <c r="AE56" s="8"/>
      <c r="AF56" s="8"/>
    </row>
    <row r="57" spans="1:32" x14ac:dyDescent="0.25">
      <c r="A57" s="67" t="str">
        <f>IF(B57&lt;&gt;"",COUNTA($B$7:B57),"")</f>
        <v/>
      </c>
      <c r="B57" s="62"/>
      <c r="C57" s="71"/>
      <c r="D57" s="62" t="str">
        <f>IF(Table13[[#This Row],[Energy Source]]="","",Table13[[#This Row],[Energy Source]])</f>
        <v/>
      </c>
      <c r="E57" s="62" t="str">
        <f>IF(Table13[[#This Row],[Units]]="", "", Table13[[#This Row],[Units]])</f>
        <v/>
      </c>
      <c r="F57" s="62" t="str">
        <f>IF(Table13[[#This Row],[Annual Consumption]]="", "", Table13[[#This Row],[Annual Consumption]])</f>
        <v/>
      </c>
      <c r="G57" s="14" t="str">
        <f>IFERROR(VLOOKUP(B57,'Emission Inputs (Optional)'!$G$9:$I$191,3,FALSE),"")</f>
        <v/>
      </c>
      <c r="H57" s="63" t="str">
        <f>IF(OR(Results!$C57="Energy", Results!$C57="Conserved Energy"), VLOOKUP(Results!$E57,'Emission Inputs (Optional)'!$S$10:$T$27,2,FALSE)*Results!$F57, "")</f>
        <v/>
      </c>
      <c r="I57" s="63" t="str">
        <f>IF(Results!$H57&lt;&gt;"",Results!$H57*0.293071,"")</f>
        <v/>
      </c>
      <c r="J57" s="68" t="str">
        <f>IF(Results!$H57&lt;&gt;"",Results!$H57/SUM($H$7:$H$189),"")</f>
        <v/>
      </c>
      <c r="K57" s="63" t="str">
        <f>IF(Results!$H57&lt;&gt;"",(HLOOKUP(Table13[[#This Row],[Units]],'Emission Inputs (Optional)'!$K$10:$Q$27,MATCH(Table13[[#This Row],[Energy Source]],'Emission Inputs (Optional)'!$K$10:$K$27,0),FALSE))*Table13[[#This Row],[Annual Consumption]],"")</f>
        <v/>
      </c>
      <c r="L57" s="63" t="str">
        <f>IF(Results!$K57&lt;&gt;"",Results!$K57,G57)</f>
        <v/>
      </c>
      <c r="M57" s="69" t="str">
        <f>IF(Results!$L57="","",IF(L57&lt;&gt;"",L57,0)/SUM(Results!$L$7:$L$189))</f>
        <v/>
      </c>
      <c r="N57" s="8"/>
      <c r="O57" s="8"/>
      <c r="P57" s="8"/>
      <c r="Q57" s="8"/>
      <c r="R57" s="8"/>
      <c r="S57" s="8"/>
      <c r="T57" s="8"/>
      <c r="U57" s="8"/>
      <c r="V57" s="8"/>
      <c r="W57" s="8"/>
      <c r="X57" s="8"/>
      <c r="Y57" s="8"/>
      <c r="Z57" s="8"/>
      <c r="AA57" s="8"/>
      <c r="AB57" s="8"/>
      <c r="AC57" s="8"/>
      <c r="AD57" s="8"/>
      <c r="AE57" s="8"/>
      <c r="AF57" s="8"/>
    </row>
    <row r="58" spans="1:32" x14ac:dyDescent="0.25">
      <c r="A58" s="67" t="str">
        <f>IF(B58&lt;&gt;"",COUNTA($B$7:B58),"")</f>
        <v/>
      </c>
      <c r="B58" s="62"/>
      <c r="C58" s="71"/>
      <c r="D58" s="62" t="str">
        <f>IF(Table13[[#This Row],[Energy Source]]="","",Table13[[#This Row],[Energy Source]])</f>
        <v/>
      </c>
      <c r="E58" s="62" t="str">
        <f>IF(Table13[[#This Row],[Units]]="", "", Table13[[#This Row],[Units]])</f>
        <v/>
      </c>
      <c r="F58" s="62" t="str">
        <f>IF(Table13[[#This Row],[Annual Consumption]]="", "", Table13[[#This Row],[Annual Consumption]])</f>
        <v/>
      </c>
      <c r="G58" s="14" t="str">
        <f>IFERROR(VLOOKUP(B58,'Emission Inputs (Optional)'!$G$9:$I$191,3,FALSE),"")</f>
        <v/>
      </c>
      <c r="H58" s="63" t="str">
        <f>IF(OR(Results!$C58="Energy", Results!$C58="Conserved Energy"), VLOOKUP(Results!$E58,'Emission Inputs (Optional)'!$S$10:$T$27,2,FALSE)*Results!$F58, "")</f>
        <v/>
      </c>
      <c r="I58" s="63" t="str">
        <f>IF(Results!$H58&lt;&gt;"",Results!$H58*0.293071,"")</f>
        <v/>
      </c>
      <c r="J58" s="68" t="str">
        <f>IF(Results!$H58&lt;&gt;"",Results!$H58/SUM($H$7:$H$189),"")</f>
        <v/>
      </c>
      <c r="K58" s="63" t="str">
        <f>IF(Results!$H58&lt;&gt;"",(HLOOKUP(Table13[[#This Row],[Units]],'Emission Inputs (Optional)'!$K$10:$Q$27,MATCH(Table13[[#This Row],[Energy Source]],'Emission Inputs (Optional)'!$K$10:$K$27,0),FALSE))*Table13[[#This Row],[Annual Consumption]],"")</f>
        <v/>
      </c>
      <c r="L58" s="63" t="str">
        <f>IF(Results!$K58&lt;&gt;"",Results!$K58,G58)</f>
        <v/>
      </c>
      <c r="M58" s="69" t="str">
        <f>IF(Results!$L58="","",IF(L58&lt;&gt;"",L58,0)/SUM(Results!$L$7:$L$189))</f>
        <v/>
      </c>
      <c r="N58" s="8"/>
      <c r="O58" s="8"/>
      <c r="P58" s="8"/>
      <c r="Q58" s="8"/>
      <c r="R58" s="8"/>
      <c r="S58" s="8"/>
      <c r="T58" s="8"/>
      <c r="U58" s="8"/>
      <c r="V58" s="8"/>
      <c r="W58" s="8"/>
      <c r="X58" s="8"/>
      <c r="Y58" s="8"/>
      <c r="Z58" s="8"/>
      <c r="AA58" s="8"/>
      <c r="AB58" s="8"/>
      <c r="AC58" s="8"/>
      <c r="AD58" s="8"/>
      <c r="AE58" s="8"/>
      <c r="AF58" s="8"/>
    </row>
    <row r="59" spans="1:32" x14ac:dyDescent="0.25">
      <c r="A59" s="67" t="str">
        <f>IF(B59&lt;&gt;"",COUNTA($B$7:B59),"")</f>
        <v/>
      </c>
      <c r="B59" s="62"/>
      <c r="C59" s="71"/>
      <c r="D59" s="62" t="str">
        <f>IF(Table13[[#This Row],[Energy Source]]="","",Table13[[#This Row],[Energy Source]])</f>
        <v/>
      </c>
      <c r="E59" s="62" t="str">
        <f>IF(Table13[[#This Row],[Units]]="", "", Table13[[#This Row],[Units]])</f>
        <v/>
      </c>
      <c r="F59" s="62" t="str">
        <f>IF(Table13[[#This Row],[Annual Consumption]]="", "", Table13[[#This Row],[Annual Consumption]])</f>
        <v/>
      </c>
      <c r="G59" s="14" t="str">
        <f>IFERROR(VLOOKUP(B59,'Emission Inputs (Optional)'!$G$9:$I$191,3,FALSE),"")</f>
        <v/>
      </c>
      <c r="H59" s="63" t="str">
        <f>IF(OR(Results!$C59="Energy", Results!$C59="Conserved Energy"), VLOOKUP(Results!$E59,'Emission Inputs (Optional)'!$S$10:$T$27,2,FALSE)*Results!$F59, "")</f>
        <v/>
      </c>
      <c r="I59" s="63" t="str">
        <f>IF(Results!$H59&lt;&gt;"",Results!$H59*0.293071,"")</f>
        <v/>
      </c>
      <c r="J59" s="68" t="str">
        <f>IF(Results!$H59&lt;&gt;"",Results!$H59/SUM($H$7:$H$189),"")</f>
        <v/>
      </c>
      <c r="K59" s="63" t="str">
        <f>IF(Results!$H59&lt;&gt;"",(HLOOKUP(Table13[[#This Row],[Units]],'Emission Inputs (Optional)'!$K$10:$Q$27,MATCH(Table13[[#This Row],[Energy Source]],'Emission Inputs (Optional)'!$K$10:$K$27,0),FALSE))*Table13[[#This Row],[Annual Consumption]],"")</f>
        <v/>
      </c>
      <c r="L59" s="63" t="str">
        <f>IF(Results!$K59&lt;&gt;"",Results!$K59,G59)</f>
        <v/>
      </c>
      <c r="M59" s="69" t="str">
        <f>IF(Results!$L59="","",IF(L59&lt;&gt;"",L59,0)/SUM(Results!$L$7:$L$189))</f>
        <v/>
      </c>
      <c r="N59" s="8"/>
      <c r="O59" s="8"/>
      <c r="P59" s="8"/>
      <c r="Q59" s="8"/>
      <c r="R59" s="8"/>
      <c r="S59" s="8"/>
      <c r="T59" s="8"/>
      <c r="U59" s="8"/>
      <c r="V59" s="8"/>
      <c r="W59" s="8"/>
      <c r="X59" s="8"/>
      <c r="Y59" s="8"/>
      <c r="Z59" s="8"/>
      <c r="AA59" s="8"/>
      <c r="AB59" s="8"/>
      <c r="AC59" s="8"/>
      <c r="AD59" s="8"/>
      <c r="AE59" s="8"/>
      <c r="AF59" s="8"/>
    </row>
    <row r="60" spans="1:32" x14ac:dyDescent="0.25">
      <c r="A60" s="67" t="str">
        <f>IF(B60&lt;&gt;"",COUNTA($B$7:B60),"")</f>
        <v/>
      </c>
      <c r="B60" s="62"/>
      <c r="C60" s="71"/>
      <c r="D60" s="62" t="str">
        <f>IF(Table13[[#This Row],[Energy Source]]="","",Table13[[#This Row],[Energy Source]])</f>
        <v/>
      </c>
      <c r="E60" s="62" t="str">
        <f>IF(Table13[[#This Row],[Units]]="", "", Table13[[#This Row],[Units]])</f>
        <v/>
      </c>
      <c r="F60" s="62" t="str">
        <f>IF(Table13[[#This Row],[Annual Consumption]]="", "", Table13[[#This Row],[Annual Consumption]])</f>
        <v/>
      </c>
      <c r="G60" s="14" t="str">
        <f>IFERROR(VLOOKUP(B60,'Emission Inputs (Optional)'!$G$9:$I$191,3,FALSE),"")</f>
        <v/>
      </c>
      <c r="H60" s="63" t="str">
        <f>IF(OR(Results!$C60="Energy", Results!$C60="Conserved Energy"), VLOOKUP(Results!$E60,'Emission Inputs (Optional)'!$S$10:$T$27,2,FALSE)*Results!$F60, "")</f>
        <v/>
      </c>
      <c r="I60" s="63" t="str">
        <f>IF(Results!$H60&lt;&gt;"",Results!$H60*0.293071,"")</f>
        <v/>
      </c>
      <c r="J60" s="68" t="str">
        <f>IF(Results!$H60&lt;&gt;"",Results!$H60/SUM($H$7:$H$189),"")</f>
        <v/>
      </c>
      <c r="K60" s="63" t="str">
        <f>IF(Results!$H60&lt;&gt;"",(HLOOKUP(Table13[[#This Row],[Units]],'Emission Inputs (Optional)'!$K$10:$Q$27,MATCH(Table13[[#This Row],[Energy Source]],'Emission Inputs (Optional)'!$K$10:$K$27,0),FALSE))*Table13[[#This Row],[Annual Consumption]],"")</f>
        <v/>
      </c>
      <c r="L60" s="63" t="str">
        <f>IF(Results!$K60&lt;&gt;"",Results!$K60,G60)</f>
        <v/>
      </c>
      <c r="M60" s="69" t="str">
        <f>IF(Results!$L60="","",IF(L60&lt;&gt;"",L60,0)/SUM(Results!$L$7:$L$189))</f>
        <v/>
      </c>
      <c r="N60" s="8"/>
      <c r="O60" s="8"/>
      <c r="P60" s="8"/>
      <c r="Q60" s="8"/>
      <c r="R60" s="8"/>
      <c r="S60" s="8"/>
      <c r="T60" s="8"/>
      <c r="U60" s="8"/>
      <c r="V60" s="8"/>
      <c r="W60" s="8"/>
      <c r="X60" s="8"/>
      <c r="Y60" s="8"/>
      <c r="Z60" s="8"/>
      <c r="AA60" s="8"/>
      <c r="AB60" s="8"/>
      <c r="AC60" s="8"/>
      <c r="AD60" s="8"/>
      <c r="AE60" s="8"/>
      <c r="AF60" s="8"/>
    </row>
    <row r="61" spans="1:32" x14ac:dyDescent="0.25">
      <c r="A61" s="67" t="str">
        <f>IF(B61&lt;&gt;"",COUNTA($B$7:B61),"")</f>
        <v/>
      </c>
      <c r="B61" s="62"/>
      <c r="C61" s="71"/>
      <c r="D61" s="62" t="str">
        <f>IF(Table13[[#This Row],[Energy Source]]="","",Table13[[#This Row],[Energy Source]])</f>
        <v/>
      </c>
      <c r="E61" s="62" t="str">
        <f>IF(Table13[[#This Row],[Units]]="", "", Table13[[#This Row],[Units]])</f>
        <v/>
      </c>
      <c r="F61" s="62" t="str">
        <f>IF(Table13[[#This Row],[Annual Consumption]]="", "", Table13[[#This Row],[Annual Consumption]])</f>
        <v/>
      </c>
      <c r="G61" s="14" t="str">
        <f>IFERROR(VLOOKUP(B61,'Emission Inputs (Optional)'!$G$9:$I$191,3,FALSE),"")</f>
        <v/>
      </c>
      <c r="H61" s="63" t="str">
        <f>IF(OR(Results!$C61="Energy", Results!$C61="Conserved Energy"), VLOOKUP(Results!$E61,'Emission Inputs (Optional)'!$S$10:$T$27,2,FALSE)*Results!$F61, "")</f>
        <v/>
      </c>
      <c r="I61" s="63" t="str">
        <f>IF(Results!$H61&lt;&gt;"",Results!$H61*0.293071,"")</f>
        <v/>
      </c>
      <c r="J61" s="68" t="str">
        <f>IF(Results!$H61&lt;&gt;"",Results!$H61/SUM($H$7:$H$189),"")</f>
        <v/>
      </c>
      <c r="K61" s="63" t="str">
        <f>IF(Results!$H61&lt;&gt;"",(HLOOKUP(Table13[[#This Row],[Units]],'Emission Inputs (Optional)'!$K$10:$Q$27,MATCH(Table13[[#This Row],[Energy Source]],'Emission Inputs (Optional)'!$K$10:$K$27,0),FALSE))*Table13[[#This Row],[Annual Consumption]],"")</f>
        <v/>
      </c>
      <c r="L61" s="63" t="str">
        <f>IF(Results!$K61&lt;&gt;"",Results!$K61,G61)</f>
        <v/>
      </c>
      <c r="M61" s="69" t="str">
        <f>IF(Results!$L61="","",IF(L61&lt;&gt;"",L61,0)/SUM(Results!$L$7:$L$189))</f>
        <v/>
      </c>
      <c r="N61" s="8"/>
      <c r="O61" s="8"/>
      <c r="P61" s="8"/>
      <c r="Q61" s="8"/>
      <c r="R61" s="8"/>
      <c r="S61" s="8"/>
      <c r="T61" s="8"/>
      <c r="U61" s="8"/>
      <c r="V61" s="8"/>
      <c r="W61" s="8"/>
      <c r="X61" s="8"/>
      <c r="Y61" s="8"/>
      <c r="Z61" s="8"/>
      <c r="AA61" s="8"/>
      <c r="AB61" s="8"/>
      <c r="AC61" s="8"/>
      <c r="AD61" s="8"/>
      <c r="AE61" s="8"/>
      <c r="AF61" s="8"/>
    </row>
    <row r="62" spans="1:32" x14ac:dyDescent="0.25">
      <c r="A62" s="67" t="str">
        <f>IF(B62&lt;&gt;"",COUNTA($B$7:B62),"")</f>
        <v/>
      </c>
      <c r="B62" s="62"/>
      <c r="C62" s="62"/>
      <c r="D62" s="62" t="str">
        <f>IF(Table13[[#This Row],[Energy Source]]="","",Table13[[#This Row],[Energy Source]])</f>
        <v/>
      </c>
      <c r="E62" s="62" t="str">
        <f>IF(Table13[[#This Row],[Units]]="", "", Table13[[#This Row],[Units]])</f>
        <v/>
      </c>
      <c r="F62" s="62" t="str">
        <f>IF(Table13[[#This Row],[Annual Consumption]]="", "", Table13[[#This Row],[Annual Consumption]])</f>
        <v/>
      </c>
      <c r="G62" s="14" t="str">
        <f>IFERROR(VLOOKUP(B62,'Emission Inputs (Optional)'!$G$9:$I$191,3,FALSE),"")</f>
        <v/>
      </c>
      <c r="H62" s="63" t="str">
        <f>IF(OR(Results!$C62="Energy", Results!$C62="Conserved Energy"), VLOOKUP(Results!$E62,'Emission Inputs (Optional)'!$S$10:$T$27,2,FALSE)*Results!$F62, "")</f>
        <v/>
      </c>
      <c r="I62" s="63" t="str">
        <f>IF(Results!$H62&lt;&gt;"",Results!$H62*0.293071,"")</f>
        <v/>
      </c>
      <c r="J62" s="68" t="str">
        <f>IF(Results!$H62&lt;&gt;"",Results!$H62/SUM($H$7:$H$189),"")</f>
        <v/>
      </c>
      <c r="K62" s="63" t="str">
        <f>IF(Results!$H62&lt;&gt;"",(HLOOKUP(Table13[[#This Row],[Units]],'Emission Inputs (Optional)'!$K$10:$Q$27,MATCH(Table13[[#This Row],[Energy Source]],'Emission Inputs (Optional)'!$K$10:$K$27,0),FALSE))*Table13[[#This Row],[Annual Consumption]],"")</f>
        <v/>
      </c>
      <c r="L62" s="63" t="str">
        <f>IF(Results!$K62&lt;&gt;"",Results!$K62,G62)</f>
        <v/>
      </c>
      <c r="M62" s="69" t="str">
        <f>IF(Results!$L62="","",IF(L62&lt;&gt;"",L62,0)/SUM(Results!$L$7:$L$189))</f>
        <v/>
      </c>
      <c r="N62" s="8"/>
      <c r="O62" s="8"/>
      <c r="P62" s="8"/>
      <c r="Q62" s="8"/>
      <c r="R62" s="8"/>
      <c r="S62" s="8"/>
      <c r="T62" s="8"/>
      <c r="U62" s="8"/>
      <c r="V62" s="8"/>
      <c r="W62" s="8"/>
      <c r="X62" s="8"/>
      <c r="Y62" s="8"/>
      <c r="Z62" s="8"/>
      <c r="AA62" s="8"/>
      <c r="AB62" s="8"/>
      <c r="AC62" s="8"/>
      <c r="AD62" s="8"/>
      <c r="AE62" s="8"/>
      <c r="AF62" s="8"/>
    </row>
    <row r="63" spans="1:32" x14ac:dyDescent="0.25">
      <c r="A63" s="67" t="str">
        <f>IF(B63&lt;&gt;"",COUNTA($B$7:B63),"")</f>
        <v/>
      </c>
      <c r="B63" s="62"/>
      <c r="C63" s="62"/>
      <c r="D63" s="62" t="str">
        <f>IF(Table13[[#This Row],[Energy Source]]="","",Table13[[#This Row],[Energy Source]])</f>
        <v/>
      </c>
      <c r="E63" s="62" t="str">
        <f>IF(Table13[[#This Row],[Units]]="", "", Table13[[#This Row],[Units]])</f>
        <v/>
      </c>
      <c r="F63" s="62" t="str">
        <f>IF(Table13[[#This Row],[Annual Consumption]]="", "", Table13[[#This Row],[Annual Consumption]])</f>
        <v/>
      </c>
      <c r="G63" s="14" t="str">
        <f>IFERROR(VLOOKUP(B63,'Emission Inputs (Optional)'!$G$9:$I$191,3,FALSE),"")</f>
        <v/>
      </c>
      <c r="H63" s="63" t="str">
        <f>IF(OR(Results!$C63="Energy", Results!$C63="Conserved Energy"), VLOOKUP(Results!$E63,'Emission Inputs (Optional)'!$S$10:$T$27,2,FALSE)*Results!$F63, "")</f>
        <v/>
      </c>
      <c r="I63" s="63" t="str">
        <f>IF(Results!$H63&lt;&gt;"",Results!$H63*0.293071,"")</f>
        <v/>
      </c>
      <c r="J63" s="68" t="str">
        <f>IF(Results!$H63&lt;&gt;"",Results!$H63/SUM($H$7:$H$189),"")</f>
        <v/>
      </c>
      <c r="K63" s="63" t="str">
        <f>IF(Results!$H63&lt;&gt;"",(HLOOKUP(Table13[[#This Row],[Units]],'Emission Inputs (Optional)'!$K$10:$Q$27,MATCH(Table13[[#This Row],[Energy Source]],'Emission Inputs (Optional)'!$K$10:$K$27,0),FALSE))*Table13[[#This Row],[Annual Consumption]],"")</f>
        <v/>
      </c>
      <c r="L63" s="63" t="str">
        <f>IF(Results!$K63&lt;&gt;"",Results!$K63,G63)</f>
        <v/>
      </c>
      <c r="M63" s="69" t="str">
        <f>IF(Results!$L63="","",IF(L63&lt;&gt;"",L63,0)/SUM(Results!$L$7:$L$189))</f>
        <v/>
      </c>
      <c r="N63" s="8"/>
      <c r="O63" s="8"/>
      <c r="P63" s="8"/>
      <c r="Q63" s="8"/>
      <c r="R63" s="8"/>
      <c r="S63" s="8"/>
      <c r="T63" s="8"/>
      <c r="U63" s="8"/>
      <c r="V63" s="8"/>
      <c r="W63" s="8"/>
      <c r="X63" s="8"/>
      <c r="Y63" s="8"/>
      <c r="Z63" s="8"/>
      <c r="AA63" s="8"/>
      <c r="AB63" s="8"/>
      <c r="AC63" s="8"/>
      <c r="AD63" s="8"/>
      <c r="AE63" s="8"/>
      <c r="AF63" s="8"/>
    </row>
    <row r="64" spans="1:32" x14ac:dyDescent="0.25">
      <c r="A64" s="67" t="str">
        <f>IF(B64&lt;&gt;"",COUNTA($B$7:B64),"")</f>
        <v/>
      </c>
      <c r="B64" s="62"/>
      <c r="C64" s="62"/>
      <c r="D64" s="62" t="str">
        <f>IF(Table13[[#This Row],[Energy Source]]="","",Table13[[#This Row],[Energy Source]])</f>
        <v/>
      </c>
      <c r="E64" s="62" t="str">
        <f>IF(Table13[[#This Row],[Units]]="", "", Table13[[#This Row],[Units]])</f>
        <v/>
      </c>
      <c r="F64" s="62" t="str">
        <f>IF(Table13[[#This Row],[Annual Consumption]]="", "", Table13[[#This Row],[Annual Consumption]])</f>
        <v/>
      </c>
      <c r="G64" s="14" t="str">
        <f>IFERROR(VLOOKUP(B64,'Emission Inputs (Optional)'!$G$9:$I$191,3,FALSE),"")</f>
        <v/>
      </c>
      <c r="H64" s="63" t="str">
        <f>IF(OR(Results!$C64="Energy", Results!$C64="Conserved Energy"), VLOOKUP(Results!$E64,'Emission Inputs (Optional)'!$S$10:$T$27,2,FALSE)*Results!$F64, "")</f>
        <v/>
      </c>
      <c r="I64" s="63" t="str">
        <f>IF(Results!$H64&lt;&gt;"",Results!$H64*0.293071,"")</f>
        <v/>
      </c>
      <c r="J64" s="68" t="str">
        <f>IF(Results!$H64&lt;&gt;"",Results!$H64/SUM($H$7:$H$189),"")</f>
        <v/>
      </c>
      <c r="K64" s="63" t="str">
        <f>IF(Results!$H64&lt;&gt;"",(HLOOKUP(Table13[[#This Row],[Units]],'Emission Inputs (Optional)'!$K$10:$Q$27,MATCH(Table13[[#This Row],[Energy Source]],'Emission Inputs (Optional)'!$K$10:$K$27,0),FALSE))*Table13[[#This Row],[Annual Consumption]],"")</f>
        <v/>
      </c>
      <c r="L64" s="63" t="str">
        <f>IF(Results!$K64&lt;&gt;"",Results!$K64,G64)</f>
        <v/>
      </c>
      <c r="M64" s="69" t="str">
        <f>IF(Results!$L64="","",IF(L64&lt;&gt;"",L64,0)/SUM(Results!$L$7:$L$189))</f>
        <v/>
      </c>
      <c r="N64" s="8"/>
      <c r="O64" s="8"/>
      <c r="P64" s="8"/>
      <c r="Q64" s="8"/>
      <c r="R64" s="8"/>
      <c r="S64" s="8"/>
      <c r="T64" s="8"/>
      <c r="U64" s="8"/>
      <c r="V64" s="8"/>
      <c r="W64" s="8"/>
      <c r="X64" s="8"/>
      <c r="Y64" s="8"/>
      <c r="Z64" s="8"/>
      <c r="AA64" s="8"/>
      <c r="AB64" s="8"/>
      <c r="AC64" s="8"/>
      <c r="AD64" s="8"/>
      <c r="AE64" s="8"/>
      <c r="AF64" s="8"/>
    </row>
    <row r="65" spans="1:32" x14ac:dyDescent="0.25">
      <c r="A65" s="67" t="str">
        <f>IF(B65&lt;&gt;"",COUNTA($B$7:B65),"")</f>
        <v/>
      </c>
      <c r="B65" s="62"/>
      <c r="C65" s="62"/>
      <c r="D65" s="62" t="str">
        <f>IF(Table13[[#This Row],[Energy Source]]="","",Table13[[#This Row],[Energy Source]])</f>
        <v/>
      </c>
      <c r="E65" s="62" t="str">
        <f>IF(Table13[[#This Row],[Units]]="", "", Table13[[#This Row],[Units]])</f>
        <v/>
      </c>
      <c r="F65" s="62" t="str">
        <f>IF(Table13[[#This Row],[Annual Consumption]]="", "", Table13[[#This Row],[Annual Consumption]])</f>
        <v/>
      </c>
      <c r="G65" s="14" t="str">
        <f>IFERROR(VLOOKUP(B65,'Emission Inputs (Optional)'!$G$9:$I$191,3,FALSE),"")</f>
        <v/>
      </c>
      <c r="H65" s="63" t="str">
        <f>IF(OR(Results!$C65="Energy", Results!$C65="Conserved Energy"), VLOOKUP(Results!$E65,'Emission Inputs (Optional)'!$S$10:$T$27,2,FALSE)*Results!$F65, "")</f>
        <v/>
      </c>
      <c r="I65" s="63" t="str">
        <f>IF(Results!$H65&lt;&gt;"",Results!$H65*0.293071,"")</f>
        <v/>
      </c>
      <c r="J65" s="68" t="str">
        <f>IF(Results!$H65&lt;&gt;"",Results!$H65/SUM($H$7:$H$189),"")</f>
        <v/>
      </c>
      <c r="K65" s="63" t="str">
        <f>IF(Results!$H65&lt;&gt;"",(HLOOKUP(Table13[[#This Row],[Units]],'Emission Inputs (Optional)'!$K$10:$Q$27,MATCH(Table13[[#This Row],[Energy Source]],'Emission Inputs (Optional)'!$K$10:$K$27,0),FALSE))*Table13[[#This Row],[Annual Consumption]],"")</f>
        <v/>
      </c>
      <c r="L65" s="63" t="str">
        <f>IF(Results!$K65&lt;&gt;"",Results!$K65,G65)</f>
        <v/>
      </c>
      <c r="M65" s="69" t="str">
        <f>IF(Results!$L65="","",IF(L65&lt;&gt;"",L65,0)/SUM(Results!$L$7:$L$189))</f>
        <v/>
      </c>
      <c r="N65" s="8"/>
      <c r="O65" s="8"/>
      <c r="P65" s="8"/>
      <c r="Q65" s="8"/>
      <c r="R65" s="8"/>
      <c r="S65" s="8"/>
      <c r="T65" s="8"/>
      <c r="U65" s="8"/>
      <c r="V65" s="8"/>
      <c r="W65" s="8"/>
      <c r="X65" s="8"/>
      <c r="Y65" s="8"/>
      <c r="Z65" s="8"/>
      <c r="AA65" s="8"/>
      <c r="AB65" s="8"/>
      <c r="AC65" s="8"/>
      <c r="AD65" s="8"/>
      <c r="AE65" s="8"/>
      <c r="AF65" s="8"/>
    </row>
    <row r="66" spans="1:32" x14ac:dyDescent="0.25">
      <c r="A66" s="67" t="str">
        <f>IF(B66&lt;&gt;"",COUNTA($B$7:B66),"")</f>
        <v/>
      </c>
      <c r="B66" s="62"/>
      <c r="C66" s="62"/>
      <c r="D66" s="62" t="str">
        <f>IF(Table13[[#This Row],[Energy Source]]="","",Table13[[#This Row],[Energy Source]])</f>
        <v/>
      </c>
      <c r="E66" s="62" t="str">
        <f>IF(Table13[[#This Row],[Units]]="", "", Table13[[#This Row],[Units]])</f>
        <v/>
      </c>
      <c r="F66" s="62" t="str">
        <f>IF(Table13[[#This Row],[Annual Consumption]]="", "", Table13[[#This Row],[Annual Consumption]])</f>
        <v/>
      </c>
      <c r="G66" s="14" t="str">
        <f>IFERROR(VLOOKUP(B66,'Emission Inputs (Optional)'!$G$9:$I$191,3,FALSE),"")</f>
        <v/>
      </c>
      <c r="H66" s="63" t="str">
        <f>IF(OR(Results!$C66="Energy", Results!$C66="Conserved Energy"), VLOOKUP(Results!$E66,'Emission Inputs (Optional)'!$S$10:$T$27,2,FALSE)*Results!$F66, "")</f>
        <v/>
      </c>
      <c r="I66" s="63" t="str">
        <f>IF(Results!$H66&lt;&gt;"",Results!$H66*0.293071,"")</f>
        <v/>
      </c>
      <c r="J66" s="68" t="str">
        <f>IF(Results!$H66&lt;&gt;"",Results!$H66/SUM($H$7:$H$189),"")</f>
        <v/>
      </c>
      <c r="K66" s="63" t="str">
        <f>IF(Results!$H66&lt;&gt;"",(HLOOKUP(Table13[[#This Row],[Units]],'Emission Inputs (Optional)'!$K$10:$Q$27,MATCH(Table13[[#This Row],[Energy Source]],'Emission Inputs (Optional)'!$K$10:$K$27,0),FALSE))*Table13[[#This Row],[Annual Consumption]],"")</f>
        <v/>
      </c>
      <c r="L66" s="63" t="str">
        <f>IF(Results!$K66&lt;&gt;"",Results!$K66,G66)</f>
        <v/>
      </c>
      <c r="M66" s="69" t="str">
        <f>IF(Results!$L66="","",IF(L66&lt;&gt;"",L66,0)/SUM(Results!$L$7:$L$189))</f>
        <v/>
      </c>
      <c r="N66" s="8"/>
      <c r="O66" s="8"/>
      <c r="P66" s="8"/>
      <c r="Q66" s="8"/>
      <c r="R66" s="8"/>
      <c r="S66" s="8"/>
      <c r="T66" s="8"/>
      <c r="U66" s="8"/>
      <c r="V66" s="8"/>
      <c r="W66" s="8"/>
      <c r="X66" s="8"/>
      <c r="Y66" s="8"/>
      <c r="Z66" s="8"/>
      <c r="AA66" s="8"/>
      <c r="AB66" s="8"/>
      <c r="AC66" s="8"/>
      <c r="AD66" s="8"/>
      <c r="AE66" s="8"/>
      <c r="AF66" s="8"/>
    </row>
    <row r="67" spans="1:32" x14ac:dyDescent="0.25">
      <c r="A67" s="67" t="str">
        <f>IF(B67&lt;&gt;"",COUNTA($B$7:B67),"")</f>
        <v/>
      </c>
      <c r="B67" s="62"/>
      <c r="C67" s="62"/>
      <c r="D67" s="62" t="str">
        <f>IF(Table13[[#This Row],[Energy Source]]="","",Table13[[#This Row],[Energy Source]])</f>
        <v/>
      </c>
      <c r="E67" s="62" t="str">
        <f>IF(Table13[[#This Row],[Units]]="", "", Table13[[#This Row],[Units]])</f>
        <v/>
      </c>
      <c r="F67" s="62" t="str">
        <f>IF(Table13[[#This Row],[Annual Consumption]]="", "", Table13[[#This Row],[Annual Consumption]])</f>
        <v/>
      </c>
      <c r="G67" s="14" t="str">
        <f>IFERROR(VLOOKUP(B67,'Emission Inputs (Optional)'!$G$9:$I$191,3,FALSE),"")</f>
        <v/>
      </c>
      <c r="H67" s="63" t="str">
        <f>IF(OR(Results!$C67="Energy", Results!$C67="Conserved Energy"), VLOOKUP(Results!$E67,'Emission Inputs (Optional)'!$S$10:$T$27,2,FALSE)*Results!$F67, "")</f>
        <v/>
      </c>
      <c r="I67" s="63" t="str">
        <f>IF(Results!$H67&lt;&gt;"",Results!$H67*0.293071,"")</f>
        <v/>
      </c>
      <c r="J67" s="68" t="str">
        <f>IF(Results!$H67&lt;&gt;"",Results!$H67/SUM($H$7:$H$189),"")</f>
        <v/>
      </c>
      <c r="K67" s="63" t="str">
        <f>IF(Results!$H67&lt;&gt;"",(HLOOKUP(Table13[[#This Row],[Units]],'Emission Inputs (Optional)'!$K$10:$Q$27,MATCH(Table13[[#This Row],[Energy Source]],'Emission Inputs (Optional)'!$K$10:$K$27,0),FALSE))*Table13[[#This Row],[Annual Consumption]],"")</f>
        <v/>
      </c>
      <c r="L67" s="63" t="str">
        <f>IF(Results!$K67&lt;&gt;"",Results!$K67,G67)</f>
        <v/>
      </c>
      <c r="M67" s="69" t="str">
        <f>IF(Results!$L67="","",IF(L67&lt;&gt;"",L67,0)/SUM(Results!$L$7:$L$189))</f>
        <v/>
      </c>
      <c r="N67" s="8"/>
      <c r="O67" s="8"/>
      <c r="P67" s="8"/>
      <c r="Q67" s="8"/>
      <c r="R67" s="8"/>
      <c r="S67" s="8"/>
      <c r="T67" s="8"/>
      <c r="U67" s="8"/>
      <c r="V67" s="8"/>
      <c r="W67" s="8"/>
      <c r="X67" s="8"/>
      <c r="Y67" s="8"/>
      <c r="Z67" s="8"/>
      <c r="AA67" s="8"/>
      <c r="AB67" s="8"/>
      <c r="AC67" s="8"/>
      <c r="AD67" s="8"/>
      <c r="AE67" s="8"/>
      <c r="AF67" s="8"/>
    </row>
    <row r="68" spans="1:32" x14ac:dyDescent="0.25">
      <c r="A68" s="67" t="str">
        <f>IF(B68&lt;&gt;"",COUNTA($B$7:B68),"")</f>
        <v/>
      </c>
      <c r="B68" s="62"/>
      <c r="C68" s="62"/>
      <c r="D68" s="62" t="str">
        <f>IF(Table13[[#This Row],[Energy Source]]="","",Table13[[#This Row],[Energy Source]])</f>
        <v/>
      </c>
      <c r="E68" s="62" t="str">
        <f>IF(Table13[[#This Row],[Units]]="", "", Table13[[#This Row],[Units]])</f>
        <v/>
      </c>
      <c r="F68" s="62" t="str">
        <f>IF(Table13[[#This Row],[Annual Consumption]]="", "", Table13[[#This Row],[Annual Consumption]])</f>
        <v/>
      </c>
      <c r="G68" s="14" t="str">
        <f>IFERROR(VLOOKUP(B68,'Emission Inputs (Optional)'!$G$9:$I$191,3,FALSE),"")</f>
        <v/>
      </c>
      <c r="H68" s="63" t="str">
        <f>IF(OR(Results!$C68="Energy", Results!$C68="Conserved Energy"), VLOOKUP(Results!$E68,'Emission Inputs (Optional)'!$S$10:$T$27,2,FALSE)*Results!$F68, "")</f>
        <v/>
      </c>
      <c r="I68" s="63" t="str">
        <f>IF(Results!$H68&lt;&gt;"",Results!$H68*0.293071,"")</f>
        <v/>
      </c>
      <c r="J68" s="68" t="str">
        <f>IF(Results!$H68&lt;&gt;"",Results!$H68/SUM($H$7:$H$189),"")</f>
        <v/>
      </c>
      <c r="K68" s="63" t="str">
        <f>IF(Results!$H68&lt;&gt;"",(HLOOKUP(Table13[[#This Row],[Units]],'Emission Inputs (Optional)'!$K$10:$Q$27,MATCH(Table13[[#This Row],[Energy Source]],'Emission Inputs (Optional)'!$K$10:$K$27,0),FALSE))*Table13[[#This Row],[Annual Consumption]],"")</f>
        <v/>
      </c>
      <c r="L68" s="63" t="str">
        <f>IF(Results!$K68&lt;&gt;"",Results!$K68,G68)</f>
        <v/>
      </c>
      <c r="M68" s="69" t="str">
        <f>IF(Results!$L68="","",IF(L68&lt;&gt;"",L68,0)/SUM(Results!$L$7:$L$189))</f>
        <v/>
      </c>
      <c r="N68" s="8"/>
      <c r="O68" s="8"/>
      <c r="P68" s="8"/>
      <c r="Q68" s="8"/>
      <c r="R68" s="8"/>
      <c r="S68" s="8"/>
      <c r="T68" s="8"/>
      <c r="U68" s="8"/>
      <c r="V68" s="8"/>
      <c r="W68" s="8"/>
      <c r="X68" s="8"/>
      <c r="Y68" s="8"/>
      <c r="Z68" s="8"/>
      <c r="AA68" s="8"/>
      <c r="AB68" s="8"/>
      <c r="AC68" s="8"/>
      <c r="AD68" s="8"/>
      <c r="AE68" s="8"/>
      <c r="AF68" s="8"/>
    </row>
    <row r="69" spans="1:32" x14ac:dyDescent="0.25">
      <c r="A69" s="67" t="str">
        <f>IF(B69&lt;&gt;"",COUNTA($B$7:B69),"")</f>
        <v/>
      </c>
      <c r="B69" s="62"/>
      <c r="C69" s="62"/>
      <c r="D69" s="62" t="str">
        <f>IF(Table13[[#This Row],[Energy Source]]="","",Table13[[#This Row],[Energy Source]])</f>
        <v/>
      </c>
      <c r="E69" s="62" t="str">
        <f>IF(Table13[[#This Row],[Units]]="", "", Table13[[#This Row],[Units]])</f>
        <v/>
      </c>
      <c r="F69" s="62" t="str">
        <f>IF(Table13[[#This Row],[Annual Consumption]]="", "", Table13[[#This Row],[Annual Consumption]])</f>
        <v/>
      </c>
      <c r="G69" s="14" t="str">
        <f>IFERROR(VLOOKUP(B69,'Emission Inputs (Optional)'!$G$9:$I$191,3,FALSE),"")</f>
        <v/>
      </c>
      <c r="H69" s="63" t="str">
        <f>IF(OR(Results!$C69="Energy", Results!$C69="Conserved Energy"), VLOOKUP(Results!$E69,'Emission Inputs (Optional)'!$S$10:$T$27,2,FALSE)*Results!$F69, "")</f>
        <v/>
      </c>
      <c r="I69" s="63" t="str">
        <f>IF(Results!$H69&lt;&gt;"",Results!$H69*0.293071,"")</f>
        <v/>
      </c>
      <c r="J69" s="68" t="str">
        <f>IF(Results!$H69&lt;&gt;"",Results!$H69/SUM($H$7:$H$189),"")</f>
        <v/>
      </c>
      <c r="K69" s="63" t="str">
        <f>IF(Results!$H69&lt;&gt;"",(HLOOKUP(Table13[[#This Row],[Units]],'Emission Inputs (Optional)'!$K$10:$Q$27,MATCH(Table13[[#This Row],[Energy Source]],'Emission Inputs (Optional)'!$K$10:$K$27,0),FALSE))*Table13[[#This Row],[Annual Consumption]],"")</f>
        <v/>
      </c>
      <c r="L69" s="63" t="str">
        <f>IF(Results!$K69&lt;&gt;"",Results!$K69,G69)</f>
        <v/>
      </c>
      <c r="M69" s="69" t="str">
        <f>IF(Results!$L69="","",IF(L69&lt;&gt;"",L69,0)/SUM(Results!$L$7:$L$189))</f>
        <v/>
      </c>
      <c r="N69" s="8"/>
      <c r="O69" s="8"/>
      <c r="P69" s="8"/>
      <c r="Q69" s="8"/>
      <c r="R69" s="8"/>
      <c r="S69" s="8"/>
      <c r="T69" s="8"/>
      <c r="U69" s="8"/>
      <c r="V69" s="8"/>
      <c r="W69" s="8"/>
      <c r="X69" s="8"/>
      <c r="Y69" s="8"/>
      <c r="Z69" s="8"/>
      <c r="AA69" s="8"/>
      <c r="AB69" s="8"/>
      <c r="AC69" s="8"/>
      <c r="AD69" s="8"/>
      <c r="AE69" s="8"/>
      <c r="AF69" s="8"/>
    </row>
    <row r="70" spans="1:32" x14ac:dyDescent="0.25">
      <c r="A70" s="67" t="str">
        <f>IF(B70&lt;&gt;"",COUNTA($B$7:B70),"")</f>
        <v/>
      </c>
      <c r="B70" s="62"/>
      <c r="C70" s="62"/>
      <c r="D70" s="62" t="str">
        <f>IF(Table13[[#This Row],[Energy Source]]="","",Table13[[#This Row],[Energy Source]])</f>
        <v/>
      </c>
      <c r="E70" s="62" t="str">
        <f>IF(Table13[[#This Row],[Units]]="", "", Table13[[#This Row],[Units]])</f>
        <v/>
      </c>
      <c r="F70" s="62" t="str">
        <f>IF(Table13[[#This Row],[Annual Consumption]]="", "", Table13[[#This Row],[Annual Consumption]])</f>
        <v/>
      </c>
      <c r="G70" s="14" t="str">
        <f>IFERROR(VLOOKUP(B70,'Emission Inputs (Optional)'!$G$9:$I$191,3,FALSE),"")</f>
        <v/>
      </c>
      <c r="H70" s="63" t="str">
        <f>IF(OR(Results!$C70="Energy", Results!$C70="Conserved Energy"), VLOOKUP(Results!$E70,'Emission Inputs (Optional)'!$S$10:$T$27,2,FALSE)*Results!$F70, "")</f>
        <v/>
      </c>
      <c r="I70" s="63" t="str">
        <f>IF(Results!$H70&lt;&gt;"",Results!$H70*0.293071,"")</f>
        <v/>
      </c>
      <c r="J70" s="68" t="str">
        <f>IF(Results!$H70&lt;&gt;"",Results!$H70/SUM($H$7:$H$189),"")</f>
        <v/>
      </c>
      <c r="K70" s="63" t="str">
        <f>IF(Results!$H70&lt;&gt;"",(HLOOKUP(Table13[[#This Row],[Units]],'Emission Inputs (Optional)'!$K$10:$Q$27,MATCH(Table13[[#This Row],[Energy Source]],'Emission Inputs (Optional)'!$K$10:$K$27,0),FALSE))*Table13[[#This Row],[Annual Consumption]],"")</f>
        <v/>
      </c>
      <c r="L70" s="63" t="str">
        <f>IF(Results!$K70&lt;&gt;"",Results!$K70,G70)</f>
        <v/>
      </c>
      <c r="M70" s="69" t="str">
        <f>IF(Results!$L70="","",IF(L70&lt;&gt;"",L70,0)/SUM(Results!$L$7:$L$189))</f>
        <v/>
      </c>
      <c r="N70" s="8"/>
      <c r="O70" s="8"/>
      <c r="P70" s="8"/>
      <c r="Q70" s="8"/>
      <c r="R70" s="8"/>
      <c r="S70" s="8"/>
      <c r="T70" s="8"/>
      <c r="U70" s="8"/>
      <c r="V70" s="8"/>
      <c r="W70" s="8"/>
      <c r="X70" s="8"/>
      <c r="Y70" s="8"/>
      <c r="Z70" s="8"/>
      <c r="AA70" s="8"/>
      <c r="AB70" s="8"/>
      <c r="AC70" s="8"/>
      <c r="AD70" s="8"/>
      <c r="AE70" s="8"/>
      <c r="AF70" s="8"/>
    </row>
    <row r="71" spans="1:32" x14ac:dyDescent="0.25">
      <c r="A71" s="67" t="str">
        <f>IF(B71&lt;&gt;"",COUNTA($B$7:B71),"")</f>
        <v/>
      </c>
      <c r="B71" s="62"/>
      <c r="C71" s="62"/>
      <c r="D71" s="62" t="str">
        <f>IF(Table13[[#This Row],[Energy Source]]="","",Table13[[#This Row],[Energy Source]])</f>
        <v/>
      </c>
      <c r="E71" s="62" t="str">
        <f>IF(Table13[[#This Row],[Units]]="", "", Table13[[#This Row],[Units]])</f>
        <v/>
      </c>
      <c r="F71" s="62" t="str">
        <f>IF(Table13[[#This Row],[Annual Consumption]]="", "", Table13[[#This Row],[Annual Consumption]])</f>
        <v/>
      </c>
      <c r="G71" s="14" t="str">
        <f>IFERROR(VLOOKUP(B71,'Emission Inputs (Optional)'!$G$9:$I$191,3,FALSE),"")</f>
        <v/>
      </c>
      <c r="H71" s="63" t="str">
        <f>IF(OR(Results!$C71="Energy", Results!$C71="Conserved Energy"), VLOOKUP(Results!$E71,'Emission Inputs (Optional)'!$S$10:$T$27,2,FALSE)*Results!$F71, "")</f>
        <v/>
      </c>
      <c r="I71" s="63" t="str">
        <f>IF(Results!$H71&lt;&gt;"",Results!$H71*0.293071,"")</f>
        <v/>
      </c>
      <c r="J71" s="68" t="str">
        <f>IF(Results!$H71&lt;&gt;"",Results!$H71/SUM($H$7:$H$189),"")</f>
        <v/>
      </c>
      <c r="K71" s="63" t="str">
        <f>IF(Results!$H71&lt;&gt;"",(HLOOKUP(Table13[[#This Row],[Units]],'Emission Inputs (Optional)'!$K$10:$Q$27,MATCH(Table13[[#This Row],[Energy Source]],'Emission Inputs (Optional)'!$K$10:$K$27,0),FALSE))*Table13[[#This Row],[Annual Consumption]],"")</f>
        <v/>
      </c>
      <c r="L71" s="63" t="str">
        <f>IF(Results!$K71&lt;&gt;"",Results!$K71,G71)</f>
        <v/>
      </c>
      <c r="M71" s="69" t="str">
        <f>IF(Results!$L71="","",IF(L71&lt;&gt;"",L71,0)/SUM(Results!$L$7:$L$189))</f>
        <v/>
      </c>
      <c r="N71" s="8"/>
      <c r="O71" s="8"/>
      <c r="P71" s="8"/>
      <c r="Q71" s="8"/>
      <c r="R71" s="8"/>
      <c r="S71" s="8"/>
      <c r="T71" s="8"/>
      <c r="U71" s="8"/>
      <c r="V71" s="8"/>
      <c r="W71" s="8"/>
      <c r="X71" s="8"/>
      <c r="Y71" s="8"/>
      <c r="Z71" s="8"/>
      <c r="AA71" s="8"/>
      <c r="AB71" s="8"/>
      <c r="AC71" s="8"/>
      <c r="AD71" s="8"/>
      <c r="AE71" s="8"/>
      <c r="AF71" s="8"/>
    </row>
    <row r="72" spans="1:32" x14ac:dyDescent="0.25">
      <c r="A72" s="67" t="str">
        <f>IF(B72&lt;&gt;"",COUNTA($B$7:B72),"")</f>
        <v/>
      </c>
      <c r="B72" s="62"/>
      <c r="C72" s="62"/>
      <c r="D72" s="62" t="str">
        <f>IF(Table13[[#This Row],[Energy Source]]="","",Table13[[#This Row],[Energy Source]])</f>
        <v/>
      </c>
      <c r="E72" s="62" t="str">
        <f>IF(Table13[[#This Row],[Units]]="", "", Table13[[#This Row],[Units]])</f>
        <v/>
      </c>
      <c r="F72" s="62" t="str">
        <f>IF(Table13[[#This Row],[Annual Consumption]]="", "", Table13[[#This Row],[Annual Consumption]])</f>
        <v/>
      </c>
      <c r="G72" s="14" t="str">
        <f>IFERROR(VLOOKUP(B72,'Emission Inputs (Optional)'!$G$9:$I$191,3,FALSE),"")</f>
        <v/>
      </c>
      <c r="H72" s="63" t="str">
        <f>IF(OR(Results!$C72="Energy", Results!$C72="Conserved Energy"), VLOOKUP(Results!$E72,'Emission Inputs (Optional)'!$S$10:$T$27,2,FALSE)*Results!$F72, "")</f>
        <v/>
      </c>
      <c r="I72" s="63" t="str">
        <f>IF(Results!$H72&lt;&gt;"",Results!$H72*0.293071,"")</f>
        <v/>
      </c>
      <c r="J72" s="68" t="str">
        <f>IF(Results!$H72&lt;&gt;"",Results!$H72/SUM($H$7:$H$189),"")</f>
        <v/>
      </c>
      <c r="K72" s="63" t="str">
        <f>IF(Results!$H72&lt;&gt;"",(HLOOKUP(Table13[[#This Row],[Units]],'Emission Inputs (Optional)'!$K$10:$Q$27,MATCH(Table13[[#This Row],[Energy Source]],'Emission Inputs (Optional)'!$K$10:$K$27,0),FALSE))*Table13[[#This Row],[Annual Consumption]],"")</f>
        <v/>
      </c>
      <c r="L72" s="63" t="str">
        <f>IF(Results!$K72&lt;&gt;"",Results!$K72,G72)</f>
        <v/>
      </c>
      <c r="M72" s="69" t="str">
        <f>IF(Results!$L72="","",IF(L72&lt;&gt;"",L72,0)/SUM(Results!$L$7:$L$189))</f>
        <v/>
      </c>
      <c r="N72" s="8"/>
      <c r="O72" s="8"/>
      <c r="P72" s="8"/>
      <c r="Q72" s="8"/>
      <c r="R72" s="8"/>
      <c r="S72" s="8"/>
      <c r="T72" s="8"/>
      <c r="U72" s="8"/>
      <c r="V72" s="8"/>
      <c r="W72" s="8"/>
      <c r="X72" s="8"/>
      <c r="Y72" s="8"/>
      <c r="Z72" s="8"/>
      <c r="AA72" s="8"/>
      <c r="AB72" s="8"/>
      <c r="AC72" s="8"/>
      <c r="AD72" s="8"/>
      <c r="AE72" s="8"/>
      <c r="AF72" s="8"/>
    </row>
    <row r="73" spans="1:32" x14ac:dyDescent="0.25">
      <c r="A73" s="67" t="str">
        <f>IF(B73&lt;&gt;"",COUNTA($B$7:B73),"")</f>
        <v/>
      </c>
      <c r="B73" s="62"/>
      <c r="C73" s="62"/>
      <c r="D73" s="62" t="str">
        <f>IF(Table13[[#This Row],[Energy Source]]="","",Table13[[#This Row],[Energy Source]])</f>
        <v/>
      </c>
      <c r="E73" s="62" t="str">
        <f>IF(Table13[[#This Row],[Units]]="", "", Table13[[#This Row],[Units]])</f>
        <v/>
      </c>
      <c r="F73" s="62" t="str">
        <f>IF(Table13[[#This Row],[Annual Consumption]]="", "", Table13[[#This Row],[Annual Consumption]])</f>
        <v/>
      </c>
      <c r="G73" s="14" t="str">
        <f>IFERROR(VLOOKUP(B73,'Emission Inputs (Optional)'!$G$9:$I$191,3,FALSE),"")</f>
        <v/>
      </c>
      <c r="H73" s="63" t="str">
        <f>IF(OR(Results!$C73="Energy", Results!$C73="Conserved Energy"), VLOOKUP(Results!$E73,'Emission Inputs (Optional)'!$S$10:$T$27,2,FALSE)*Results!$F73, "")</f>
        <v/>
      </c>
      <c r="I73" s="63" t="str">
        <f>IF(Results!$H73&lt;&gt;"",Results!$H73*0.293071,"")</f>
        <v/>
      </c>
      <c r="J73" s="68" t="str">
        <f>IF(Results!$H73&lt;&gt;"",Results!$H73/SUM($H$7:$H$189),"")</f>
        <v/>
      </c>
      <c r="K73" s="63" t="str">
        <f>IF(Results!$H73&lt;&gt;"",(HLOOKUP(Table13[[#This Row],[Units]],'Emission Inputs (Optional)'!$K$10:$Q$27,MATCH(Table13[[#This Row],[Energy Source]],'Emission Inputs (Optional)'!$K$10:$K$27,0),FALSE))*Table13[[#This Row],[Annual Consumption]],"")</f>
        <v/>
      </c>
      <c r="L73" s="63" t="str">
        <f>IF(Results!$K73&lt;&gt;"",Results!$K73,G73)</f>
        <v/>
      </c>
      <c r="M73" s="69" t="str">
        <f>IF(Results!$L73="","",IF(L73&lt;&gt;"",L73,0)/SUM(Results!$L$7:$L$189))</f>
        <v/>
      </c>
      <c r="N73" s="8"/>
      <c r="O73" s="8"/>
      <c r="P73" s="8"/>
      <c r="Q73" s="8"/>
      <c r="R73" s="8"/>
      <c r="S73" s="8"/>
      <c r="T73" s="8"/>
      <c r="U73" s="8"/>
      <c r="V73" s="8"/>
      <c r="W73" s="8"/>
      <c r="X73" s="8"/>
      <c r="Y73" s="8"/>
      <c r="Z73" s="8"/>
      <c r="AA73" s="8"/>
      <c r="AB73" s="8"/>
      <c r="AC73" s="8"/>
      <c r="AD73" s="8"/>
      <c r="AE73" s="8"/>
      <c r="AF73" s="8"/>
    </row>
    <row r="74" spans="1:32" x14ac:dyDescent="0.25">
      <c r="A74" s="67" t="str">
        <f>IF(B74&lt;&gt;"",COUNTA($B$7:B74),"")</f>
        <v/>
      </c>
      <c r="B74" s="62"/>
      <c r="C74" s="62"/>
      <c r="D74" s="62" t="str">
        <f>IF(Table13[[#This Row],[Energy Source]]="","",Table13[[#This Row],[Energy Source]])</f>
        <v/>
      </c>
      <c r="E74" s="62" t="str">
        <f>IF(Table13[[#This Row],[Units]]="", "", Table13[[#This Row],[Units]])</f>
        <v/>
      </c>
      <c r="F74" s="62" t="str">
        <f>IF(Table13[[#This Row],[Annual Consumption]]="", "", Table13[[#This Row],[Annual Consumption]])</f>
        <v/>
      </c>
      <c r="G74" s="14" t="str">
        <f>IFERROR(VLOOKUP(B74,'Emission Inputs (Optional)'!$G$9:$I$191,3,FALSE),"")</f>
        <v/>
      </c>
      <c r="H74" s="63" t="str">
        <f>IF(OR(Results!$C74="Energy", Results!$C74="Conserved Energy"), VLOOKUP(Results!$E74,'Emission Inputs (Optional)'!$S$10:$T$27,2,FALSE)*Results!$F74, "")</f>
        <v/>
      </c>
      <c r="I74" s="63" t="str">
        <f>IF(Results!$H74&lt;&gt;"",Results!$H74*0.293071,"")</f>
        <v/>
      </c>
      <c r="J74" s="68" t="str">
        <f>IF(Results!$H74&lt;&gt;"",Results!$H74/SUM($H$7:$H$189),"")</f>
        <v/>
      </c>
      <c r="K74" s="63" t="str">
        <f>IF(Results!$H74&lt;&gt;"",(HLOOKUP(Table13[[#This Row],[Units]],'Emission Inputs (Optional)'!$K$10:$Q$27,MATCH(Table13[[#This Row],[Energy Source]],'Emission Inputs (Optional)'!$K$10:$K$27,0),FALSE))*Table13[[#This Row],[Annual Consumption]],"")</f>
        <v/>
      </c>
      <c r="L74" s="63" t="str">
        <f>IF(Results!$K74&lt;&gt;"",Results!$K74,G74)</f>
        <v/>
      </c>
      <c r="M74" s="69" t="str">
        <f>IF(Results!$L74="","",IF(L74&lt;&gt;"",L74,0)/SUM(Results!$L$7:$L$189))</f>
        <v/>
      </c>
      <c r="N74" s="8"/>
      <c r="O74" s="8"/>
      <c r="P74" s="8"/>
      <c r="Q74" s="8"/>
      <c r="R74" s="8"/>
      <c r="S74" s="8"/>
      <c r="T74" s="8"/>
      <c r="U74" s="8"/>
      <c r="V74" s="8"/>
      <c r="W74" s="8"/>
      <c r="X74" s="8"/>
      <c r="Y74" s="8"/>
      <c r="Z74" s="8"/>
      <c r="AA74" s="8"/>
      <c r="AB74" s="8"/>
      <c r="AC74" s="8"/>
      <c r="AD74" s="8"/>
      <c r="AE74" s="8"/>
      <c r="AF74" s="8"/>
    </row>
    <row r="75" spans="1:32" x14ac:dyDescent="0.25">
      <c r="A75" s="67" t="str">
        <f>IF(B75&lt;&gt;"",COUNTA($B$7:B75),"")</f>
        <v/>
      </c>
      <c r="B75" s="62"/>
      <c r="C75" s="62"/>
      <c r="D75" s="62" t="str">
        <f>IF(Table13[[#This Row],[Energy Source]]="","",Table13[[#This Row],[Energy Source]])</f>
        <v/>
      </c>
      <c r="E75" s="62" t="str">
        <f>IF(Table13[[#This Row],[Units]]="", "", Table13[[#This Row],[Units]])</f>
        <v/>
      </c>
      <c r="F75" s="62" t="str">
        <f>IF(Table13[[#This Row],[Annual Consumption]]="", "", Table13[[#This Row],[Annual Consumption]])</f>
        <v/>
      </c>
      <c r="G75" s="14" t="str">
        <f>IFERROR(VLOOKUP(B75,'Emission Inputs (Optional)'!$G$9:$I$191,3,FALSE),"")</f>
        <v/>
      </c>
      <c r="H75" s="63" t="str">
        <f>IF(OR(Results!$C75="Energy", Results!$C75="Conserved Energy"), VLOOKUP(Results!$E75,'Emission Inputs (Optional)'!$S$10:$T$27,2,FALSE)*Results!$F75, "")</f>
        <v/>
      </c>
      <c r="I75" s="63" t="str">
        <f>IF(Results!$H75&lt;&gt;"",Results!$H75*0.293071,"")</f>
        <v/>
      </c>
      <c r="J75" s="68" t="str">
        <f>IF(Results!$H75&lt;&gt;"",Results!$H75/SUM($H$7:$H$189),"")</f>
        <v/>
      </c>
      <c r="K75" s="63" t="str">
        <f>IF(Results!$H75&lt;&gt;"",(HLOOKUP(Table13[[#This Row],[Units]],'Emission Inputs (Optional)'!$K$10:$Q$27,MATCH(Table13[[#This Row],[Energy Source]],'Emission Inputs (Optional)'!$K$10:$K$27,0),FALSE))*Table13[[#This Row],[Annual Consumption]],"")</f>
        <v/>
      </c>
      <c r="L75" s="63" t="str">
        <f>IF(Results!$K75&lt;&gt;"",Results!$K75,G75)</f>
        <v/>
      </c>
      <c r="M75" s="69" t="str">
        <f>IF(Results!$L75="","",IF(L75&lt;&gt;"",L75,0)/SUM(Results!$L$7:$L$189))</f>
        <v/>
      </c>
      <c r="N75" s="8"/>
      <c r="O75" s="8"/>
      <c r="P75" s="8"/>
      <c r="Q75" s="8"/>
      <c r="R75" s="8"/>
      <c r="S75" s="8"/>
      <c r="T75" s="8"/>
      <c r="U75" s="8"/>
      <c r="V75" s="8"/>
      <c r="W75" s="8"/>
      <c r="X75" s="8"/>
      <c r="Y75" s="8"/>
      <c r="Z75" s="8"/>
      <c r="AA75" s="8"/>
      <c r="AB75" s="8"/>
      <c r="AC75" s="8"/>
      <c r="AD75" s="8"/>
      <c r="AE75" s="8"/>
      <c r="AF75" s="8"/>
    </row>
    <row r="76" spans="1:32" x14ac:dyDescent="0.25">
      <c r="A76" s="67" t="str">
        <f>IF(B76&lt;&gt;"",COUNTA($B$7:B76),"")</f>
        <v/>
      </c>
      <c r="B76" s="62"/>
      <c r="C76" s="62"/>
      <c r="D76" s="62" t="str">
        <f>IF(Table13[[#This Row],[Energy Source]]="","",Table13[[#This Row],[Energy Source]])</f>
        <v/>
      </c>
      <c r="E76" s="62" t="str">
        <f>IF(Table13[[#This Row],[Units]]="", "", Table13[[#This Row],[Units]])</f>
        <v/>
      </c>
      <c r="F76" s="62" t="str">
        <f>IF(Table13[[#This Row],[Annual Consumption]]="", "", Table13[[#This Row],[Annual Consumption]])</f>
        <v/>
      </c>
      <c r="G76" s="14" t="str">
        <f>IFERROR(VLOOKUP(B76,'Emission Inputs (Optional)'!$G$9:$I$191,3,FALSE),"")</f>
        <v/>
      </c>
      <c r="H76" s="63" t="str">
        <f>IF(OR(Results!$C76="Energy", Results!$C76="Conserved Energy"), VLOOKUP(Results!$E76,'Emission Inputs (Optional)'!$S$10:$T$27,2,FALSE)*Results!$F76, "")</f>
        <v/>
      </c>
      <c r="I76" s="63" t="str">
        <f>IF(Results!$H76&lt;&gt;"",Results!$H76*0.293071,"")</f>
        <v/>
      </c>
      <c r="J76" s="68" t="str">
        <f>IF(Results!$H76&lt;&gt;"",Results!$H76/SUM($H$7:$H$189),"")</f>
        <v/>
      </c>
      <c r="K76" s="63" t="str">
        <f>IF(Results!$H76&lt;&gt;"",(HLOOKUP(Table13[[#This Row],[Units]],'Emission Inputs (Optional)'!$K$10:$Q$27,MATCH(Table13[[#This Row],[Energy Source]],'Emission Inputs (Optional)'!$K$10:$K$27,0),FALSE))*Table13[[#This Row],[Annual Consumption]],"")</f>
        <v/>
      </c>
      <c r="L76" s="63" t="str">
        <f>IF(Results!$K76&lt;&gt;"",Results!$K76,G76)</f>
        <v/>
      </c>
      <c r="M76" s="69" t="str">
        <f>IF(Results!$L76="","",IF(L76&lt;&gt;"",L76,0)/SUM(Results!$L$7:$L$189))</f>
        <v/>
      </c>
      <c r="N76" s="8"/>
      <c r="O76" s="8"/>
      <c r="P76" s="8"/>
      <c r="Q76" s="8"/>
      <c r="R76" s="8"/>
      <c r="S76" s="8"/>
      <c r="T76" s="8"/>
      <c r="U76" s="8"/>
      <c r="V76" s="8"/>
      <c r="W76" s="8"/>
      <c r="X76" s="8"/>
      <c r="Y76" s="8"/>
      <c r="Z76" s="8"/>
      <c r="AA76" s="8"/>
      <c r="AB76" s="8"/>
      <c r="AC76" s="8"/>
      <c r="AD76" s="8"/>
      <c r="AE76" s="8"/>
      <c r="AF76" s="8"/>
    </row>
    <row r="77" spans="1:32" x14ac:dyDescent="0.25">
      <c r="A77" s="67" t="str">
        <f>IF(B77&lt;&gt;"",COUNTA($B$7:B77),"")</f>
        <v/>
      </c>
      <c r="B77" s="62"/>
      <c r="C77" s="62"/>
      <c r="D77" s="62" t="str">
        <f>IF(Table13[[#This Row],[Energy Source]]="","",Table13[[#This Row],[Energy Source]])</f>
        <v/>
      </c>
      <c r="E77" s="62" t="str">
        <f>IF(Table13[[#This Row],[Units]]="", "", Table13[[#This Row],[Units]])</f>
        <v/>
      </c>
      <c r="F77" s="62" t="str">
        <f>IF(Table13[[#This Row],[Annual Consumption]]="", "", Table13[[#This Row],[Annual Consumption]])</f>
        <v/>
      </c>
      <c r="G77" s="14" t="str">
        <f>IFERROR(VLOOKUP(B77,'Emission Inputs (Optional)'!$G$9:$I$191,3,FALSE),"")</f>
        <v/>
      </c>
      <c r="H77" s="63" t="str">
        <f>IF(OR(Results!$C77="Energy", Results!$C77="Conserved Energy"), VLOOKUP(Results!$E77,'Emission Inputs (Optional)'!$S$10:$T$27,2,FALSE)*Results!$F77, "")</f>
        <v/>
      </c>
      <c r="I77" s="63" t="str">
        <f>IF(Results!$H77&lt;&gt;"",Results!$H77*0.293071,"")</f>
        <v/>
      </c>
      <c r="J77" s="68" t="str">
        <f>IF(Results!$H77&lt;&gt;"",Results!$H77/SUM($H$7:$H$189),"")</f>
        <v/>
      </c>
      <c r="K77" s="63" t="str">
        <f>IF(Results!$H77&lt;&gt;"",(HLOOKUP(Table13[[#This Row],[Units]],'Emission Inputs (Optional)'!$K$10:$Q$27,MATCH(Table13[[#This Row],[Energy Source]],'Emission Inputs (Optional)'!$K$10:$K$27,0),FALSE))*Table13[[#This Row],[Annual Consumption]],"")</f>
        <v/>
      </c>
      <c r="L77" s="63" t="str">
        <f>IF(Results!$K77&lt;&gt;"",Results!$K77,G77)</f>
        <v/>
      </c>
      <c r="M77" s="69" t="str">
        <f>IF(Results!$L77="","",IF(L77&lt;&gt;"",L77,0)/SUM(Results!$L$7:$L$189))</f>
        <v/>
      </c>
      <c r="N77" s="8"/>
      <c r="O77" s="8"/>
      <c r="P77" s="8"/>
      <c r="Q77" s="8"/>
      <c r="R77" s="8"/>
      <c r="S77" s="8"/>
      <c r="T77" s="8"/>
      <c r="U77" s="8"/>
      <c r="V77" s="8"/>
      <c r="W77" s="8"/>
      <c r="X77" s="8"/>
      <c r="Y77" s="8"/>
      <c r="Z77" s="8"/>
      <c r="AA77" s="8"/>
      <c r="AB77" s="8"/>
      <c r="AC77" s="8"/>
      <c r="AD77" s="8"/>
      <c r="AE77" s="8"/>
      <c r="AF77" s="8"/>
    </row>
    <row r="78" spans="1:32" x14ac:dyDescent="0.25">
      <c r="A78" s="67" t="str">
        <f>IF(B78&lt;&gt;"",COUNTA($B$7:B78),"")</f>
        <v/>
      </c>
      <c r="B78" s="62"/>
      <c r="C78" s="62"/>
      <c r="D78" s="62" t="str">
        <f>IF(Table13[[#This Row],[Energy Source]]="","",Table13[[#This Row],[Energy Source]])</f>
        <v/>
      </c>
      <c r="E78" s="62" t="str">
        <f>IF(Table13[[#This Row],[Units]]="", "", Table13[[#This Row],[Units]])</f>
        <v/>
      </c>
      <c r="F78" s="62" t="str">
        <f>IF(Table13[[#This Row],[Annual Consumption]]="", "", Table13[[#This Row],[Annual Consumption]])</f>
        <v/>
      </c>
      <c r="G78" s="14" t="str">
        <f>IFERROR(VLOOKUP(B78,'Emission Inputs (Optional)'!$G$9:$I$191,3,FALSE),"")</f>
        <v/>
      </c>
      <c r="H78" s="63" t="str">
        <f>IF(OR(Results!$C78="Energy", Results!$C78="Conserved Energy"), VLOOKUP(Results!$E78,'Emission Inputs (Optional)'!$S$10:$T$27,2,FALSE)*Results!$F78, "")</f>
        <v/>
      </c>
      <c r="I78" s="63" t="str">
        <f>IF(Results!$H78&lt;&gt;"",Results!$H78*0.293071,"")</f>
        <v/>
      </c>
      <c r="J78" s="68" t="str">
        <f>IF(Results!$H78&lt;&gt;"",Results!$H78/SUM($H$7:$H$189),"")</f>
        <v/>
      </c>
      <c r="K78" s="63" t="str">
        <f>IF(Results!$H78&lt;&gt;"",(HLOOKUP(Table13[[#This Row],[Units]],'Emission Inputs (Optional)'!$K$10:$Q$27,MATCH(Table13[[#This Row],[Energy Source]],'Emission Inputs (Optional)'!$K$10:$K$27,0),FALSE))*Table13[[#This Row],[Annual Consumption]],"")</f>
        <v/>
      </c>
      <c r="L78" s="63" t="str">
        <f>IF(Results!$K78&lt;&gt;"",Results!$K78,G78)</f>
        <v/>
      </c>
      <c r="M78" s="69" t="str">
        <f>IF(Results!$L78="","",IF(L78&lt;&gt;"",L78,0)/SUM(Results!$L$7:$L$189))</f>
        <v/>
      </c>
      <c r="N78" s="8"/>
      <c r="O78" s="8"/>
      <c r="P78" s="8"/>
      <c r="Q78" s="8"/>
      <c r="R78" s="8"/>
      <c r="S78" s="8"/>
      <c r="T78" s="8"/>
      <c r="U78" s="8"/>
      <c r="V78" s="8"/>
      <c r="W78" s="8"/>
      <c r="X78" s="8"/>
      <c r="Y78" s="8"/>
      <c r="Z78" s="8"/>
      <c r="AA78" s="8"/>
      <c r="AB78" s="8"/>
      <c r="AC78" s="8"/>
      <c r="AD78" s="8"/>
      <c r="AE78" s="8"/>
      <c r="AF78" s="8"/>
    </row>
    <row r="79" spans="1:32" x14ac:dyDescent="0.25">
      <c r="A79" s="67" t="str">
        <f>IF(B79&lt;&gt;"",COUNTA($B$7:B79),"")</f>
        <v/>
      </c>
      <c r="B79" s="62"/>
      <c r="C79" s="62"/>
      <c r="D79" s="62" t="str">
        <f>IF(Table13[[#This Row],[Energy Source]]="","",Table13[[#This Row],[Energy Source]])</f>
        <v/>
      </c>
      <c r="E79" s="62" t="str">
        <f>IF(Table13[[#This Row],[Units]]="", "", Table13[[#This Row],[Units]])</f>
        <v/>
      </c>
      <c r="F79" s="62" t="str">
        <f>IF(Table13[[#This Row],[Annual Consumption]]="", "", Table13[[#This Row],[Annual Consumption]])</f>
        <v/>
      </c>
      <c r="G79" s="14" t="str">
        <f>IFERROR(VLOOKUP(B79,'Emission Inputs (Optional)'!$G$9:$I$191,3,FALSE),"")</f>
        <v/>
      </c>
      <c r="H79" s="63" t="str">
        <f>IF(OR(Results!$C79="Energy", Results!$C79="Conserved Energy"), VLOOKUP(Results!$E79,'Emission Inputs (Optional)'!$S$10:$T$27,2,FALSE)*Results!$F79, "")</f>
        <v/>
      </c>
      <c r="I79" s="63" t="str">
        <f>IF(Results!$H79&lt;&gt;"",Results!$H79*0.293071,"")</f>
        <v/>
      </c>
      <c r="J79" s="68" t="str">
        <f>IF(Results!$H79&lt;&gt;"",Results!$H79/SUM($H$7:$H$189),"")</f>
        <v/>
      </c>
      <c r="K79" s="63" t="str">
        <f>IF(Results!$H79&lt;&gt;"",(HLOOKUP(Table13[[#This Row],[Units]],'Emission Inputs (Optional)'!$K$10:$Q$27,MATCH(Table13[[#This Row],[Energy Source]],'Emission Inputs (Optional)'!$K$10:$K$27,0),FALSE))*Table13[[#This Row],[Annual Consumption]],"")</f>
        <v/>
      </c>
      <c r="L79" s="63" t="str">
        <f>IF(Results!$K79&lt;&gt;"",Results!$K79,G79)</f>
        <v/>
      </c>
      <c r="M79" s="69" t="str">
        <f>IF(Results!$L79="","",IF(L79&lt;&gt;"",L79,0)/SUM(Results!$L$7:$L$189))</f>
        <v/>
      </c>
      <c r="N79" s="8"/>
      <c r="O79" s="8"/>
      <c r="P79" s="8"/>
      <c r="Q79" s="8"/>
      <c r="R79" s="8"/>
      <c r="S79" s="8"/>
      <c r="T79" s="8"/>
      <c r="U79" s="8"/>
      <c r="V79" s="8"/>
      <c r="W79" s="8"/>
      <c r="X79" s="8"/>
      <c r="Y79" s="8"/>
      <c r="Z79" s="8"/>
      <c r="AA79" s="8"/>
      <c r="AB79" s="8"/>
      <c r="AC79" s="8"/>
      <c r="AD79" s="8"/>
      <c r="AE79" s="8"/>
      <c r="AF79" s="8"/>
    </row>
    <row r="80" spans="1:32" x14ac:dyDescent="0.25">
      <c r="A80" s="67" t="str">
        <f>IF(B80&lt;&gt;"",COUNTA($B$7:B80),"")</f>
        <v/>
      </c>
      <c r="B80" s="62"/>
      <c r="C80" s="62"/>
      <c r="D80" s="62" t="str">
        <f>IF(Table13[[#This Row],[Energy Source]]="","",Table13[[#This Row],[Energy Source]])</f>
        <v/>
      </c>
      <c r="E80" s="62" t="str">
        <f>IF(Table13[[#This Row],[Units]]="", "", Table13[[#This Row],[Units]])</f>
        <v/>
      </c>
      <c r="F80" s="62" t="str">
        <f>IF(Table13[[#This Row],[Annual Consumption]]="", "", Table13[[#This Row],[Annual Consumption]])</f>
        <v/>
      </c>
      <c r="G80" s="14" t="str">
        <f>IFERROR(VLOOKUP(B80,'Emission Inputs (Optional)'!$G$9:$I$191,3,FALSE),"")</f>
        <v/>
      </c>
      <c r="H80" s="63" t="str">
        <f>IF(OR(Results!$C80="Energy", Results!$C80="Conserved Energy"), VLOOKUP(Results!$E80,'Emission Inputs (Optional)'!$S$10:$T$27,2,FALSE)*Results!$F80, "")</f>
        <v/>
      </c>
      <c r="I80" s="63" t="str">
        <f>IF(Results!$H80&lt;&gt;"",Results!$H80*0.293071,"")</f>
        <v/>
      </c>
      <c r="J80" s="68" t="str">
        <f>IF(Results!$H80&lt;&gt;"",Results!$H80/SUM($H$7:$H$189),"")</f>
        <v/>
      </c>
      <c r="K80" s="63" t="str">
        <f>IF(Results!$H80&lt;&gt;"",(HLOOKUP(Table13[[#This Row],[Units]],'Emission Inputs (Optional)'!$K$10:$Q$27,MATCH(Table13[[#This Row],[Energy Source]],'Emission Inputs (Optional)'!$K$10:$K$27,0),FALSE))*Table13[[#This Row],[Annual Consumption]],"")</f>
        <v/>
      </c>
      <c r="L80" s="63" t="str">
        <f>IF(Results!$K80&lt;&gt;"",Results!$K80,G80)</f>
        <v/>
      </c>
      <c r="M80" s="69" t="str">
        <f>IF(Results!$L80="","",IF(L80&lt;&gt;"",L80,0)/SUM(Results!$L$7:$L$189))</f>
        <v/>
      </c>
      <c r="N80" s="8"/>
      <c r="O80" s="8"/>
      <c r="P80" s="8"/>
      <c r="Q80" s="8"/>
      <c r="R80" s="8"/>
      <c r="S80" s="8"/>
      <c r="T80" s="8"/>
      <c r="U80" s="8"/>
      <c r="V80" s="8"/>
      <c r="W80" s="8"/>
      <c r="X80" s="8"/>
      <c r="Y80" s="8"/>
      <c r="Z80" s="8"/>
      <c r="AA80" s="8"/>
      <c r="AB80" s="8"/>
      <c r="AC80" s="8"/>
      <c r="AD80" s="8"/>
      <c r="AE80" s="8"/>
      <c r="AF80" s="8"/>
    </row>
    <row r="81" spans="1:32" x14ac:dyDescent="0.25">
      <c r="A81" s="67" t="str">
        <f>IF(B81&lt;&gt;"",COUNTA($B$7:B81),"")</f>
        <v/>
      </c>
      <c r="B81" s="62"/>
      <c r="C81" s="62"/>
      <c r="D81" s="62" t="str">
        <f>IF(Table13[[#This Row],[Energy Source]]="","",Table13[[#This Row],[Energy Source]])</f>
        <v/>
      </c>
      <c r="E81" s="62" t="str">
        <f>IF(Table13[[#This Row],[Units]]="", "", Table13[[#This Row],[Units]])</f>
        <v/>
      </c>
      <c r="F81" s="62" t="str">
        <f>IF(Table13[[#This Row],[Annual Consumption]]="", "", Table13[[#This Row],[Annual Consumption]])</f>
        <v/>
      </c>
      <c r="G81" s="14" t="str">
        <f>IFERROR(VLOOKUP(B81,'Emission Inputs (Optional)'!$G$9:$I$191,3,FALSE),"")</f>
        <v/>
      </c>
      <c r="H81" s="63" t="str">
        <f>IF(OR(Results!$C81="Energy", Results!$C81="Conserved Energy"), VLOOKUP(Results!$E81,'Emission Inputs (Optional)'!$S$10:$T$27,2,FALSE)*Results!$F81, "")</f>
        <v/>
      </c>
      <c r="I81" s="63" t="str">
        <f>IF(Results!$H81&lt;&gt;"",Results!$H81*0.293071,"")</f>
        <v/>
      </c>
      <c r="J81" s="68" t="str">
        <f>IF(Results!$H81&lt;&gt;"",Results!$H81/SUM($H$7:$H$189),"")</f>
        <v/>
      </c>
      <c r="K81" s="63" t="str">
        <f>IF(Results!$H81&lt;&gt;"",(HLOOKUP(Table13[[#This Row],[Units]],'Emission Inputs (Optional)'!$K$10:$Q$27,MATCH(Table13[[#This Row],[Energy Source]],'Emission Inputs (Optional)'!$K$10:$K$27,0),FALSE))*Table13[[#This Row],[Annual Consumption]],"")</f>
        <v/>
      </c>
      <c r="L81" s="63" t="str">
        <f>IF(Results!$K81&lt;&gt;"",Results!$K81,G81)</f>
        <v/>
      </c>
      <c r="M81" s="69" t="str">
        <f>IF(Results!$L81="","",IF(L81&lt;&gt;"",L81,0)/SUM(Results!$L$7:$L$189))</f>
        <v/>
      </c>
      <c r="N81" s="8"/>
      <c r="O81" s="8"/>
      <c r="P81" s="8"/>
      <c r="Q81" s="8"/>
      <c r="R81" s="8"/>
      <c r="S81" s="8"/>
      <c r="T81" s="8"/>
      <c r="U81" s="8"/>
      <c r="V81" s="8"/>
      <c r="W81" s="8"/>
      <c r="X81" s="8"/>
      <c r="Y81" s="8"/>
      <c r="Z81" s="8"/>
      <c r="AA81" s="8"/>
      <c r="AB81" s="8"/>
      <c r="AC81" s="8"/>
      <c r="AD81" s="8"/>
      <c r="AE81" s="8"/>
      <c r="AF81" s="8"/>
    </row>
    <row r="82" spans="1:32" x14ac:dyDescent="0.25">
      <c r="A82" s="67" t="str">
        <f>IF(B82&lt;&gt;"",COUNTA($B$7:B82),"")</f>
        <v/>
      </c>
      <c r="B82" s="62"/>
      <c r="C82" s="62"/>
      <c r="D82" s="62" t="str">
        <f>IF(Table13[[#This Row],[Energy Source]]="","",Table13[[#This Row],[Energy Source]])</f>
        <v/>
      </c>
      <c r="E82" s="62" t="str">
        <f>IF(Table13[[#This Row],[Units]]="", "", Table13[[#This Row],[Units]])</f>
        <v/>
      </c>
      <c r="F82" s="62" t="str">
        <f>IF(Table13[[#This Row],[Annual Consumption]]="", "", Table13[[#This Row],[Annual Consumption]])</f>
        <v/>
      </c>
      <c r="G82" s="14" t="str">
        <f>IFERROR(VLOOKUP(B82,'Emission Inputs (Optional)'!$G$9:$I$191,3,FALSE),"")</f>
        <v/>
      </c>
      <c r="H82" s="63" t="str">
        <f>IF(OR(Results!$C82="Energy", Results!$C82="Conserved Energy"), VLOOKUP(Results!$E82,'Emission Inputs (Optional)'!$S$10:$T$27,2,FALSE)*Results!$F82, "")</f>
        <v/>
      </c>
      <c r="I82" s="63" t="str">
        <f>IF(Results!$H82&lt;&gt;"",Results!$H82*0.293071,"")</f>
        <v/>
      </c>
      <c r="J82" s="68" t="str">
        <f>IF(Results!$H82&lt;&gt;"",Results!$H82/SUM($H$7:$H$189),"")</f>
        <v/>
      </c>
      <c r="K82" s="63" t="str">
        <f>IF(Results!$H82&lt;&gt;"",(HLOOKUP(Table13[[#This Row],[Units]],'Emission Inputs (Optional)'!$K$10:$Q$27,MATCH(Table13[[#This Row],[Energy Source]],'Emission Inputs (Optional)'!$K$10:$K$27,0),FALSE))*Table13[[#This Row],[Annual Consumption]],"")</f>
        <v/>
      </c>
      <c r="L82" s="63" t="str">
        <f>IF(Results!$K82&lt;&gt;"",Results!$K82,G82)</f>
        <v/>
      </c>
      <c r="M82" s="69" t="str">
        <f>IF(Results!$L82="","",IF(L82&lt;&gt;"",L82,0)/SUM(Results!$L$7:$L$189))</f>
        <v/>
      </c>
      <c r="N82" s="8"/>
      <c r="O82" s="8"/>
      <c r="P82" s="8"/>
      <c r="Q82" s="8"/>
      <c r="R82" s="8"/>
      <c r="S82" s="8"/>
      <c r="T82" s="8"/>
      <c r="U82" s="8"/>
      <c r="V82" s="8"/>
      <c r="W82" s="8"/>
      <c r="X82" s="8"/>
      <c r="Y82" s="8"/>
      <c r="Z82" s="8"/>
      <c r="AA82" s="8"/>
      <c r="AB82" s="8"/>
      <c r="AC82" s="8"/>
      <c r="AD82" s="8"/>
      <c r="AE82" s="8"/>
      <c r="AF82" s="8"/>
    </row>
    <row r="83" spans="1:32" x14ac:dyDescent="0.25">
      <c r="A83" s="67" t="str">
        <f>IF(B83&lt;&gt;"",COUNTA($B$7:B83),"")</f>
        <v/>
      </c>
      <c r="B83" s="62"/>
      <c r="C83" s="62"/>
      <c r="D83" s="62" t="str">
        <f>IF(Table13[[#This Row],[Energy Source]]="","",Table13[[#This Row],[Energy Source]])</f>
        <v/>
      </c>
      <c r="E83" s="62" t="str">
        <f>IF(Table13[[#This Row],[Units]]="", "", Table13[[#This Row],[Units]])</f>
        <v/>
      </c>
      <c r="F83" s="62" t="str">
        <f>IF(Table13[[#This Row],[Annual Consumption]]="", "", Table13[[#This Row],[Annual Consumption]])</f>
        <v/>
      </c>
      <c r="G83" s="14" t="str">
        <f>IFERROR(VLOOKUP(B83,'Emission Inputs (Optional)'!$G$9:$I$191,3,FALSE),"")</f>
        <v/>
      </c>
      <c r="H83" s="63" t="str">
        <f>IF(OR(Results!$C83="Energy", Results!$C83="Conserved Energy"), VLOOKUP(Results!$E83,'Emission Inputs (Optional)'!$S$10:$T$27,2,FALSE)*Results!$F83, "")</f>
        <v/>
      </c>
      <c r="I83" s="63" t="str">
        <f>IF(Results!$H83&lt;&gt;"",Results!$H83*0.293071,"")</f>
        <v/>
      </c>
      <c r="J83" s="68" t="str">
        <f>IF(Results!$H83&lt;&gt;"",Results!$H83/SUM($H$7:$H$189),"")</f>
        <v/>
      </c>
      <c r="K83" s="63" t="str">
        <f>IF(Results!$H83&lt;&gt;"",(HLOOKUP(Table13[[#This Row],[Units]],'Emission Inputs (Optional)'!$K$10:$Q$27,MATCH(Table13[[#This Row],[Energy Source]],'Emission Inputs (Optional)'!$K$10:$K$27,0),FALSE))*Table13[[#This Row],[Annual Consumption]],"")</f>
        <v/>
      </c>
      <c r="L83" s="63" t="str">
        <f>IF(Results!$K83&lt;&gt;"",Results!$K83,G83)</f>
        <v/>
      </c>
      <c r="M83" s="69" t="str">
        <f>IF(Results!$L83="","",IF(L83&lt;&gt;"",L83,0)/SUM(Results!$L$7:$L$189))</f>
        <v/>
      </c>
      <c r="N83" s="8"/>
      <c r="O83" s="8"/>
      <c r="P83" s="8"/>
      <c r="Q83" s="8"/>
      <c r="R83" s="8"/>
      <c r="S83" s="8"/>
      <c r="T83" s="8"/>
      <c r="U83" s="8"/>
      <c r="V83" s="8"/>
      <c r="W83" s="8"/>
      <c r="X83" s="8"/>
      <c r="Y83" s="8"/>
      <c r="Z83" s="8"/>
      <c r="AA83" s="8"/>
      <c r="AB83" s="8"/>
      <c r="AC83" s="8"/>
      <c r="AD83" s="8"/>
      <c r="AE83" s="8"/>
      <c r="AF83" s="8"/>
    </row>
    <row r="84" spans="1:32" x14ac:dyDescent="0.25">
      <c r="A84" s="67" t="str">
        <f>IF(B84&lt;&gt;"",COUNTA($B$7:B84),"")</f>
        <v/>
      </c>
      <c r="B84" s="62"/>
      <c r="C84" s="62"/>
      <c r="D84" s="62" t="str">
        <f>IF(Table13[[#This Row],[Energy Source]]="","",Table13[[#This Row],[Energy Source]])</f>
        <v/>
      </c>
      <c r="E84" s="62" t="str">
        <f>IF(Table13[[#This Row],[Units]]="", "", Table13[[#This Row],[Units]])</f>
        <v/>
      </c>
      <c r="F84" s="62" t="str">
        <f>IF(Table13[[#This Row],[Annual Consumption]]="", "", Table13[[#This Row],[Annual Consumption]])</f>
        <v/>
      </c>
      <c r="G84" s="14" t="str">
        <f>IFERROR(VLOOKUP(B84,'Emission Inputs (Optional)'!$G$9:$I$191,3,FALSE),"")</f>
        <v/>
      </c>
      <c r="H84" s="63" t="str">
        <f>IF(OR(Results!$C84="Energy", Results!$C84="Conserved Energy"), VLOOKUP(Results!$E84,'Emission Inputs (Optional)'!$S$10:$T$27,2,FALSE)*Results!$F84, "")</f>
        <v/>
      </c>
      <c r="I84" s="63" t="str">
        <f>IF(Results!$H84&lt;&gt;"",Results!$H84*0.293071,"")</f>
        <v/>
      </c>
      <c r="J84" s="68" t="str">
        <f>IF(Results!$H84&lt;&gt;"",Results!$H84/SUM($H$7:$H$189),"")</f>
        <v/>
      </c>
      <c r="K84" s="63" t="str">
        <f>IF(Results!$H84&lt;&gt;"",(HLOOKUP(Table13[[#This Row],[Units]],'Emission Inputs (Optional)'!$K$10:$Q$27,MATCH(Table13[[#This Row],[Energy Source]],'Emission Inputs (Optional)'!$K$10:$K$27,0),FALSE))*Table13[[#This Row],[Annual Consumption]],"")</f>
        <v/>
      </c>
      <c r="L84" s="63" t="str">
        <f>IF(Results!$K84&lt;&gt;"",Results!$K84,G84)</f>
        <v/>
      </c>
      <c r="M84" s="69" t="str">
        <f>IF(Results!$L84="","",IF(L84&lt;&gt;"",L84,0)/SUM(Results!$L$7:$L$189))</f>
        <v/>
      </c>
      <c r="N84" s="8"/>
      <c r="O84" s="8"/>
      <c r="P84" s="8"/>
      <c r="Q84" s="8"/>
      <c r="R84" s="8"/>
      <c r="S84" s="8"/>
      <c r="T84" s="8"/>
      <c r="U84" s="8"/>
      <c r="V84" s="8"/>
      <c r="W84" s="8"/>
      <c r="X84" s="8"/>
      <c r="Y84" s="8"/>
      <c r="Z84" s="8"/>
      <c r="AA84" s="8"/>
      <c r="AB84" s="8"/>
      <c r="AC84" s="8"/>
      <c r="AD84" s="8"/>
      <c r="AE84" s="8"/>
      <c r="AF84" s="8"/>
    </row>
    <row r="85" spans="1:32" x14ac:dyDescent="0.25">
      <c r="A85" s="67" t="str">
        <f>IF(B85&lt;&gt;"",COUNTA($B$7:B85),"")</f>
        <v/>
      </c>
      <c r="B85" s="62"/>
      <c r="C85" s="62"/>
      <c r="D85" s="62" t="str">
        <f>IF(Table13[[#This Row],[Energy Source]]="","",Table13[[#This Row],[Energy Source]])</f>
        <v/>
      </c>
      <c r="E85" s="62" t="str">
        <f>IF(Table13[[#This Row],[Units]]="", "", Table13[[#This Row],[Units]])</f>
        <v/>
      </c>
      <c r="F85" s="62" t="str">
        <f>IF(Table13[[#This Row],[Annual Consumption]]="", "", Table13[[#This Row],[Annual Consumption]])</f>
        <v/>
      </c>
      <c r="G85" s="14" t="str">
        <f>IFERROR(VLOOKUP(B85,'Emission Inputs (Optional)'!$G$9:$I$191,3,FALSE),"")</f>
        <v/>
      </c>
      <c r="H85" s="63" t="str">
        <f>IF(OR(Results!$C85="Energy", Results!$C85="Conserved Energy"), VLOOKUP(Results!$E85,'Emission Inputs (Optional)'!$S$10:$T$27,2,FALSE)*Results!$F85, "")</f>
        <v/>
      </c>
      <c r="I85" s="63" t="str">
        <f>IF(Results!$H85&lt;&gt;"",Results!$H85*0.293071,"")</f>
        <v/>
      </c>
      <c r="J85" s="68" t="str">
        <f>IF(Results!$H85&lt;&gt;"",Results!$H85/SUM($H$7:$H$189),"")</f>
        <v/>
      </c>
      <c r="K85" s="63" t="str">
        <f>IF(Results!$H85&lt;&gt;"",(HLOOKUP(Table13[[#This Row],[Units]],'Emission Inputs (Optional)'!$K$10:$Q$27,MATCH(Table13[[#This Row],[Energy Source]],'Emission Inputs (Optional)'!$K$10:$K$27,0),FALSE))*Table13[[#This Row],[Annual Consumption]],"")</f>
        <v/>
      </c>
      <c r="L85" s="63" t="str">
        <f>IF(Results!$K85&lt;&gt;"",Results!$K85,G85)</f>
        <v/>
      </c>
      <c r="M85" s="69" t="str">
        <f>IF(Results!$L85="","",IF(L85&lt;&gt;"",L85,0)/SUM(Results!$L$7:$L$189))</f>
        <v/>
      </c>
      <c r="N85" s="8"/>
      <c r="O85" s="8"/>
      <c r="P85" s="8"/>
      <c r="Q85" s="8"/>
      <c r="R85" s="8"/>
      <c r="S85" s="8"/>
      <c r="T85" s="8"/>
      <c r="U85" s="8"/>
      <c r="V85" s="8"/>
      <c r="W85" s="8"/>
      <c r="X85" s="8"/>
      <c r="Y85" s="8"/>
      <c r="Z85" s="8"/>
      <c r="AA85" s="8"/>
      <c r="AB85" s="8"/>
      <c r="AC85" s="8"/>
      <c r="AD85" s="8"/>
      <c r="AE85" s="8"/>
      <c r="AF85" s="8"/>
    </row>
    <row r="86" spans="1:32" x14ac:dyDescent="0.25">
      <c r="A86" s="67" t="str">
        <f>IF(B86&lt;&gt;"",COUNTA($B$7:B86),"")</f>
        <v/>
      </c>
      <c r="B86" s="62"/>
      <c r="C86" s="62"/>
      <c r="D86" s="62" t="str">
        <f>IF(Table13[[#This Row],[Energy Source]]="","",Table13[[#This Row],[Energy Source]])</f>
        <v/>
      </c>
      <c r="E86" s="62" t="str">
        <f>IF(Table13[[#This Row],[Units]]="", "", Table13[[#This Row],[Units]])</f>
        <v/>
      </c>
      <c r="F86" s="62" t="str">
        <f>IF(Table13[[#This Row],[Annual Consumption]]="", "", Table13[[#This Row],[Annual Consumption]])</f>
        <v/>
      </c>
      <c r="G86" s="14" t="str">
        <f>IFERROR(VLOOKUP(B86,'Emission Inputs (Optional)'!$G$9:$I$191,3,FALSE),"")</f>
        <v/>
      </c>
      <c r="H86" s="63" t="str">
        <f>IF(OR(Results!$C86="Energy", Results!$C86="Conserved Energy"), VLOOKUP(Results!$E86,'Emission Inputs (Optional)'!$S$10:$T$27,2,FALSE)*Results!$F86, "")</f>
        <v/>
      </c>
      <c r="I86" s="63" t="str">
        <f>IF(Results!$H86&lt;&gt;"",Results!$H86*0.293071,"")</f>
        <v/>
      </c>
      <c r="J86" s="68" t="str">
        <f>IF(Results!$H86&lt;&gt;"",Results!$H86/SUM($H$7:$H$189),"")</f>
        <v/>
      </c>
      <c r="K86" s="63" t="str">
        <f>IF(Results!$H86&lt;&gt;"",(HLOOKUP(Table13[[#This Row],[Units]],'Emission Inputs (Optional)'!$K$10:$Q$27,MATCH(Table13[[#This Row],[Energy Source]],'Emission Inputs (Optional)'!$K$10:$K$27,0),FALSE))*Table13[[#This Row],[Annual Consumption]],"")</f>
        <v/>
      </c>
      <c r="L86" s="63" t="str">
        <f>IF(Results!$K86&lt;&gt;"",Results!$K86,G86)</f>
        <v/>
      </c>
      <c r="M86" s="69" t="str">
        <f>IF(Results!$L86="","",IF(L86&lt;&gt;"",L86,0)/SUM(Results!$L$7:$L$189))</f>
        <v/>
      </c>
      <c r="N86" s="8"/>
      <c r="O86" s="8"/>
      <c r="P86" s="8"/>
      <c r="Q86" s="8"/>
      <c r="R86" s="8"/>
      <c r="S86" s="8"/>
      <c r="T86" s="8"/>
      <c r="U86" s="8"/>
      <c r="V86" s="8"/>
      <c r="W86" s="8"/>
      <c r="X86" s="8"/>
      <c r="Y86" s="8"/>
      <c r="Z86" s="8"/>
      <c r="AA86" s="8"/>
      <c r="AB86" s="8"/>
      <c r="AC86" s="8"/>
      <c r="AD86" s="8"/>
      <c r="AE86" s="8"/>
      <c r="AF86" s="8"/>
    </row>
    <row r="87" spans="1:32" x14ac:dyDescent="0.25">
      <c r="A87" s="67" t="str">
        <f>IF(B87&lt;&gt;"",COUNTA($B$7:B87),"")</f>
        <v/>
      </c>
      <c r="B87" s="62"/>
      <c r="C87" s="62"/>
      <c r="D87" s="62" t="str">
        <f>IF(Table13[[#This Row],[Energy Source]]="","",Table13[[#This Row],[Energy Source]])</f>
        <v/>
      </c>
      <c r="E87" s="62" t="str">
        <f>IF(Table13[[#This Row],[Units]]="", "", Table13[[#This Row],[Units]])</f>
        <v/>
      </c>
      <c r="F87" s="62" t="str">
        <f>IF(Table13[[#This Row],[Annual Consumption]]="", "", Table13[[#This Row],[Annual Consumption]])</f>
        <v/>
      </c>
      <c r="G87" s="14" t="str">
        <f>IFERROR(VLOOKUP(B87,'Emission Inputs (Optional)'!$G$9:$I$191,3,FALSE),"")</f>
        <v/>
      </c>
      <c r="H87" s="63" t="str">
        <f>IF(OR(Results!$C87="Energy", Results!$C87="Conserved Energy"), VLOOKUP(Results!$E87,'Emission Inputs (Optional)'!$S$10:$T$27,2,FALSE)*Results!$F87, "")</f>
        <v/>
      </c>
      <c r="I87" s="63" t="str">
        <f>IF(Results!$H87&lt;&gt;"",Results!$H87*0.293071,"")</f>
        <v/>
      </c>
      <c r="J87" s="68" t="str">
        <f>IF(Results!$H87&lt;&gt;"",Results!$H87/SUM($H$7:$H$189),"")</f>
        <v/>
      </c>
      <c r="K87" s="63" t="str">
        <f>IF(Results!$H87&lt;&gt;"",(HLOOKUP(Table13[[#This Row],[Units]],'Emission Inputs (Optional)'!$K$10:$Q$27,MATCH(Table13[[#This Row],[Energy Source]],'Emission Inputs (Optional)'!$K$10:$K$27,0),FALSE))*Table13[[#This Row],[Annual Consumption]],"")</f>
        <v/>
      </c>
      <c r="L87" s="63" t="str">
        <f>IF(Results!$K87&lt;&gt;"",Results!$K87,G87)</f>
        <v/>
      </c>
      <c r="M87" s="69" t="str">
        <f>IF(Results!$L87="","",IF(L87&lt;&gt;"",L87,0)/SUM(Results!$L$7:$L$189))</f>
        <v/>
      </c>
      <c r="N87" s="8"/>
      <c r="O87" s="8"/>
      <c r="P87" s="8"/>
      <c r="Q87" s="8"/>
      <c r="R87" s="8"/>
      <c r="S87" s="8"/>
      <c r="T87" s="8"/>
      <c r="U87" s="8"/>
      <c r="V87" s="8"/>
      <c r="W87" s="8"/>
      <c r="X87" s="8"/>
      <c r="Y87" s="8"/>
      <c r="Z87" s="8"/>
      <c r="AA87" s="8"/>
      <c r="AB87" s="8"/>
      <c r="AC87" s="8"/>
      <c r="AD87" s="8"/>
      <c r="AE87" s="8"/>
      <c r="AF87" s="8"/>
    </row>
    <row r="88" spans="1:32" x14ac:dyDescent="0.25">
      <c r="A88" s="67" t="str">
        <f>IF(B88&lt;&gt;"",COUNTA($B$7:B88),"")</f>
        <v/>
      </c>
      <c r="B88" s="62"/>
      <c r="C88" s="62"/>
      <c r="D88" s="62" t="str">
        <f>IF(Table13[[#This Row],[Energy Source]]="","",Table13[[#This Row],[Energy Source]])</f>
        <v/>
      </c>
      <c r="E88" s="62" t="str">
        <f>IF(Table13[[#This Row],[Units]]="", "", Table13[[#This Row],[Units]])</f>
        <v/>
      </c>
      <c r="F88" s="62" t="str">
        <f>IF(Table13[[#This Row],[Annual Consumption]]="", "", Table13[[#This Row],[Annual Consumption]])</f>
        <v/>
      </c>
      <c r="G88" s="14" t="str">
        <f>IFERROR(VLOOKUP(B88,'Emission Inputs (Optional)'!$G$9:$I$191,3,FALSE),"")</f>
        <v/>
      </c>
      <c r="H88" s="63" t="str">
        <f>IF(OR(Results!$C88="Energy", Results!$C88="Conserved Energy"), VLOOKUP(Results!$E88,'Emission Inputs (Optional)'!$S$10:$T$27,2,FALSE)*Results!$F88, "")</f>
        <v/>
      </c>
      <c r="I88" s="63" t="str">
        <f>IF(Results!$H88&lt;&gt;"",Results!$H88*0.293071,"")</f>
        <v/>
      </c>
      <c r="J88" s="68" t="str">
        <f>IF(Results!$H88&lt;&gt;"",Results!$H88/SUM($H$7:$H$189),"")</f>
        <v/>
      </c>
      <c r="K88" s="63" t="str">
        <f>IF(Results!$H88&lt;&gt;"",(HLOOKUP(Table13[[#This Row],[Units]],'Emission Inputs (Optional)'!$K$10:$Q$27,MATCH(Table13[[#This Row],[Energy Source]],'Emission Inputs (Optional)'!$K$10:$K$27,0),FALSE))*Table13[[#This Row],[Annual Consumption]],"")</f>
        <v/>
      </c>
      <c r="L88" s="63" t="str">
        <f>IF(Results!$K88&lt;&gt;"",Results!$K88,G88)</f>
        <v/>
      </c>
      <c r="M88" s="69" t="str">
        <f>IF(Results!$L88="","",IF(L88&lt;&gt;"",L88,0)/SUM(Results!$L$7:$L$189))</f>
        <v/>
      </c>
      <c r="N88" s="8"/>
      <c r="O88" s="8"/>
      <c r="P88" s="8"/>
      <c r="Q88" s="8"/>
      <c r="R88" s="8"/>
      <c r="S88" s="8"/>
      <c r="T88" s="8"/>
      <c r="U88" s="8"/>
      <c r="V88" s="8"/>
      <c r="W88" s="8"/>
      <c r="X88" s="8"/>
      <c r="Y88" s="8"/>
      <c r="Z88" s="8"/>
      <c r="AA88" s="8"/>
      <c r="AB88" s="8"/>
      <c r="AC88" s="8"/>
      <c r="AD88" s="8"/>
      <c r="AE88" s="8"/>
      <c r="AF88" s="8"/>
    </row>
    <row r="89" spans="1:32" x14ac:dyDescent="0.25">
      <c r="A89" s="67" t="str">
        <f>IF(B89&lt;&gt;"",COUNTA($B$7:B89),"")</f>
        <v/>
      </c>
      <c r="B89" s="62"/>
      <c r="C89" s="62"/>
      <c r="D89" s="62" t="str">
        <f>IF(Table13[[#This Row],[Energy Source]]="","",Table13[[#This Row],[Energy Source]])</f>
        <v/>
      </c>
      <c r="E89" s="62" t="str">
        <f>IF(Table13[[#This Row],[Units]]="", "", Table13[[#This Row],[Units]])</f>
        <v/>
      </c>
      <c r="F89" s="62" t="str">
        <f>IF(Table13[[#This Row],[Annual Consumption]]="", "", Table13[[#This Row],[Annual Consumption]])</f>
        <v/>
      </c>
      <c r="G89" s="14" t="str">
        <f>IFERROR(VLOOKUP(B89,'Emission Inputs (Optional)'!$G$9:$I$191,3,FALSE),"")</f>
        <v/>
      </c>
      <c r="H89" s="63" t="str">
        <f>IF(OR(Results!$C89="Energy", Results!$C89="Conserved Energy"), VLOOKUP(Results!$E89,'Emission Inputs (Optional)'!$S$10:$T$27,2,FALSE)*Results!$F89, "")</f>
        <v/>
      </c>
      <c r="I89" s="63" t="str">
        <f>IF(Results!$H89&lt;&gt;"",Results!$H89*0.293071,"")</f>
        <v/>
      </c>
      <c r="J89" s="68" t="str">
        <f>IF(Results!$H89&lt;&gt;"",Results!$H89/SUM($H$7:$H$189),"")</f>
        <v/>
      </c>
      <c r="K89" s="63" t="str">
        <f>IF(Results!$H89&lt;&gt;"",(HLOOKUP(Table13[[#This Row],[Units]],'Emission Inputs (Optional)'!$K$10:$Q$27,MATCH(Table13[[#This Row],[Energy Source]],'Emission Inputs (Optional)'!$K$10:$K$27,0),FALSE))*Table13[[#This Row],[Annual Consumption]],"")</f>
        <v/>
      </c>
      <c r="L89" s="63" t="str">
        <f>IF(Results!$K89&lt;&gt;"",Results!$K89,G89)</f>
        <v/>
      </c>
      <c r="M89" s="69" t="str">
        <f>IF(Results!$L89="","",IF(L89&lt;&gt;"",L89,0)/SUM(Results!$L$7:$L$189))</f>
        <v/>
      </c>
      <c r="N89" s="8"/>
      <c r="O89" s="8"/>
      <c r="P89" s="8"/>
      <c r="Q89" s="8"/>
      <c r="R89" s="8"/>
      <c r="S89" s="8"/>
      <c r="T89" s="8"/>
      <c r="U89" s="8"/>
      <c r="V89" s="8"/>
      <c r="W89" s="8"/>
      <c r="X89" s="8"/>
      <c r="Y89" s="8"/>
      <c r="Z89" s="8"/>
      <c r="AA89" s="8"/>
      <c r="AB89" s="8"/>
      <c r="AC89" s="8"/>
      <c r="AD89" s="8"/>
      <c r="AE89" s="8"/>
      <c r="AF89" s="8"/>
    </row>
    <row r="90" spans="1:32" x14ac:dyDescent="0.25">
      <c r="A90" s="67" t="str">
        <f>IF(B90&lt;&gt;"",COUNTA($B$7:B90),"")</f>
        <v/>
      </c>
      <c r="B90" s="62"/>
      <c r="C90" s="62"/>
      <c r="D90" s="62" t="str">
        <f>IF(Table13[[#This Row],[Energy Source]]="","",Table13[[#This Row],[Energy Source]])</f>
        <v/>
      </c>
      <c r="E90" s="62" t="str">
        <f>IF(Table13[[#This Row],[Units]]="", "", Table13[[#This Row],[Units]])</f>
        <v/>
      </c>
      <c r="F90" s="62" t="str">
        <f>IF(Table13[[#This Row],[Annual Consumption]]="", "", Table13[[#This Row],[Annual Consumption]])</f>
        <v/>
      </c>
      <c r="G90" s="14" t="str">
        <f>IFERROR(VLOOKUP(B90,'Emission Inputs (Optional)'!$G$9:$I$191,3,FALSE),"")</f>
        <v/>
      </c>
      <c r="H90" s="63" t="str">
        <f>IF(OR(Results!$C90="Energy", Results!$C90="Conserved Energy"), VLOOKUP(Results!$E90,'Emission Inputs (Optional)'!$S$10:$T$27,2,FALSE)*Results!$F90, "")</f>
        <v/>
      </c>
      <c r="I90" s="63" t="str">
        <f>IF(Results!$H90&lt;&gt;"",Results!$H90*0.293071,"")</f>
        <v/>
      </c>
      <c r="J90" s="68" t="str">
        <f>IF(Results!$H90&lt;&gt;"",Results!$H90/SUM($H$7:$H$189),"")</f>
        <v/>
      </c>
      <c r="K90" s="63" t="str">
        <f>IF(Results!$H90&lt;&gt;"",(HLOOKUP(Table13[[#This Row],[Units]],'Emission Inputs (Optional)'!$K$10:$Q$27,MATCH(Table13[[#This Row],[Energy Source]],'Emission Inputs (Optional)'!$K$10:$K$27,0),FALSE))*Table13[[#This Row],[Annual Consumption]],"")</f>
        <v/>
      </c>
      <c r="L90" s="63" t="str">
        <f>IF(Results!$K90&lt;&gt;"",Results!$K90,G90)</f>
        <v/>
      </c>
      <c r="M90" s="69" t="str">
        <f>IF(Results!$L90="","",IF(L90&lt;&gt;"",L90,0)/SUM(Results!$L$7:$L$189))</f>
        <v/>
      </c>
      <c r="N90" s="8"/>
      <c r="O90" s="8"/>
      <c r="P90" s="8"/>
      <c r="Q90" s="8"/>
      <c r="R90" s="8"/>
      <c r="S90" s="8"/>
      <c r="T90" s="8"/>
      <c r="U90" s="8"/>
      <c r="V90" s="8"/>
      <c r="W90" s="8"/>
      <c r="X90" s="8"/>
      <c r="Y90" s="8"/>
      <c r="Z90" s="8"/>
      <c r="AA90" s="8"/>
      <c r="AB90" s="8"/>
      <c r="AC90" s="8"/>
      <c r="AD90" s="8"/>
      <c r="AE90" s="8"/>
      <c r="AF90" s="8"/>
    </row>
    <row r="91" spans="1:32" x14ac:dyDescent="0.25">
      <c r="A91" s="67" t="str">
        <f>IF(B91&lt;&gt;"",COUNTA($B$7:B91),"")</f>
        <v/>
      </c>
      <c r="B91" s="62"/>
      <c r="C91" s="62"/>
      <c r="D91" s="62" t="str">
        <f>IF(Table13[[#This Row],[Energy Source]]="","",Table13[[#This Row],[Energy Source]])</f>
        <v/>
      </c>
      <c r="E91" s="62" t="str">
        <f>IF(Table13[[#This Row],[Units]]="", "", Table13[[#This Row],[Units]])</f>
        <v/>
      </c>
      <c r="F91" s="62" t="str">
        <f>IF(Table13[[#This Row],[Annual Consumption]]="", "", Table13[[#This Row],[Annual Consumption]])</f>
        <v/>
      </c>
      <c r="G91" s="14" t="str">
        <f>IFERROR(VLOOKUP(B91,'Emission Inputs (Optional)'!$G$9:$I$191,3,FALSE),"")</f>
        <v/>
      </c>
      <c r="H91" s="63" t="str">
        <f>IF(OR(Results!$C91="Energy", Results!$C91="Conserved Energy"), VLOOKUP(Results!$E91,'Emission Inputs (Optional)'!$S$10:$T$27,2,FALSE)*Results!$F91, "")</f>
        <v/>
      </c>
      <c r="I91" s="63" t="str">
        <f>IF(Results!$H91&lt;&gt;"",Results!$H91*0.293071,"")</f>
        <v/>
      </c>
      <c r="J91" s="68" t="str">
        <f>IF(Results!$H91&lt;&gt;"",Results!$H91/SUM($H$7:$H$189),"")</f>
        <v/>
      </c>
      <c r="K91" s="63" t="str">
        <f>IF(Results!$H91&lt;&gt;"",(HLOOKUP(Table13[[#This Row],[Units]],'Emission Inputs (Optional)'!$K$10:$Q$27,MATCH(Table13[[#This Row],[Energy Source]],'Emission Inputs (Optional)'!$K$10:$K$27,0),FALSE))*Table13[[#This Row],[Annual Consumption]],"")</f>
        <v/>
      </c>
      <c r="L91" s="63" t="str">
        <f>IF(Results!$K91&lt;&gt;"",Results!$K91,G91)</f>
        <v/>
      </c>
      <c r="M91" s="69" t="str">
        <f>IF(Results!$L91="","",IF(L91&lt;&gt;"",L91,0)/SUM(Results!$L$7:$L$189))</f>
        <v/>
      </c>
      <c r="N91" s="8"/>
      <c r="O91" s="8"/>
      <c r="P91" s="8"/>
      <c r="Q91" s="8"/>
      <c r="R91" s="8"/>
      <c r="S91" s="8"/>
      <c r="T91" s="8"/>
      <c r="U91" s="8"/>
      <c r="V91" s="8"/>
      <c r="W91" s="8"/>
      <c r="X91" s="8"/>
      <c r="Y91" s="8"/>
      <c r="Z91" s="8"/>
      <c r="AA91" s="8"/>
      <c r="AB91" s="8"/>
      <c r="AC91" s="8"/>
      <c r="AD91" s="8"/>
      <c r="AE91" s="8"/>
      <c r="AF91" s="8"/>
    </row>
    <row r="92" spans="1:32" x14ac:dyDescent="0.25">
      <c r="A92" s="67" t="str">
        <f>IF(B92&lt;&gt;"",COUNTA($B$7:B92),"")</f>
        <v/>
      </c>
      <c r="B92" s="62"/>
      <c r="C92" s="62"/>
      <c r="D92" s="62" t="str">
        <f>IF(Table13[[#This Row],[Energy Source]]="","",Table13[[#This Row],[Energy Source]])</f>
        <v/>
      </c>
      <c r="E92" s="62" t="str">
        <f>IF(Table13[[#This Row],[Units]]="", "", Table13[[#This Row],[Units]])</f>
        <v/>
      </c>
      <c r="F92" s="62" t="str">
        <f>IF(Table13[[#This Row],[Annual Consumption]]="", "", Table13[[#This Row],[Annual Consumption]])</f>
        <v/>
      </c>
      <c r="G92" s="14" t="str">
        <f>IFERROR(VLOOKUP(B92,'Emission Inputs (Optional)'!$G$9:$I$191,3,FALSE),"")</f>
        <v/>
      </c>
      <c r="H92" s="63" t="str">
        <f>IF(OR(Results!$C92="Energy", Results!$C92="Conserved Energy"), VLOOKUP(Results!$E92,'Emission Inputs (Optional)'!$S$10:$T$27,2,FALSE)*Results!$F92, "")</f>
        <v/>
      </c>
      <c r="I92" s="63" t="str">
        <f>IF(Results!$H92&lt;&gt;"",Results!$H92*0.293071,"")</f>
        <v/>
      </c>
      <c r="J92" s="68" t="str">
        <f>IF(Results!$H92&lt;&gt;"",Results!$H92/SUM($H$7:$H$189),"")</f>
        <v/>
      </c>
      <c r="K92" s="63" t="str">
        <f>IF(Results!$H92&lt;&gt;"",(HLOOKUP(Table13[[#This Row],[Units]],'Emission Inputs (Optional)'!$K$10:$Q$27,MATCH(Table13[[#This Row],[Energy Source]],'Emission Inputs (Optional)'!$K$10:$K$27,0),FALSE))*Table13[[#This Row],[Annual Consumption]],"")</f>
        <v/>
      </c>
      <c r="L92" s="63" t="str">
        <f>IF(Results!$K92&lt;&gt;"",Results!$K92,G92)</f>
        <v/>
      </c>
      <c r="M92" s="69" t="str">
        <f>IF(Results!$L92="","",IF(L92&lt;&gt;"",L92,0)/SUM(Results!$L$7:$L$189))</f>
        <v/>
      </c>
      <c r="N92" s="8"/>
      <c r="O92" s="8"/>
      <c r="P92" s="8"/>
      <c r="Q92" s="8"/>
      <c r="R92" s="8"/>
      <c r="S92" s="8"/>
      <c r="T92" s="8"/>
      <c r="U92" s="8"/>
      <c r="V92" s="8"/>
      <c r="W92" s="8"/>
      <c r="X92" s="8"/>
      <c r="Y92" s="8"/>
      <c r="Z92" s="8"/>
      <c r="AA92" s="8"/>
      <c r="AB92" s="8"/>
      <c r="AC92" s="8"/>
      <c r="AD92" s="8"/>
      <c r="AE92" s="8"/>
      <c r="AF92" s="8"/>
    </row>
    <row r="93" spans="1:32" x14ac:dyDescent="0.25">
      <c r="A93" s="67" t="str">
        <f>IF(B93&lt;&gt;"",COUNTA($B$7:B93),"")</f>
        <v/>
      </c>
      <c r="B93" s="62"/>
      <c r="C93" s="62"/>
      <c r="D93" s="62" t="str">
        <f>IF(Table13[[#This Row],[Energy Source]]="","",Table13[[#This Row],[Energy Source]])</f>
        <v/>
      </c>
      <c r="E93" s="62" t="str">
        <f>IF(Table13[[#This Row],[Units]]="", "", Table13[[#This Row],[Units]])</f>
        <v/>
      </c>
      <c r="F93" s="62" t="str">
        <f>IF(Table13[[#This Row],[Annual Consumption]]="", "", Table13[[#This Row],[Annual Consumption]])</f>
        <v/>
      </c>
      <c r="G93" s="14" t="str">
        <f>IFERROR(VLOOKUP(B93,'Emission Inputs (Optional)'!$G$9:$I$191,3,FALSE),"")</f>
        <v/>
      </c>
      <c r="H93" s="63" t="str">
        <f>IF(OR(Results!$C93="Energy", Results!$C93="Conserved Energy"), VLOOKUP(Results!$E93,'Emission Inputs (Optional)'!$S$10:$T$27,2,FALSE)*Results!$F93, "")</f>
        <v/>
      </c>
      <c r="I93" s="63" t="str">
        <f>IF(Results!$H93&lt;&gt;"",Results!$H93*0.293071,"")</f>
        <v/>
      </c>
      <c r="J93" s="68" t="str">
        <f>IF(Results!$H93&lt;&gt;"",Results!$H93/SUM($H$7:$H$189),"")</f>
        <v/>
      </c>
      <c r="K93" s="63" t="str">
        <f>IF(Results!$H93&lt;&gt;"",(HLOOKUP(Table13[[#This Row],[Units]],'Emission Inputs (Optional)'!$K$10:$Q$27,MATCH(Table13[[#This Row],[Energy Source]],'Emission Inputs (Optional)'!$K$10:$K$27,0),FALSE))*Table13[[#This Row],[Annual Consumption]],"")</f>
        <v/>
      </c>
      <c r="L93" s="63" t="str">
        <f>IF(Results!$K93&lt;&gt;"",Results!$K93,G93)</f>
        <v/>
      </c>
      <c r="M93" s="69" t="str">
        <f>IF(Results!$L93="","",IF(L93&lt;&gt;"",L93,0)/SUM(Results!$L$7:$L$189))</f>
        <v/>
      </c>
      <c r="N93" s="8"/>
      <c r="O93" s="8"/>
      <c r="P93" s="8"/>
      <c r="Q93" s="8"/>
      <c r="R93" s="8"/>
      <c r="S93" s="8"/>
      <c r="T93" s="8"/>
      <c r="U93" s="8"/>
      <c r="V93" s="8"/>
      <c r="W93" s="8"/>
      <c r="X93" s="8"/>
      <c r="Y93" s="8"/>
      <c r="Z93" s="8"/>
      <c r="AA93" s="8"/>
      <c r="AB93" s="8"/>
      <c r="AC93" s="8"/>
      <c r="AD93" s="8"/>
      <c r="AE93" s="8"/>
      <c r="AF93" s="8"/>
    </row>
    <row r="94" spans="1:32" x14ac:dyDescent="0.25">
      <c r="A94" s="67" t="str">
        <f>IF(B94&lt;&gt;"",COUNTA($B$7:B94),"")</f>
        <v/>
      </c>
      <c r="B94" s="62"/>
      <c r="C94" s="62"/>
      <c r="D94" s="62" t="str">
        <f>IF(Table13[[#This Row],[Energy Source]]="","",Table13[[#This Row],[Energy Source]])</f>
        <v/>
      </c>
      <c r="E94" s="62" t="str">
        <f>IF(Table13[[#This Row],[Units]]="", "", Table13[[#This Row],[Units]])</f>
        <v/>
      </c>
      <c r="F94" s="62" t="str">
        <f>IF(Table13[[#This Row],[Annual Consumption]]="", "", Table13[[#This Row],[Annual Consumption]])</f>
        <v/>
      </c>
      <c r="G94" s="14" t="str">
        <f>IFERROR(VLOOKUP(B94,'Emission Inputs (Optional)'!$G$9:$I$191,3,FALSE),"")</f>
        <v/>
      </c>
      <c r="H94" s="63" t="str">
        <f>IF(OR(Results!$C94="Energy", Results!$C94="Conserved Energy"), VLOOKUP(Results!$E94,'Emission Inputs (Optional)'!$S$10:$T$27,2,FALSE)*Results!$F94, "")</f>
        <v/>
      </c>
      <c r="I94" s="63" t="str">
        <f>IF(Results!$H94&lt;&gt;"",Results!$H94*0.293071,"")</f>
        <v/>
      </c>
      <c r="J94" s="68" t="str">
        <f>IF(Results!$H94&lt;&gt;"",Results!$H94/SUM($H$7:$H$189),"")</f>
        <v/>
      </c>
      <c r="K94" s="63" t="str">
        <f>IF(Results!$H94&lt;&gt;"",(HLOOKUP(Table13[[#This Row],[Units]],'Emission Inputs (Optional)'!$K$10:$Q$27,MATCH(Table13[[#This Row],[Energy Source]],'Emission Inputs (Optional)'!$K$10:$K$27,0),FALSE))*Table13[[#This Row],[Annual Consumption]],"")</f>
        <v/>
      </c>
      <c r="L94" s="63" t="str">
        <f>IF(Results!$K94&lt;&gt;"",Results!$K94,G94)</f>
        <v/>
      </c>
      <c r="M94" s="69" t="str">
        <f>IF(Results!$L94="","",IF(L94&lt;&gt;"",L94,0)/SUM(Results!$L$7:$L$189))</f>
        <v/>
      </c>
      <c r="N94" s="8"/>
      <c r="O94" s="8"/>
      <c r="P94" s="8"/>
      <c r="Q94" s="8"/>
      <c r="R94" s="8"/>
      <c r="S94" s="8"/>
      <c r="T94" s="8"/>
      <c r="U94" s="8"/>
      <c r="V94" s="8"/>
      <c r="W94" s="8"/>
      <c r="X94" s="8"/>
      <c r="Y94" s="8"/>
      <c r="Z94" s="8"/>
      <c r="AA94" s="8"/>
      <c r="AB94" s="8"/>
      <c r="AC94" s="8"/>
      <c r="AD94" s="8"/>
      <c r="AE94" s="8"/>
      <c r="AF94" s="8"/>
    </row>
    <row r="95" spans="1:32" x14ac:dyDescent="0.25">
      <c r="A95" s="67" t="str">
        <f>IF(B95&lt;&gt;"",COUNTA($B$7:B95),"")</f>
        <v/>
      </c>
      <c r="B95" s="62"/>
      <c r="C95" s="62"/>
      <c r="D95" s="62" t="str">
        <f>IF(Table13[[#This Row],[Energy Source]]="","",Table13[[#This Row],[Energy Source]])</f>
        <v/>
      </c>
      <c r="E95" s="62" t="str">
        <f>IF(Table13[[#This Row],[Units]]="", "", Table13[[#This Row],[Units]])</f>
        <v/>
      </c>
      <c r="F95" s="62" t="str">
        <f>IF(Table13[[#This Row],[Annual Consumption]]="", "", Table13[[#This Row],[Annual Consumption]])</f>
        <v/>
      </c>
      <c r="G95" s="14" t="str">
        <f>IFERROR(VLOOKUP(B95,'Emission Inputs (Optional)'!$G$9:$I$191,3,FALSE),"")</f>
        <v/>
      </c>
      <c r="H95" s="63" t="str">
        <f>IF(OR(Results!$C95="Energy", Results!$C95="Conserved Energy"), VLOOKUP(Results!$E95,'Emission Inputs (Optional)'!$S$10:$T$27,2,FALSE)*Results!$F95, "")</f>
        <v/>
      </c>
      <c r="I95" s="63" t="str">
        <f>IF(Results!$H95&lt;&gt;"",Results!$H95*0.293071,"")</f>
        <v/>
      </c>
      <c r="J95" s="68" t="str">
        <f>IF(Results!$H95&lt;&gt;"",Results!$H95/SUM($H$7:$H$189),"")</f>
        <v/>
      </c>
      <c r="K95" s="63" t="str">
        <f>IF(Results!$H95&lt;&gt;"",(HLOOKUP(Table13[[#This Row],[Units]],'Emission Inputs (Optional)'!$K$10:$Q$27,MATCH(Table13[[#This Row],[Energy Source]],'Emission Inputs (Optional)'!$K$10:$K$27,0),FALSE))*Table13[[#This Row],[Annual Consumption]],"")</f>
        <v/>
      </c>
      <c r="L95" s="63" t="str">
        <f>IF(Results!$K95&lt;&gt;"",Results!$K95,G95)</f>
        <v/>
      </c>
      <c r="M95" s="69" t="str">
        <f>IF(Results!$L95="","",IF(L95&lt;&gt;"",L95,0)/SUM(Results!$L$7:$L$189))</f>
        <v/>
      </c>
      <c r="N95" s="8"/>
      <c r="O95" s="8"/>
      <c r="P95" s="8"/>
      <c r="Q95" s="8"/>
      <c r="R95" s="8"/>
      <c r="S95" s="8"/>
      <c r="T95" s="8"/>
      <c r="U95" s="8"/>
      <c r="V95" s="8"/>
      <c r="W95" s="8"/>
      <c r="X95" s="8"/>
      <c r="Y95" s="8"/>
      <c r="Z95" s="8"/>
      <c r="AA95" s="8"/>
      <c r="AB95" s="8"/>
      <c r="AC95" s="8"/>
      <c r="AD95" s="8"/>
      <c r="AE95" s="8"/>
      <c r="AF95" s="8"/>
    </row>
    <row r="96" spans="1:32" x14ac:dyDescent="0.25">
      <c r="A96" s="67" t="str">
        <f>IF(B96&lt;&gt;"",COUNTA($B$7:B96),"")</f>
        <v/>
      </c>
      <c r="B96" s="62"/>
      <c r="C96" s="62"/>
      <c r="D96" s="62" t="str">
        <f>IF(Table13[[#This Row],[Energy Source]]="","",Table13[[#This Row],[Energy Source]])</f>
        <v/>
      </c>
      <c r="E96" s="62" t="str">
        <f>IF(Table13[[#This Row],[Units]]="", "", Table13[[#This Row],[Units]])</f>
        <v/>
      </c>
      <c r="F96" s="62" t="str">
        <f>IF(Table13[[#This Row],[Annual Consumption]]="", "", Table13[[#This Row],[Annual Consumption]])</f>
        <v/>
      </c>
      <c r="G96" s="14" t="str">
        <f>IFERROR(VLOOKUP(B96,'Emission Inputs (Optional)'!$G$9:$I$191,3,FALSE),"")</f>
        <v/>
      </c>
      <c r="H96" s="63" t="str">
        <f>IF(OR(Results!$C96="Energy", Results!$C96="Conserved Energy"), VLOOKUP(Results!$E96,'Emission Inputs (Optional)'!$S$10:$T$27,2,FALSE)*Results!$F96, "")</f>
        <v/>
      </c>
      <c r="I96" s="63" t="str">
        <f>IF(Results!$H96&lt;&gt;"",Results!$H96*0.293071,"")</f>
        <v/>
      </c>
      <c r="J96" s="68" t="str">
        <f>IF(Results!$H96&lt;&gt;"",Results!$H96/SUM($H$7:$H$189),"")</f>
        <v/>
      </c>
      <c r="K96" s="63" t="str">
        <f>IF(Results!$H96&lt;&gt;"",(HLOOKUP(Table13[[#This Row],[Units]],'Emission Inputs (Optional)'!$K$10:$Q$27,MATCH(Table13[[#This Row],[Energy Source]],'Emission Inputs (Optional)'!$K$10:$K$27,0),FALSE))*Table13[[#This Row],[Annual Consumption]],"")</f>
        <v/>
      </c>
      <c r="L96" s="63" t="str">
        <f>IF(Results!$K96&lt;&gt;"",Results!$K96,G96)</f>
        <v/>
      </c>
      <c r="M96" s="69" t="str">
        <f>IF(Results!$L96="","",IF(L96&lt;&gt;"",L96,0)/SUM(Results!$L$7:$L$189))</f>
        <v/>
      </c>
      <c r="N96" s="8"/>
      <c r="O96" s="8"/>
      <c r="P96" s="8"/>
      <c r="Q96" s="8"/>
      <c r="R96" s="8"/>
      <c r="S96" s="8"/>
      <c r="T96" s="8"/>
      <c r="U96" s="8"/>
      <c r="V96" s="8"/>
      <c r="W96" s="8"/>
      <c r="X96" s="8"/>
      <c r="Y96" s="8"/>
      <c r="Z96" s="8"/>
      <c r="AA96" s="8"/>
      <c r="AB96" s="8"/>
      <c r="AC96" s="8"/>
      <c r="AD96" s="8"/>
      <c r="AE96" s="8"/>
      <c r="AF96" s="8"/>
    </row>
    <row r="97" spans="1:32" x14ac:dyDescent="0.25">
      <c r="A97" s="67" t="str">
        <f>IF(B97&lt;&gt;"",COUNTA($B$7:B97),"")</f>
        <v/>
      </c>
      <c r="B97" s="62"/>
      <c r="C97" s="62"/>
      <c r="D97" s="62" t="str">
        <f>IF(Table13[[#This Row],[Energy Source]]="","",Table13[[#This Row],[Energy Source]])</f>
        <v/>
      </c>
      <c r="E97" s="62" t="str">
        <f>IF(Table13[[#This Row],[Units]]="", "", Table13[[#This Row],[Units]])</f>
        <v/>
      </c>
      <c r="F97" s="62" t="str">
        <f>IF(Table13[[#This Row],[Annual Consumption]]="", "", Table13[[#This Row],[Annual Consumption]])</f>
        <v/>
      </c>
      <c r="G97" s="14" t="str">
        <f>IFERROR(VLOOKUP(B97,'Emission Inputs (Optional)'!$G$9:$I$191,3,FALSE),"")</f>
        <v/>
      </c>
      <c r="H97" s="63" t="str">
        <f>IF(OR(Results!$C97="Energy", Results!$C97="Conserved Energy"), VLOOKUP(Results!$E97,'Emission Inputs (Optional)'!$S$10:$T$27,2,FALSE)*Results!$F97, "")</f>
        <v/>
      </c>
      <c r="I97" s="63" t="str">
        <f>IF(Results!$H97&lt;&gt;"",Results!$H97*0.293071,"")</f>
        <v/>
      </c>
      <c r="J97" s="68" t="str">
        <f>IF(Results!$H97&lt;&gt;"",Results!$H97/SUM($H$7:$H$189),"")</f>
        <v/>
      </c>
      <c r="K97" s="63" t="str">
        <f>IF(Results!$H97&lt;&gt;"",(HLOOKUP(Table13[[#This Row],[Units]],'Emission Inputs (Optional)'!$K$10:$Q$27,MATCH(Table13[[#This Row],[Energy Source]],'Emission Inputs (Optional)'!$K$10:$K$27,0),FALSE))*Table13[[#This Row],[Annual Consumption]],"")</f>
        <v/>
      </c>
      <c r="L97" s="63" t="str">
        <f>IF(Results!$K97&lt;&gt;"",Results!$K97,G97)</f>
        <v/>
      </c>
      <c r="M97" s="69" t="str">
        <f>IF(Results!$L97="","",IF(L97&lt;&gt;"",L97,0)/SUM(Results!$L$7:$L$189))</f>
        <v/>
      </c>
      <c r="N97" s="8"/>
      <c r="O97" s="8"/>
      <c r="P97" s="8"/>
      <c r="Q97" s="8"/>
      <c r="R97" s="8"/>
      <c r="S97" s="8"/>
      <c r="T97" s="8"/>
      <c r="U97" s="8"/>
      <c r="V97" s="8"/>
      <c r="W97" s="8"/>
      <c r="X97" s="8"/>
      <c r="Y97" s="8"/>
      <c r="Z97" s="8"/>
      <c r="AA97" s="8"/>
      <c r="AB97" s="8"/>
      <c r="AC97" s="8"/>
      <c r="AD97" s="8"/>
      <c r="AE97" s="8"/>
      <c r="AF97" s="8"/>
    </row>
    <row r="98" spans="1:32" x14ac:dyDescent="0.25">
      <c r="A98" s="67" t="str">
        <f>IF(B98&lt;&gt;"",COUNTA($B$7:B98),"")</f>
        <v/>
      </c>
      <c r="B98" s="62"/>
      <c r="C98" s="62"/>
      <c r="D98" s="62" t="str">
        <f>IF(Table13[[#This Row],[Energy Source]]="","",Table13[[#This Row],[Energy Source]])</f>
        <v/>
      </c>
      <c r="E98" s="62" t="str">
        <f>IF(Table13[[#This Row],[Units]]="", "", Table13[[#This Row],[Units]])</f>
        <v/>
      </c>
      <c r="F98" s="62" t="str">
        <f>IF(Table13[[#This Row],[Annual Consumption]]="", "", Table13[[#This Row],[Annual Consumption]])</f>
        <v/>
      </c>
      <c r="G98" s="14" t="str">
        <f>IFERROR(VLOOKUP(B98,'Emission Inputs (Optional)'!$G$9:$I$191,3,FALSE),"")</f>
        <v/>
      </c>
      <c r="H98" s="63" t="str">
        <f>IF(OR(Results!$C98="Energy", Results!$C98="Conserved Energy"), VLOOKUP(Results!$E98,'Emission Inputs (Optional)'!$S$10:$T$27,2,FALSE)*Results!$F98, "")</f>
        <v/>
      </c>
      <c r="I98" s="63" t="str">
        <f>IF(Results!$H98&lt;&gt;"",Results!$H98*0.293071,"")</f>
        <v/>
      </c>
      <c r="J98" s="68" t="str">
        <f>IF(Results!$H98&lt;&gt;"",Results!$H98/SUM($H$7:$H$189),"")</f>
        <v/>
      </c>
      <c r="K98" s="63" t="str">
        <f>IF(Results!$H98&lt;&gt;"",(HLOOKUP(Table13[[#This Row],[Units]],'Emission Inputs (Optional)'!$K$10:$Q$27,MATCH(Table13[[#This Row],[Energy Source]],'Emission Inputs (Optional)'!$K$10:$K$27,0),FALSE))*Table13[[#This Row],[Annual Consumption]],"")</f>
        <v/>
      </c>
      <c r="L98" s="63" t="str">
        <f>IF(Results!$K98&lt;&gt;"",Results!$K98,G98)</f>
        <v/>
      </c>
      <c r="M98" s="69" t="str">
        <f>IF(Results!$L98="","",IF(L98&lt;&gt;"",L98,0)/SUM(Results!$L$7:$L$189))</f>
        <v/>
      </c>
      <c r="N98" s="8"/>
      <c r="O98" s="8"/>
      <c r="P98" s="8"/>
      <c r="Q98" s="8"/>
      <c r="R98" s="8"/>
      <c r="S98" s="8"/>
      <c r="T98" s="8"/>
      <c r="U98" s="8"/>
      <c r="V98" s="8"/>
      <c r="W98" s="8"/>
      <c r="X98" s="8"/>
      <c r="Y98" s="8"/>
      <c r="Z98" s="8"/>
      <c r="AA98" s="8"/>
      <c r="AB98" s="8"/>
      <c r="AC98" s="8"/>
      <c r="AD98" s="8"/>
      <c r="AE98" s="8"/>
      <c r="AF98" s="8"/>
    </row>
    <row r="99" spans="1:32" x14ac:dyDescent="0.25">
      <c r="A99" s="67" t="str">
        <f>IF(B99&lt;&gt;"",COUNTA($B$7:B99),"")</f>
        <v/>
      </c>
      <c r="B99" s="62"/>
      <c r="C99" s="62"/>
      <c r="D99" s="62" t="str">
        <f>IF(Table13[[#This Row],[Energy Source]]="","",Table13[[#This Row],[Energy Source]])</f>
        <v/>
      </c>
      <c r="E99" s="62" t="str">
        <f>IF(Table13[[#This Row],[Units]]="", "", Table13[[#This Row],[Units]])</f>
        <v/>
      </c>
      <c r="F99" s="62" t="str">
        <f>IF(Table13[[#This Row],[Annual Consumption]]="", "", Table13[[#This Row],[Annual Consumption]])</f>
        <v/>
      </c>
      <c r="G99" s="14" t="str">
        <f>IFERROR(VLOOKUP(B99,'Emission Inputs (Optional)'!$G$9:$I$191,3,FALSE),"")</f>
        <v/>
      </c>
      <c r="H99" s="63" t="str">
        <f>IF(OR(Results!$C99="Energy", Results!$C99="Conserved Energy"), VLOOKUP(Results!$E99,'Emission Inputs (Optional)'!$S$10:$T$27,2,FALSE)*Results!$F99, "")</f>
        <v/>
      </c>
      <c r="I99" s="63" t="str">
        <f>IF(Results!$H99&lt;&gt;"",Results!$H99*0.293071,"")</f>
        <v/>
      </c>
      <c r="J99" s="68" t="str">
        <f>IF(Results!$H99&lt;&gt;"",Results!$H99/SUM($H$7:$H$189),"")</f>
        <v/>
      </c>
      <c r="K99" s="63" t="str">
        <f>IF(Results!$H99&lt;&gt;"",(HLOOKUP(Table13[[#This Row],[Units]],'Emission Inputs (Optional)'!$K$10:$Q$27,MATCH(Table13[[#This Row],[Energy Source]],'Emission Inputs (Optional)'!$K$10:$K$27,0),FALSE))*Table13[[#This Row],[Annual Consumption]],"")</f>
        <v/>
      </c>
      <c r="L99" s="63" t="str">
        <f>IF(Results!$K99&lt;&gt;"",Results!$K99,G99)</f>
        <v/>
      </c>
      <c r="M99" s="69" t="str">
        <f>IF(Results!$L99="","",IF(L99&lt;&gt;"",L99,0)/SUM(Results!$L$7:$L$189))</f>
        <v/>
      </c>
      <c r="N99" s="8"/>
      <c r="O99" s="8"/>
      <c r="P99" s="8"/>
      <c r="Q99" s="8"/>
      <c r="R99" s="8"/>
      <c r="S99" s="8"/>
      <c r="T99" s="8"/>
      <c r="U99" s="8"/>
      <c r="V99" s="8"/>
      <c r="W99" s="8"/>
      <c r="X99" s="8"/>
      <c r="Y99" s="8"/>
      <c r="Z99" s="8"/>
      <c r="AA99" s="8"/>
      <c r="AB99" s="8"/>
      <c r="AC99" s="8"/>
      <c r="AD99" s="8"/>
      <c r="AE99" s="8"/>
      <c r="AF99" s="8"/>
    </row>
    <row r="100" spans="1:32" x14ac:dyDescent="0.25">
      <c r="A100" s="67" t="str">
        <f>IF(B100&lt;&gt;"",COUNTA($B$7:B100),"")</f>
        <v/>
      </c>
      <c r="B100" s="62"/>
      <c r="C100" s="62"/>
      <c r="D100" s="62" t="str">
        <f>IF(Table13[[#This Row],[Energy Source]]="","",Table13[[#This Row],[Energy Source]])</f>
        <v/>
      </c>
      <c r="E100" s="62" t="str">
        <f>IF(Table13[[#This Row],[Units]]="", "", Table13[[#This Row],[Units]])</f>
        <v/>
      </c>
      <c r="F100" s="62" t="str">
        <f>IF(Table13[[#This Row],[Annual Consumption]]="", "", Table13[[#This Row],[Annual Consumption]])</f>
        <v/>
      </c>
      <c r="G100" s="14" t="str">
        <f>IFERROR(VLOOKUP(B100,'Emission Inputs (Optional)'!$G$9:$I$191,3,FALSE),"")</f>
        <v/>
      </c>
      <c r="H100" s="63" t="str">
        <f>IF(OR(Results!$C100="Energy", Results!$C100="Conserved Energy"), VLOOKUP(Results!$E100,'Emission Inputs (Optional)'!$S$10:$T$27,2,FALSE)*Results!$F100, "")</f>
        <v/>
      </c>
      <c r="I100" s="63" t="str">
        <f>IF(Results!$H100&lt;&gt;"",Results!$H100*0.293071,"")</f>
        <v/>
      </c>
      <c r="J100" s="68" t="str">
        <f>IF(Results!$H100&lt;&gt;"",Results!$H100/SUM($H$7:$H$189),"")</f>
        <v/>
      </c>
      <c r="K100" s="63" t="str">
        <f>IF(Results!$H100&lt;&gt;"",(HLOOKUP(Table13[[#This Row],[Units]],'Emission Inputs (Optional)'!$K$10:$Q$27,MATCH(Table13[[#This Row],[Energy Source]],'Emission Inputs (Optional)'!$K$10:$K$27,0),FALSE))*Table13[[#This Row],[Annual Consumption]],"")</f>
        <v/>
      </c>
      <c r="L100" s="63" t="str">
        <f>IF(Results!$K100&lt;&gt;"",Results!$K100,G100)</f>
        <v/>
      </c>
      <c r="M100" s="69" t="str">
        <f>IF(Results!$L100="","",IF(L100&lt;&gt;"",L100,0)/SUM(Results!$L$7:$L$189))</f>
        <v/>
      </c>
      <c r="N100" s="8"/>
      <c r="O100" s="8"/>
      <c r="P100" s="8"/>
      <c r="Q100" s="8"/>
      <c r="R100" s="8"/>
      <c r="S100" s="8"/>
      <c r="T100" s="8"/>
      <c r="U100" s="8"/>
      <c r="V100" s="8"/>
      <c r="W100" s="8"/>
      <c r="X100" s="8"/>
      <c r="Y100" s="8"/>
      <c r="Z100" s="8"/>
      <c r="AA100" s="8"/>
      <c r="AB100" s="8"/>
      <c r="AC100" s="8"/>
      <c r="AD100" s="8"/>
      <c r="AE100" s="8"/>
      <c r="AF100" s="8"/>
    </row>
    <row r="101" spans="1:32" x14ac:dyDescent="0.25">
      <c r="A101" s="67" t="str">
        <f>IF(B101&lt;&gt;"",COUNTA($B$7:B101),"")</f>
        <v/>
      </c>
      <c r="B101" s="62"/>
      <c r="C101" s="62"/>
      <c r="D101" s="62" t="str">
        <f>IF(Table13[[#This Row],[Energy Source]]="","",Table13[[#This Row],[Energy Source]])</f>
        <v/>
      </c>
      <c r="E101" s="62" t="str">
        <f>IF(Table13[[#This Row],[Units]]="", "", Table13[[#This Row],[Units]])</f>
        <v/>
      </c>
      <c r="F101" s="62" t="str">
        <f>IF(Table13[[#This Row],[Annual Consumption]]="", "", Table13[[#This Row],[Annual Consumption]])</f>
        <v/>
      </c>
      <c r="G101" s="14" t="str">
        <f>IFERROR(VLOOKUP(B101,'Emission Inputs (Optional)'!$G$9:$I$191,3,FALSE),"")</f>
        <v/>
      </c>
      <c r="H101" s="63" t="str">
        <f>IF(OR(Results!$C101="Energy", Results!$C101="Conserved Energy"), VLOOKUP(Results!$E101,'Emission Inputs (Optional)'!$S$10:$T$27,2,FALSE)*Results!$F101, "")</f>
        <v/>
      </c>
      <c r="I101" s="63" t="str">
        <f>IF(Results!$H101&lt;&gt;"",Results!$H101*0.293071,"")</f>
        <v/>
      </c>
      <c r="J101" s="68" t="str">
        <f>IF(Results!$H101&lt;&gt;"",Results!$H101/SUM($H$7:$H$189),"")</f>
        <v/>
      </c>
      <c r="K101" s="63" t="str">
        <f>IF(Results!$H101&lt;&gt;"",(HLOOKUP(Table13[[#This Row],[Units]],'Emission Inputs (Optional)'!$K$10:$Q$27,MATCH(Table13[[#This Row],[Energy Source]],'Emission Inputs (Optional)'!$K$10:$K$27,0),FALSE))*Table13[[#This Row],[Annual Consumption]],"")</f>
        <v/>
      </c>
      <c r="L101" s="63" t="str">
        <f>IF(Results!$K101&lt;&gt;"",Results!$K101,G101)</f>
        <v/>
      </c>
      <c r="M101" s="69" t="str">
        <f>IF(Results!$L101="","",IF(L101&lt;&gt;"",L101,0)/SUM(Results!$L$7:$L$189))</f>
        <v/>
      </c>
      <c r="N101" s="8"/>
      <c r="O101" s="8"/>
      <c r="P101" s="8"/>
      <c r="Q101" s="8"/>
      <c r="R101" s="8"/>
      <c r="S101" s="8"/>
      <c r="T101" s="8"/>
      <c r="U101" s="8"/>
      <c r="V101" s="8"/>
      <c r="W101" s="8"/>
      <c r="X101" s="8"/>
      <c r="Y101" s="8"/>
      <c r="Z101" s="8"/>
      <c r="AA101" s="8"/>
      <c r="AB101" s="8"/>
      <c r="AC101" s="8"/>
      <c r="AD101" s="8"/>
      <c r="AE101" s="8"/>
      <c r="AF101" s="8"/>
    </row>
    <row r="102" spans="1:32" x14ac:dyDescent="0.25">
      <c r="A102" s="67" t="str">
        <f>IF(B102&lt;&gt;"",COUNTA($B$7:B102),"")</f>
        <v/>
      </c>
      <c r="B102" s="62"/>
      <c r="C102" s="62"/>
      <c r="D102" s="62" t="str">
        <f>IF(Table13[[#This Row],[Energy Source]]="","",Table13[[#This Row],[Energy Source]])</f>
        <v/>
      </c>
      <c r="E102" s="62" t="str">
        <f>IF(Table13[[#This Row],[Units]]="", "", Table13[[#This Row],[Units]])</f>
        <v/>
      </c>
      <c r="F102" s="62" t="str">
        <f>IF(Table13[[#This Row],[Annual Consumption]]="", "", Table13[[#This Row],[Annual Consumption]])</f>
        <v/>
      </c>
      <c r="G102" s="14" t="str">
        <f>IFERROR(VLOOKUP(B102,'Emission Inputs (Optional)'!$G$9:$I$191,3,FALSE),"")</f>
        <v/>
      </c>
      <c r="H102" s="63" t="str">
        <f>IF(OR(Results!$C102="Energy", Results!$C102="Conserved Energy"), VLOOKUP(Results!$E102,'Emission Inputs (Optional)'!$S$10:$T$27,2,FALSE)*Results!$F102, "")</f>
        <v/>
      </c>
      <c r="I102" s="63" t="str">
        <f>IF(Results!$H102&lt;&gt;"",Results!$H102*0.293071,"")</f>
        <v/>
      </c>
      <c r="J102" s="68" t="str">
        <f>IF(Results!$H102&lt;&gt;"",Results!$H102/SUM($H$7:$H$189),"")</f>
        <v/>
      </c>
      <c r="K102" s="63" t="str">
        <f>IF(Results!$H102&lt;&gt;"",(HLOOKUP(Table13[[#This Row],[Units]],'Emission Inputs (Optional)'!$K$10:$Q$27,MATCH(Table13[[#This Row],[Energy Source]],'Emission Inputs (Optional)'!$K$10:$K$27,0),FALSE))*Table13[[#This Row],[Annual Consumption]],"")</f>
        <v/>
      </c>
      <c r="L102" s="63" t="str">
        <f>IF(Results!$K102&lt;&gt;"",Results!$K102,G102)</f>
        <v/>
      </c>
      <c r="M102" s="69" t="str">
        <f>IF(Results!$L102="","",IF(L102&lt;&gt;"",L102,0)/SUM(Results!$L$7:$L$189))</f>
        <v/>
      </c>
      <c r="N102" s="8"/>
      <c r="O102" s="8"/>
      <c r="P102" s="8"/>
      <c r="Q102" s="8"/>
      <c r="R102" s="8"/>
      <c r="S102" s="8"/>
      <c r="T102" s="8"/>
      <c r="U102" s="8"/>
      <c r="V102" s="8"/>
      <c r="W102" s="8"/>
      <c r="X102" s="8"/>
      <c r="Y102" s="8"/>
      <c r="Z102" s="8"/>
      <c r="AA102" s="8"/>
      <c r="AB102" s="8"/>
      <c r="AC102" s="8"/>
      <c r="AD102" s="8"/>
      <c r="AE102" s="8"/>
      <c r="AF102" s="8"/>
    </row>
    <row r="103" spans="1:32" x14ac:dyDescent="0.25">
      <c r="A103" s="67" t="str">
        <f>IF(B103&lt;&gt;"",COUNTA($B$7:B103),"")</f>
        <v/>
      </c>
      <c r="B103" s="62"/>
      <c r="C103" s="62"/>
      <c r="D103" s="62" t="str">
        <f>IF(Table13[[#This Row],[Energy Source]]="","",Table13[[#This Row],[Energy Source]])</f>
        <v/>
      </c>
      <c r="E103" s="62" t="str">
        <f>IF(Table13[[#This Row],[Units]]="", "", Table13[[#This Row],[Units]])</f>
        <v/>
      </c>
      <c r="F103" s="62" t="str">
        <f>IF(Table13[[#This Row],[Annual Consumption]]="", "", Table13[[#This Row],[Annual Consumption]])</f>
        <v/>
      </c>
      <c r="G103" s="14" t="str">
        <f>IFERROR(VLOOKUP(B103,'Emission Inputs (Optional)'!$G$9:$I$191,3,FALSE),"")</f>
        <v/>
      </c>
      <c r="H103" s="63" t="str">
        <f>IF(OR(Results!$C103="Energy", Results!$C103="Conserved Energy"), VLOOKUP(Results!$E103,'Emission Inputs (Optional)'!$S$10:$T$27,2,FALSE)*Results!$F103, "")</f>
        <v/>
      </c>
      <c r="I103" s="63" t="str">
        <f>IF(Results!$H103&lt;&gt;"",Results!$H103*0.293071,"")</f>
        <v/>
      </c>
      <c r="J103" s="68" t="str">
        <f>IF(Results!$H103&lt;&gt;"",Results!$H103/SUM($H$7:$H$189),"")</f>
        <v/>
      </c>
      <c r="K103" s="63" t="str">
        <f>IF(Results!$H103&lt;&gt;"",(HLOOKUP(Table13[[#This Row],[Units]],'Emission Inputs (Optional)'!$K$10:$Q$27,MATCH(Table13[[#This Row],[Energy Source]],'Emission Inputs (Optional)'!$K$10:$K$27,0),FALSE))*Table13[[#This Row],[Annual Consumption]],"")</f>
        <v/>
      </c>
      <c r="L103" s="63" t="str">
        <f>IF(Results!$K103&lt;&gt;"",Results!$K103,G103)</f>
        <v/>
      </c>
      <c r="M103" s="69" t="str">
        <f>IF(Results!$L103="","",IF(L103&lt;&gt;"",L103,0)/SUM(Results!$L$7:$L$189))</f>
        <v/>
      </c>
      <c r="N103" s="8"/>
      <c r="O103" s="8"/>
      <c r="P103" s="8"/>
      <c r="Q103" s="8"/>
      <c r="R103" s="8"/>
      <c r="S103" s="8"/>
      <c r="T103" s="8"/>
      <c r="U103" s="8"/>
      <c r="V103" s="8"/>
      <c r="W103" s="8"/>
      <c r="X103" s="8"/>
      <c r="Y103" s="8"/>
      <c r="Z103" s="8"/>
      <c r="AA103" s="8"/>
      <c r="AB103" s="8"/>
      <c r="AC103" s="8"/>
      <c r="AD103" s="8"/>
      <c r="AE103" s="8"/>
      <c r="AF103" s="8"/>
    </row>
    <row r="104" spans="1:32" x14ac:dyDescent="0.25">
      <c r="A104" s="67" t="str">
        <f>IF(B104&lt;&gt;"",COUNTA($B$7:B104),"")</f>
        <v/>
      </c>
      <c r="B104" s="62"/>
      <c r="C104" s="62"/>
      <c r="D104" s="62" t="str">
        <f>IF(Table13[[#This Row],[Energy Source]]="","",Table13[[#This Row],[Energy Source]])</f>
        <v/>
      </c>
      <c r="E104" s="62" t="str">
        <f>IF(Table13[[#This Row],[Units]]="", "", Table13[[#This Row],[Units]])</f>
        <v/>
      </c>
      <c r="F104" s="62" t="str">
        <f>IF(Table13[[#This Row],[Annual Consumption]]="", "", Table13[[#This Row],[Annual Consumption]])</f>
        <v/>
      </c>
      <c r="G104" s="14" t="str">
        <f>IFERROR(VLOOKUP(B104,'Emission Inputs (Optional)'!$G$9:$I$191,3,FALSE),"")</f>
        <v/>
      </c>
      <c r="H104" s="63" t="str">
        <f>IF(OR(Results!$C104="Energy", Results!$C104="Conserved Energy"), VLOOKUP(Results!$E104,'Emission Inputs (Optional)'!$S$10:$T$27,2,FALSE)*Results!$F104, "")</f>
        <v/>
      </c>
      <c r="I104" s="63" t="str">
        <f>IF(Results!$H104&lt;&gt;"",Results!$H104*0.293071,"")</f>
        <v/>
      </c>
      <c r="J104" s="68" t="str">
        <f>IF(Results!$H104&lt;&gt;"",Results!$H104/SUM($H$7:$H$189),"")</f>
        <v/>
      </c>
      <c r="K104" s="63" t="str">
        <f>IF(Results!$H104&lt;&gt;"",(HLOOKUP(Table13[[#This Row],[Units]],'Emission Inputs (Optional)'!$K$10:$Q$27,MATCH(Table13[[#This Row],[Energy Source]],'Emission Inputs (Optional)'!$K$10:$K$27,0),FALSE))*Table13[[#This Row],[Annual Consumption]],"")</f>
        <v/>
      </c>
      <c r="L104" s="63" t="str">
        <f>IF(Results!$K104&lt;&gt;"",Results!$K104,G104)</f>
        <v/>
      </c>
      <c r="M104" s="69" t="str">
        <f>IF(Results!$L104="","",IF(L104&lt;&gt;"",L104,0)/SUM(Results!$L$7:$L$189))</f>
        <v/>
      </c>
      <c r="N104" s="8"/>
      <c r="O104" s="8"/>
      <c r="P104" s="8"/>
      <c r="Q104" s="8"/>
      <c r="R104" s="8"/>
      <c r="S104" s="8"/>
      <c r="T104" s="8"/>
      <c r="U104" s="8"/>
      <c r="V104" s="8"/>
      <c r="W104" s="8"/>
      <c r="X104" s="8"/>
      <c r="Y104" s="8"/>
      <c r="Z104" s="8"/>
      <c r="AA104" s="8"/>
      <c r="AB104" s="8"/>
      <c r="AC104" s="8"/>
      <c r="AD104" s="8"/>
      <c r="AE104" s="8"/>
      <c r="AF104" s="8"/>
    </row>
    <row r="105" spans="1:32" x14ac:dyDescent="0.25">
      <c r="A105" s="67" t="str">
        <f>IF(B105&lt;&gt;"",COUNTA($B$7:B105),"")</f>
        <v/>
      </c>
      <c r="B105" s="62"/>
      <c r="C105" s="62"/>
      <c r="D105" s="62" t="str">
        <f>IF(Table13[[#This Row],[Energy Source]]="","",Table13[[#This Row],[Energy Source]])</f>
        <v/>
      </c>
      <c r="E105" s="62" t="str">
        <f>IF(Table13[[#This Row],[Units]]="", "", Table13[[#This Row],[Units]])</f>
        <v/>
      </c>
      <c r="F105" s="62" t="str">
        <f>IF(Table13[[#This Row],[Annual Consumption]]="", "", Table13[[#This Row],[Annual Consumption]])</f>
        <v/>
      </c>
      <c r="G105" s="14" t="str">
        <f>IFERROR(VLOOKUP(B105,'Emission Inputs (Optional)'!$G$9:$I$191,3,FALSE),"")</f>
        <v/>
      </c>
      <c r="H105" s="63" t="str">
        <f>IF(OR(Results!$C105="Energy", Results!$C105="Conserved Energy"), VLOOKUP(Results!$E105,'Emission Inputs (Optional)'!$S$10:$T$27,2,FALSE)*Results!$F105, "")</f>
        <v/>
      </c>
      <c r="I105" s="63" t="str">
        <f>IF(Results!$H105&lt;&gt;"",Results!$H105*0.293071,"")</f>
        <v/>
      </c>
      <c r="J105" s="68" t="str">
        <f>IF(Results!$H105&lt;&gt;"",Results!$H105/SUM($H$7:$H$189),"")</f>
        <v/>
      </c>
      <c r="K105" s="63" t="str">
        <f>IF(Results!$H105&lt;&gt;"",(HLOOKUP(Table13[[#This Row],[Units]],'Emission Inputs (Optional)'!$K$10:$Q$27,MATCH(Table13[[#This Row],[Energy Source]],'Emission Inputs (Optional)'!$K$10:$K$27,0),FALSE))*Table13[[#This Row],[Annual Consumption]],"")</f>
        <v/>
      </c>
      <c r="L105" s="63" t="str">
        <f>IF(Results!$K105&lt;&gt;"",Results!$K105,G105)</f>
        <v/>
      </c>
      <c r="M105" s="69" t="str">
        <f>IF(Results!$L105="","",IF(L105&lt;&gt;"",L105,0)/SUM(Results!$L$7:$L$189))</f>
        <v/>
      </c>
      <c r="N105" s="8"/>
      <c r="O105" s="8"/>
      <c r="P105" s="8"/>
      <c r="Q105" s="8"/>
      <c r="R105" s="8"/>
      <c r="S105" s="8"/>
      <c r="T105" s="8"/>
      <c r="U105" s="8"/>
      <c r="V105" s="8"/>
      <c r="W105" s="8"/>
      <c r="X105" s="8"/>
      <c r="Y105" s="8"/>
      <c r="Z105" s="8"/>
      <c r="AA105" s="8"/>
      <c r="AB105" s="8"/>
      <c r="AC105" s="8"/>
      <c r="AD105" s="8"/>
      <c r="AE105" s="8"/>
      <c r="AF105" s="8"/>
    </row>
    <row r="106" spans="1:32" x14ac:dyDescent="0.25">
      <c r="A106" s="67" t="str">
        <f>IF(B106&lt;&gt;"",COUNTA($B$7:B106),"")</f>
        <v/>
      </c>
      <c r="B106" s="62"/>
      <c r="C106" s="62"/>
      <c r="D106" s="62" t="str">
        <f>IF(Table13[[#This Row],[Energy Source]]="","",Table13[[#This Row],[Energy Source]])</f>
        <v/>
      </c>
      <c r="E106" s="62" t="str">
        <f>IF(Table13[[#This Row],[Units]]="", "", Table13[[#This Row],[Units]])</f>
        <v/>
      </c>
      <c r="F106" s="62" t="str">
        <f>IF(Table13[[#This Row],[Annual Consumption]]="", "", Table13[[#This Row],[Annual Consumption]])</f>
        <v/>
      </c>
      <c r="G106" s="14" t="str">
        <f>IFERROR(VLOOKUP(B106,'Emission Inputs (Optional)'!$G$9:$I$191,3,FALSE),"")</f>
        <v/>
      </c>
      <c r="H106" s="63" t="str">
        <f>IF(OR(Results!$C106="Energy", Results!$C106="Conserved Energy"), VLOOKUP(Results!$E106,'Emission Inputs (Optional)'!$S$10:$T$27,2,FALSE)*Results!$F106, "")</f>
        <v/>
      </c>
      <c r="I106" s="63" t="str">
        <f>IF(Results!$H106&lt;&gt;"",Results!$H106*0.293071,"")</f>
        <v/>
      </c>
      <c r="J106" s="68" t="str">
        <f>IF(Results!$H106&lt;&gt;"",Results!$H106/SUM($H$7:$H$189),"")</f>
        <v/>
      </c>
      <c r="K106" s="63" t="str">
        <f>IF(Results!$H106&lt;&gt;"",(HLOOKUP(Table13[[#This Row],[Units]],'Emission Inputs (Optional)'!$K$10:$Q$27,MATCH(Table13[[#This Row],[Energy Source]],'Emission Inputs (Optional)'!$K$10:$K$27,0),FALSE))*Table13[[#This Row],[Annual Consumption]],"")</f>
        <v/>
      </c>
      <c r="L106" s="63" t="str">
        <f>IF(Results!$K106&lt;&gt;"",Results!$K106,G106)</f>
        <v/>
      </c>
      <c r="M106" s="69" t="str">
        <f>IF(Results!$L106="","",IF(L106&lt;&gt;"",L106,0)/SUM(Results!$L$7:$L$189))</f>
        <v/>
      </c>
      <c r="N106" s="8"/>
      <c r="O106" s="8"/>
      <c r="P106" s="8"/>
      <c r="Q106" s="8"/>
      <c r="R106" s="8"/>
      <c r="S106" s="8"/>
      <c r="T106" s="8"/>
      <c r="U106" s="8"/>
      <c r="V106" s="8"/>
      <c r="W106" s="8"/>
      <c r="X106" s="8"/>
      <c r="Y106" s="8"/>
      <c r="Z106" s="8"/>
      <c r="AA106" s="8"/>
      <c r="AB106" s="8"/>
      <c r="AC106" s="8"/>
      <c r="AD106" s="8"/>
      <c r="AE106" s="8"/>
      <c r="AF106" s="8"/>
    </row>
    <row r="107" spans="1:32" x14ac:dyDescent="0.25">
      <c r="A107" s="67" t="str">
        <f>IF(B107&lt;&gt;"",COUNTA($B$7:B107),"")</f>
        <v/>
      </c>
      <c r="B107" s="62"/>
      <c r="C107" s="62"/>
      <c r="D107" s="62" t="str">
        <f>IF(Table13[[#This Row],[Energy Source]]="","",Table13[[#This Row],[Energy Source]])</f>
        <v/>
      </c>
      <c r="E107" s="62" t="str">
        <f>IF(Table13[[#This Row],[Units]]="", "", Table13[[#This Row],[Units]])</f>
        <v/>
      </c>
      <c r="F107" s="62" t="str">
        <f>IF(Table13[[#This Row],[Annual Consumption]]="", "", Table13[[#This Row],[Annual Consumption]])</f>
        <v/>
      </c>
      <c r="G107" s="14" t="str">
        <f>IFERROR(VLOOKUP(B107,'Emission Inputs (Optional)'!$G$9:$I$191,3,FALSE),"")</f>
        <v/>
      </c>
      <c r="H107" s="63" t="str">
        <f>IF(OR(Results!$C107="Energy", Results!$C107="Conserved Energy"), VLOOKUP(Results!$E107,'Emission Inputs (Optional)'!$S$10:$T$27,2,FALSE)*Results!$F107, "")</f>
        <v/>
      </c>
      <c r="I107" s="63" t="str">
        <f>IF(Results!$H107&lt;&gt;"",Results!$H107*0.293071,"")</f>
        <v/>
      </c>
      <c r="J107" s="68" t="str">
        <f>IF(Results!$H107&lt;&gt;"",Results!$H107/SUM($H$7:$H$189),"")</f>
        <v/>
      </c>
      <c r="K107" s="63" t="str">
        <f>IF(Results!$H107&lt;&gt;"",(HLOOKUP(Table13[[#This Row],[Units]],'Emission Inputs (Optional)'!$K$10:$Q$27,MATCH(Table13[[#This Row],[Energy Source]],'Emission Inputs (Optional)'!$K$10:$K$27,0),FALSE))*Table13[[#This Row],[Annual Consumption]],"")</f>
        <v/>
      </c>
      <c r="L107" s="63" t="str">
        <f>IF(Results!$K107&lt;&gt;"",Results!$K107,G107)</f>
        <v/>
      </c>
      <c r="M107" s="69" t="str">
        <f>IF(Results!$L107="","",IF(L107&lt;&gt;"",L107,0)/SUM(Results!$L$7:$L$189))</f>
        <v/>
      </c>
      <c r="N107" s="8"/>
      <c r="O107" s="8"/>
      <c r="P107" s="8"/>
      <c r="Q107" s="8"/>
      <c r="R107" s="8"/>
      <c r="S107" s="8"/>
      <c r="T107" s="8"/>
      <c r="U107" s="8"/>
      <c r="V107" s="8"/>
      <c r="W107" s="8"/>
      <c r="X107" s="8"/>
      <c r="Y107" s="8"/>
      <c r="Z107" s="8"/>
      <c r="AA107" s="8"/>
      <c r="AB107" s="8"/>
      <c r="AC107" s="8"/>
      <c r="AD107" s="8"/>
      <c r="AE107" s="8"/>
      <c r="AF107" s="8"/>
    </row>
    <row r="108" spans="1:32" x14ac:dyDescent="0.25">
      <c r="A108" s="67" t="str">
        <f>IF(B108&lt;&gt;"",COUNTA($B$7:B108),"")</f>
        <v/>
      </c>
      <c r="B108" s="62"/>
      <c r="C108" s="62"/>
      <c r="D108" s="62" t="str">
        <f>IF(Table13[[#This Row],[Energy Source]]="","",Table13[[#This Row],[Energy Source]])</f>
        <v/>
      </c>
      <c r="E108" s="62" t="str">
        <f>IF(Table13[[#This Row],[Units]]="", "", Table13[[#This Row],[Units]])</f>
        <v/>
      </c>
      <c r="F108" s="62" t="str">
        <f>IF(Table13[[#This Row],[Annual Consumption]]="", "", Table13[[#This Row],[Annual Consumption]])</f>
        <v/>
      </c>
      <c r="G108" s="14" t="str">
        <f>IFERROR(VLOOKUP(B108,'Emission Inputs (Optional)'!$G$9:$I$191,3,FALSE),"")</f>
        <v/>
      </c>
      <c r="H108" s="63" t="str">
        <f>IF(OR(Results!$C108="Energy", Results!$C108="Conserved Energy"), VLOOKUP(Results!$E108,'Emission Inputs (Optional)'!$S$10:$T$27,2,FALSE)*Results!$F108, "")</f>
        <v/>
      </c>
      <c r="I108" s="63" t="str">
        <f>IF(Results!$H108&lt;&gt;"",Results!$H108*0.293071,"")</f>
        <v/>
      </c>
      <c r="J108" s="68" t="str">
        <f>IF(Results!$H108&lt;&gt;"",Results!$H108/SUM($H$7:$H$189),"")</f>
        <v/>
      </c>
      <c r="K108" s="63" t="str">
        <f>IF(Results!$H108&lt;&gt;"",(HLOOKUP(Table13[[#This Row],[Units]],'Emission Inputs (Optional)'!$K$10:$Q$27,MATCH(Table13[[#This Row],[Energy Source]],'Emission Inputs (Optional)'!$K$10:$K$27,0),FALSE))*Table13[[#This Row],[Annual Consumption]],"")</f>
        <v/>
      </c>
      <c r="L108" s="63" t="str">
        <f>IF(Results!$K108&lt;&gt;"",Results!$K108,G108)</f>
        <v/>
      </c>
      <c r="M108" s="69" t="str">
        <f>IF(Results!$L108="","",IF(L108&lt;&gt;"",L108,0)/SUM(Results!$L$7:$L$189))</f>
        <v/>
      </c>
      <c r="N108" s="8"/>
      <c r="O108" s="8"/>
      <c r="P108" s="8"/>
      <c r="Q108" s="8"/>
      <c r="R108" s="8"/>
      <c r="S108" s="8"/>
      <c r="T108" s="8"/>
      <c r="U108" s="8"/>
      <c r="V108" s="8"/>
      <c r="W108" s="8"/>
      <c r="X108" s="8"/>
      <c r="Y108" s="8"/>
      <c r="Z108" s="8"/>
      <c r="AA108" s="8"/>
      <c r="AB108" s="8"/>
      <c r="AC108" s="8"/>
      <c r="AD108" s="8"/>
      <c r="AE108" s="8"/>
      <c r="AF108" s="8"/>
    </row>
    <row r="109" spans="1:32" x14ac:dyDescent="0.25">
      <c r="A109" s="67" t="str">
        <f>IF(B109&lt;&gt;"",COUNTA($B$7:B109),"")</f>
        <v/>
      </c>
      <c r="B109" s="62"/>
      <c r="C109" s="62"/>
      <c r="D109" s="62" t="str">
        <f>IF(Table13[[#This Row],[Energy Source]]="","",Table13[[#This Row],[Energy Source]])</f>
        <v/>
      </c>
      <c r="E109" s="62" t="str">
        <f>IF(Table13[[#This Row],[Units]]="", "", Table13[[#This Row],[Units]])</f>
        <v/>
      </c>
      <c r="F109" s="62" t="str">
        <f>IF(Table13[[#This Row],[Annual Consumption]]="", "", Table13[[#This Row],[Annual Consumption]])</f>
        <v/>
      </c>
      <c r="G109" s="14" t="str">
        <f>IFERROR(VLOOKUP(B109,'Emission Inputs (Optional)'!$G$9:$I$191,3,FALSE),"")</f>
        <v/>
      </c>
      <c r="H109" s="63" t="str">
        <f>IF(OR(Results!$C109="Energy", Results!$C109="Conserved Energy"), VLOOKUP(Results!$E109,'Emission Inputs (Optional)'!$S$10:$T$27,2,FALSE)*Results!$F109, "")</f>
        <v/>
      </c>
      <c r="I109" s="63" t="str">
        <f>IF(Results!$H109&lt;&gt;"",Results!$H109*0.293071,"")</f>
        <v/>
      </c>
      <c r="J109" s="68" t="str">
        <f>IF(Results!$H109&lt;&gt;"",Results!$H109/SUM($H$7:$H$189),"")</f>
        <v/>
      </c>
      <c r="K109" s="63" t="str">
        <f>IF(Results!$H109&lt;&gt;"",(HLOOKUP(Table13[[#This Row],[Units]],'Emission Inputs (Optional)'!$K$10:$Q$27,MATCH(Table13[[#This Row],[Energy Source]],'Emission Inputs (Optional)'!$K$10:$K$27,0),FALSE))*Table13[[#This Row],[Annual Consumption]],"")</f>
        <v/>
      </c>
      <c r="L109" s="63" t="str">
        <f>IF(Results!$K109&lt;&gt;"",Results!$K109,G109)</f>
        <v/>
      </c>
      <c r="M109" s="69" t="str">
        <f>IF(Results!$L109="","",IF(L109&lt;&gt;"",L109,0)/SUM(Results!$L$7:$L$189))</f>
        <v/>
      </c>
      <c r="N109" s="8"/>
      <c r="O109" s="8"/>
      <c r="P109" s="8"/>
      <c r="Q109" s="8"/>
      <c r="R109" s="8"/>
      <c r="S109" s="8"/>
      <c r="T109" s="8"/>
      <c r="U109" s="8"/>
      <c r="V109" s="8"/>
      <c r="W109" s="8"/>
      <c r="X109" s="8"/>
      <c r="Y109" s="8"/>
      <c r="Z109" s="8"/>
      <c r="AA109" s="8"/>
      <c r="AB109" s="8"/>
      <c r="AC109" s="8"/>
      <c r="AD109" s="8"/>
      <c r="AE109" s="8"/>
      <c r="AF109" s="8"/>
    </row>
    <row r="110" spans="1:32" x14ac:dyDescent="0.25">
      <c r="A110" s="67" t="str">
        <f>IF(B110&lt;&gt;"",COUNTA($B$7:B110),"")</f>
        <v/>
      </c>
      <c r="B110" s="62"/>
      <c r="C110" s="62"/>
      <c r="D110" s="62" t="str">
        <f>IF(Table13[[#This Row],[Energy Source]]="","",Table13[[#This Row],[Energy Source]])</f>
        <v/>
      </c>
      <c r="E110" s="62" t="str">
        <f>IF(Table13[[#This Row],[Units]]="", "", Table13[[#This Row],[Units]])</f>
        <v/>
      </c>
      <c r="F110" s="62" t="str">
        <f>IF(Table13[[#This Row],[Annual Consumption]]="", "", Table13[[#This Row],[Annual Consumption]])</f>
        <v/>
      </c>
      <c r="G110" s="14" t="str">
        <f>IFERROR(VLOOKUP(B110,'Emission Inputs (Optional)'!$G$9:$I$191,3,FALSE),"")</f>
        <v/>
      </c>
      <c r="H110" s="63" t="str">
        <f>IF(OR(Results!$C110="Energy", Results!$C110="Conserved Energy"), VLOOKUP(Results!$E110,'Emission Inputs (Optional)'!$S$10:$T$27,2,FALSE)*Results!$F110, "")</f>
        <v/>
      </c>
      <c r="I110" s="63" t="str">
        <f>IF(Results!$H110&lt;&gt;"",Results!$H110*0.293071,"")</f>
        <v/>
      </c>
      <c r="J110" s="68" t="str">
        <f>IF(Results!$H110&lt;&gt;"",Results!$H110/SUM($H$7:$H$189),"")</f>
        <v/>
      </c>
      <c r="K110" s="63" t="str">
        <f>IF(Results!$H110&lt;&gt;"",(HLOOKUP(Table13[[#This Row],[Units]],'Emission Inputs (Optional)'!$K$10:$Q$27,MATCH(Table13[[#This Row],[Energy Source]],'Emission Inputs (Optional)'!$K$10:$K$27,0),FALSE))*Table13[[#This Row],[Annual Consumption]],"")</f>
        <v/>
      </c>
      <c r="L110" s="63" t="str">
        <f>IF(Results!$K110&lt;&gt;"",Results!$K110,G110)</f>
        <v/>
      </c>
      <c r="M110" s="69" t="str">
        <f>IF(Results!$L110="","",IF(L110&lt;&gt;"",L110,0)/SUM(Results!$L$7:$L$189))</f>
        <v/>
      </c>
      <c r="N110" s="8"/>
      <c r="O110" s="8"/>
      <c r="P110" s="8"/>
      <c r="Q110" s="8"/>
      <c r="R110" s="8"/>
      <c r="S110" s="8"/>
      <c r="T110" s="8"/>
      <c r="U110" s="8"/>
      <c r="V110" s="8"/>
      <c r="W110" s="8"/>
      <c r="X110" s="8"/>
      <c r="Y110" s="8"/>
      <c r="Z110" s="8"/>
      <c r="AA110" s="8"/>
      <c r="AB110" s="8"/>
      <c r="AC110" s="8"/>
      <c r="AD110" s="8"/>
      <c r="AE110" s="8"/>
      <c r="AF110" s="8"/>
    </row>
    <row r="111" spans="1:32" x14ac:dyDescent="0.25">
      <c r="A111" s="67" t="str">
        <f>IF(B111&lt;&gt;"",COUNTA($B$7:B111),"")</f>
        <v/>
      </c>
      <c r="B111" s="62"/>
      <c r="C111" s="62"/>
      <c r="D111" s="62" t="str">
        <f>IF(Table13[[#This Row],[Energy Source]]="","",Table13[[#This Row],[Energy Source]])</f>
        <v/>
      </c>
      <c r="E111" s="62" t="str">
        <f>IF(Table13[[#This Row],[Units]]="", "", Table13[[#This Row],[Units]])</f>
        <v/>
      </c>
      <c r="F111" s="62" t="str">
        <f>IF(Table13[[#This Row],[Annual Consumption]]="", "", Table13[[#This Row],[Annual Consumption]])</f>
        <v/>
      </c>
      <c r="G111" s="14" t="str">
        <f>IFERROR(VLOOKUP(B111,'Emission Inputs (Optional)'!$G$9:$I$191,3,FALSE),"")</f>
        <v/>
      </c>
      <c r="H111" s="63" t="str">
        <f>IF(OR(Results!$C111="Energy", Results!$C111="Conserved Energy"), VLOOKUP(Results!$E111,'Emission Inputs (Optional)'!$S$10:$T$27,2,FALSE)*Results!$F111, "")</f>
        <v/>
      </c>
      <c r="I111" s="63" t="str">
        <f>IF(Results!$H111&lt;&gt;"",Results!$H111*0.293071,"")</f>
        <v/>
      </c>
      <c r="J111" s="68" t="str">
        <f>IF(Results!$H111&lt;&gt;"",Results!$H111/SUM($H$7:$H$189),"")</f>
        <v/>
      </c>
      <c r="K111" s="63" t="str">
        <f>IF(Results!$H111&lt;&gt;"",(HLOOKUP(Table13[[#This Row],[Units]],'Emission Inputs (Optional)'!$K$10:$Q$27,MATCH(Table13[[#This Row],[Energy Source]],'Emission Inputs (Optional)'!$K$10:$K$27,0),FALSE))*Table13[[#This Row],[Annual Consumption]],"")</f>
        <v/>
      </c>
      <c r="L111" s="63" t="str">
        <f>IF(Results!$K111&lt;&gt;"",Results!$K111,G111)</f>
        <v/>
      </c>
      <c r="M111" s="69" t="str">
        <f>IF(Results!$L111="","",IF(L111&lt;&gt;"",L111,0)/SUM(Results!$L$7:$L$189))</f>
        <v/>
      </c>
      <c r="N111" s="8"/>
      <c r="O111" s="8"/>
      <c r="P111" s="8"/>
      <c r="Q111" s="8"/>
      <c r="R111" s="8"/>
      <c r="S111" s="8"/>
      <c r="T111" s="8"/>
      <c r="U111" s="8"/>
      <c r="V111" s="8"/>
      <c r="W111" s="8"/>
      <c r="X111" s="8"/>
      <c r="Y111" s="8"/>
      <c r="Z111" s="8"/>
      <c r="AA111" s="8"/>
      <c r="AB111" s="8"/>
      <c r="AC111" s="8"/>
      <c r="AD111" s="8"/>
      <c r="AE111" s="8"/>
      <c r="AF111" s="8"/>
    </row>
    <row r="112" spans="1:32" x14ac:dyDescent="0.25">
      <c r="A112" s="67" t="str">
        <f>IF(B112&lt;&gt;"",COUNTA($B$7:B112),"")</f>
        <v/>
      </c>
      <c r="B112" s="62"/>
      <c r="C112" s="62"/>
      <c r="D112" s="62" t="str">
        <f>IF(Table13[[#This Row],[Energy Source]]="","",Table13[[#This Row],[Energy Source]])</f>
        <v/>
      </c>
      <c r="E112" s="62" t="str">
        <f>IF(Table13[[#This Row],[Units]]="", "", Table13[[#This Row],[Units]])</f>
        <v/>
      </c>
      <c r="F112" s="62" t="str">
        <f>IF(Table13[[#This Row],[Annual Consumption]]="", "", Table13[[#This Row],[Annual Consumption]])</f>
        <v/>
      </c>
      <c r="G112" s="14" t="str">
        <f>IFERROR(VLOOKUP(B112,'Emission Inputs (Optional)'!$G$9:$I$191,3,FALSE),"")</f>
        <v/>
      </c>
      <c r="H112" s="63" t="str">
        <f>IF(OR(Results!$C112="Energy", Results!$C112="Conserved Energy"), VLOOKUP(Results!$E112,'Emission Inputs (Optional)'!$S$10:$T$27,2,FALSE)*Results!$F112, "")</f>
        <v/>
      </c>
      <c r="I112" s="63" t="str">
        <f>IF(Results!$H112&lt;&gt;"",Results!$H112*0.293071,"")</f>
        <v/>
      </c>
      <c r="J112" s="68" t="str">
        <f>IF(Results!$H112&lt;&gt;"",Results!$H112/SUM($H$7:$H$189),"")</f>
        <v/>
      </c>
      <c r="K112" s="63" t="str">
        <f>IF(Results!$H112&lt;&gt;"",(HLOOKUP(Table13[[#This Row],[Units]],'Emission Inputs (Optional)'!$K$10:$Q$27,MATCH(Table13[[#This Row],[Energy Source]],'Emission Inputs (Optional)'!$K$10:$K$27,0),FALSE))*Table13[[#This Row],[Annual Consumption]],"")</f>
        <v/>
      </c>
      <c r="L112" s="63" t="str">
        <f>IF(Results!$K112&lt;&gt;"",Results!$K112,G112)</f>
        <v/>
      </c>
      <c r="M112" s="69" t="str">
        <f>IF(Results!$L112="","",IF(L112&lt;&gt;"",L112,0)/SUM(Results!$L$7:$L$189))</f>
        <v/>
      </c>
      <c r="N112" s="8"/>
      <c r="O112" s="8"/>
      <c r="P112" s="8"/>
      <c r="Q112" s="8"/>
      <c r="R112" s="8"/>
      <c r="S112" s="8"/>
      <c r="T112" s="8"/>
      <c r="U112" s="8"/>
      <c r="V112" s="8"/>
      <c r="W112" s="8"/>
      <c r="X112" s="8"/>
      <c r="Y112" s="8"/>
      <c r="Z112" s="8"/>
      <c r="AA112" s="8"/>
      <c r="AB112" s="8"/>
      <c r="AC112" s="8"/>
      <c r="AD112" s="8"/>
      <c r="AE112" s="8"/>
      <c r="AF112" s="8"/>
    </row>
    <row r="113" spans="1:32" x14ac:dyDescent="0.25">
      <c r="A113" s="67" t="str">
        <f>IF(B113&lt;&gt;"",COUNTA($B$7:B113),"")</f>
        <v/>
      </c>
      <c r="B113" s="62"/>
      <c r="C113" s="62"/>
      <c r="D113" s="62" t="str">
        <f>IF(Table13[[#This Row],[Energy Source]]="","",Table13[[#This Row],[Energy Source]])</f>
        <v/>
      </c>
      <c r="E113" s="62" t="str">
        <f>IF(Table13[[#This Row],[Units]]="", "", Table13[[#This Row],[Units]])</f>
        <v/>
      </c>
      <c r="F113" s="62" t="str">
        <f>IF(Table13[[#This Row],[Annual Consumption]]="", "", Table13[[#This Row],[Annual Consumption]])</f>
        <v/>
      </c>
      <c r="G113" s="14" t="str">
        <f>IFERROR(VLOOKUP(B113,'Emission Inputs (Optional)'!$G$9:$I$191,3,FALSE),"")</f>
        <v/>
      </c>
      <c r="H113" s="63" t="str">
        <f>IF(OR(Results!$C113="Energy", Results!$C113="Conserved Energy"), VLOOKUP(Results!$E113,'Emission Inputs (Optional)'!$S$10:$T$27,2,FALSE)*Results!$F113, "")</f>
        <v/>
      </c>
      <c r="I113" s="63" t="str">
        <f>IF(Results!$H113&lt;&gt;"",Results!$H113*0.293071,"")</f>
        <v/>
      </c>
      <c r="J113" s="68" t="str">
        <f>IF(Results!$H113&lt;&gt;"",Results!$H113/SUM($H$7:$H$189),"")</f>
        <v/>
      </c>
      <c r="K113" s="63" t="str">
        <f>IF(Results!$H113&lt;&gt;"",(HLOOKUP(Table13[[#This Row],[Units]],'Emission Inputs (Optional)'!$K$10:$Q$27,MATCH(Table13[[#This Row],[Energy Source]],'Emission Inputs (Optional)'!$K$10:$K$27,0),FALSE))*Table13[[#This Row],[Annual Consumption]],"")</f>
        <v/>
      </c>
      <c r="L113" s="63" t="str">
        <f>IF(Results!$K113&lt;&gt;"",Results!$K113,G113)</f>
        <v/>
      </c>
      <c r="M113" s="69" t="str">
        <f>IF(Results!$L113="","",IF(L113&lt;&gt;"",L113,0)/SUM(Results!$L$7:$L$189))</f>
        <v/>
      </c>
      <c r="N113" s="8"/>
      <c r="O113" s="8"/>
      <c r="P113" s="8"/>
      <c r="Q113" s="8"/>
      <c r="R113" s="8"/>
      <c r="S113" s="8"/>
      <c r="T113" s="8"/>
      <c r="U113" s="8"/>
      <c r="V113" s="8"/>
      <c r="W113" s="8"/>
      <c r="X113" s="8"/>
      <c r="Y113" s="8"/>
      <c r="Z113" s="8"/>
      <c r="AA113" s="8"/>
      <c r="AB113" s="8"/>
      <c r="AC113" s="8"/>
      <c r="AD113" s="8"/>
      <c r="AE113" s="8"/>
      <c r="AF113" s="8"/>
    </row>
    <row r="114" spans="1:32" x14ac:dyDescent="0.25">
      <c r="A114" s="67" t="str">
        <f>IF(B114&lt;&gt;"",COUNTA($B$7:B114),"")</f>
        <v/>
      </c>
      <c r="B114" s="62"/>
      <c r="C114" s="62"/>
      <c r="D114" s="62" t="str">
        <f>IF(Table13[[#This Row],[Energy Source]]="","",Table13[[#This Row],[Energy Source]])</f>
        <v/>
      </c>
      <c r="E114" s="62" t="str">
        <f>IF(Table13[[#This Row],[Units]]="", "", Table13[[#This Row],[Units]])</f>
        <v/>
      </c>
      <c r="F114" s="62" t="str">
        <f>IF(Table13[[#This Row],[Annual Consumption]]="", "", Table13[[#This Row],[Annual Consumption]])</f>
        <v/>
      </c>
      <c r="G114" s="14" t="str">
        <f>IFERROR(VLOOKUP(B114,'Emission Inputs (Optional)'!$G$9:$I$191,3,FALSE),"")</f>
        <v/>
      </c>
      <c r="H114" s="63" t="str">
        <f>IF(OR(Results!$C114="Energy", Results!$C114="Conserved Energy"), VLOOKUP(Results!$E114,'Emission Inputs (Optional)'!$S$10:$T$27,2,FALSE)*Results!$F114, "")</f>
        <v/>
      </c>
      <c r="I114" s="63" t="str">
        <f>IF(Results!$H114&lt;&gt;"",Results!$H114*0.293071,"")</f>
        <v/>
      </c>
      <c r="J114" s="68" t="str">
        <f>IF(Results!$H114&lt;&gt;"",Results!$H114/SUM($H$7:$H$189),"")</f>
        <v/>
      </c>
      <c r="K114" s="63" t="str">
        <f>IF(Results!$H114&lt;&gt;"",(HLOOKUP(Table13[[#This Row],[Units]],'Emission Inputs (Optional)'!$K$10:$Q$27,MATCH(Table13[[#This Row],[Energy Source]],'Emission Inputs (Optional)'!$K$10:$K$27,0),FALSE))*Table13[[#This Row],[Annual Consumption]],"")</f>
        <v/>
      </c>
      <c r="L114" s="63" t="str">
        <f>IF(Results!$K114&lt;&gt;"",Results!$K114,G114)</f>
        <v/>
      </c>
      <c r="M114" s="69" t="str">
        <f>IF(Results!$L114="","",IF(L114&lt;&gt;"",L114,0)/SUM(Results!$L$7:$L$189))</f>
        <v/>
      </c>
      <c r="N114" s="8"/>
      <c r="O114" s="8"/>
      <c r="P114" s="8"/>
      <c r="Q114" s="8"/>
      <c r="R114" s="8"/>
      <c r="S114" s="8"/>
      <c r="T114" s="8"/>
      <c r="U114" s="8"/>
      <c r="V114" s="8"/>
      <c r="W114" s="8"/>
      <c r="X114" s="8"/>
      <c r="Y114" s="8"/>
      <c r="Z114" s="8"/>
      <c r="AA114" s="8"/>
      <c r="AB114" s="8"/>
      <c r="AC114" s="8"/>
      <c r="AD114" s="8"/>
      <c r="AE114" s="8"/>
      <c r="AF114" s="8"/>
    </row>
    <row r="115" spans="1:32" x14ac:dyDescent="0.25">
      <c r="A115" s="67" t="str">
        <f>IF(B115&lt;&gt;"",COUNTA($B$7:B115),"")</f>
        <v/>
      </c>
      <c r="B115" s="62"/>
      <c r="C115" s="62"/>
      <c r="D115" s="62" t="str">
        <f>IF(Table13[[#This Row],[Energy Source]]="","",Table13[[#This Row],[Energy Source]])</f>
        <v/>
      </c>
      <c r="E115" s="62" t="str">
        <f>IF(Table13[[#This Row],[Units]]="", "", Table13[[#This Row],[Units]])</f>
        <v/>
      </c>
      <c r="F115" s="62" t="str">
        <f>IF(Table13[[#This Row],[Annual Consumption]]="", "", Table13[[#This Row],[Annual Consumption]])</f>
        <v/>
      </c>
      <c r="G115" s="14" t="str">
        <f>IFERROR(VLOOKUP(B115,'Emission Inputs (Optional)'!$G$9:$I$191,3,FALSE),"")</f>
        <v/>
      </c>
      <c r="H115" s="63" t="str">
        <f>IF(OR(Results!$C115="Energy", Results!$C115="Conserved Energy"), VLOOKUP(Results!$E115,'Emission Inputs (Optional)'!$S$10:$T$27,2,FALSE)*Results!$F115, "")</f>
        <v/>
      </c>
      <c r="I115" s="63" t="str">
        <f>IF(Results!$H115&lt;&gt;"",Results!$H115*0.293071,"")</f>
        <v/>
      </c>
      <c r="J115" s="68" t="str">
        <f>IF(Results!$H115&lt;&gt;"",Results!$H115/SUM($H$7:$H$189),"")</f>
        <v/>
      </c>
      <c r="K115" s="63" t="str">
        <f>IF(Results!$H115&lt;&gt;"",(HLOOKUP(Table13[[#This Row],[Units]],'Emission Inputs (Optional)'!$K$10:$Q$27,MATCH(Table13[[#This Row],[Energy Source]],'Emission Inputs (Optional)'!$K$10:$K$27,0),FALSE))*Table13[[#This Row],[Annual Consumption]],"")</f>
        <v/>
      </c>
      <c r="L115" s="63" t="str">
        <f>IF(Results!$K115&lt;&gt;"",Results!$K115,G115)</f>
        <v/>
      </c>
      <c r="M115" s="69" t="str">
        <f>IF(Results!$L115="","",IF(L115&lt;&gt;"",L115,0)/SUM(Results!$L$7:$L$189))</f>
        <v/>
      </c>
      <c r="N115" s="8"/>
      <c r="O115" s="8"/>
      <c r="P115" s="8"/>
      <c r="Q115" s="8"/>
      <c r="R115" s="8"/>
      <c r="S115" s="8"/>
      <c r="T115" s="8"/>
      <c r="U115" s="8"/>
      <c r="V115" s="8"/>
      <c r="W115" s="8"/>
      <c r="X115" s="8"/>
      <c r="Y115" s="8"/>
      <c r="Z115" s="8"/>
      <c r="AA115" s="8"/>
      <c r="AB115" s="8"/>
      <c r="AC115" s="8"/>
      <c r="AD115" s="8"/>
      <c r="AE115" s="8"/>
      <c r="AF115" s="8"/>
    </row>
    <row r="116" spans="1:32" x14ac:dyDescent="0.25">
      <c r="A116" s="67" t="str">
        <f>IF(B116&lt;&gt;"",COUNTA($B$7:B116),"")</f>
        <v/>
      </c>
      <c r="B116" s="62"/>
      <c r="C116" s="62"/>
      <c r="D116" s="62" t="str">
        <f>IF(Table13[[#This Row],[Energy Source]]="","",Table13[[#This Row],[Energy Source]])</f>
        <v/>
      </c>
      <c r="E116" s="62" t="str">
        <f>IF(Table13[[#This Row],[Units]]="", "", Table13[[#This Row],[Units]])</f>
        <v/>
      </c>
      <c r="F116" s="62" t="str">
        <f>IF(Table13[[#This Row],[Annual Consumption]]="", "", Table13[[#This Row],[Annual Consumption]])</f>
        <v/>
      </c>
      <c r="G116" s="14" t="str">
        <f>IFERROR(VLOOKUP(B116,'Emission Inputs (Optional)'!$G$9:$I$191,3,FALSE),"")</f>
        <v/>
      </c>
      <c r="H116" s="63" t="str">
        <f>IF(OR(Results!$C116="Energy", Results!$C116="Conserved Energy"), VLOOKUP(Results!$E116,'Emission Inputs (Optional)'!$S$10:$T$27,2,FALSE)*Results!$F116, "")</f>
        <v/>
      </c>
      <c r="I116" s="63" t="str">
        <f>IF(Results!$H116&lt;&gt;"",Results!$H116*0.293071,"")</f>
        <v/>
      </c>
      <c r="J116" s="68" t="str">
        <f>IF(Results!$H116&lt;&gt;"",Results!$H116/SUM($H$7:$H$189),"")</f>
        <v/>
      </c>
      <c r="K116" s="63" t="str">
        <f>IF(Results!$H116&lt;&gt;"",(HLOOKUP(Table13[[#This Row],[Units]],'Emission Inputs (Optional)'!$K$10:$Q$27,MATCH(Table13[[#This Row],[Energy Source]],'Emission Inputs (Optional)'!$K$10:$K$27,0),FALSE))*Table13[[#This Row],[Annual Consumption]],"")</f>
        <v/>
      </c>
      <c r="L116" s="63" t="str">
        <f>IF(Results!$K116&lt;&gt;"",Results!$K116,G116)</f>
        <v/>
      </c>
      <c r="M116" s="69" t="str">
        <f>IF(Results!$L116="","",IF(L116&lt;&gt;"",L116,0)/SUM(Results!$L$7:$L$189))</f>
        <v/>
      </c>
      <c r="N116" s="8"/>
      <c r="O116" s="8"/>
      <c r="P116" s="8"/>
      <c r="Q116" s="8"/>
      <c r="R116" s="8"/>
      <c r="S116" s="8"/>
      <c r="T116" s="8"/>
      <c r="U116" s="8"/>
      <c r="V116" s="8"/>
      <c r="W116" s="8"/>
      <c r="X116" s="8"/>
      <c r="Y116" s="8"/>
      <c r="Z116" s="8"/>
      <c r="AA116" s="8"/>
      <c r="AB116" s="8"/>
      <c r="AC116" s="8"/>
      <c r="AD116" s="8"/>
      <c r="AE116" s="8"/>
      <c r="AF116" s="8"/>
    </row>
    <row r="117" spans="1:32" x14ac:dyDescent="0.25">
      <c r="A117" s="67" t="str">
        <f>IF(B117&lt;&gt;"",COUNTA($B$7:B117),"")</f>
        <v/>
      </c>
      <c r="B117" s="62"/>
      <c r="C117" s="62"/>
      <c r="D117" s="62" t="str">
        <f>IF(Table13[[#This Row],[Energy Source]]="","",Table13[[#This Row],[Energy Source]])</f>
        <v/>
      </c>
      <c r="E117" s="62" t="str">
        <f>IF(Table13[[#This Row],[Units]]="", "", Table13[[#This Row],[Units]])</f>
        <v/>
      </c>
      <c r="F117" s="62" t="str">
        <f>IF(Table13[[#This Row],[Annual Consumption]]="", "", Table13[[#This Row],[Annual Consumption]])</f>
        <v/>
      </c>
      <c r="G117" s="14" t="str">
        <f>IFERROR(VLOOKUP(B117,'Emission Inputs (Optional)'!$G$9:$I$191,3,FALSE),"")</f>
        <v/>
      </c>
      <c r="H117" s="63" t="str">
        <f>IF(OR(Results!$C117="Energy", Results!$C117="Conserved Energy"), VLOOKUP(Results!$E117,'Emission Inputs (Optional)'!$S$10:$T$27,2,FALSE)*Results!$F117, "")</f>
        <v/>
      </c>
      <c r="I117" s="63" t="str">
        <f>IF(Results!$H117&lt;&gt;"",Results!$H117*0.293071,"")</f>
        <v/>
      </c>
      <c r="J117" s="68" t="str">
        <f>IF(Results!$H117&lt;&gt;"",Results!$H117/SUM($H$7:$H$189),"")</f>
        <v/>
      </c>
      <c r="K117" s="63" t="str">
        <f>IF(Results!$H117&lt;&gt;"",(HLOOKUP(Table13[[#This Row],[Units]],'Emission Inputs (Optional)'!$K$10:$Q$27,MATCH(Table13[[#This Row],[Energy Source]],'Emission Inputs (Optional)'!$K$10:$K$27,0),FALSE))*Table13[[#This Row],[Annual Consumption]],"")</f>
        <v/>
      </c>
      <c r="L117" s="63" t="str">
        <f>IF(Results!$K117&lt;&gt;"",Results!$K117,G117)</f>
        <v/>
      </c>
      <c r="M117" s="69" t="str">
        <f>IF(Results!$L117="","",IF(L117&lt;&gt;"",L117,0)/SUM(Results!$L$7:$L$189))</f>
        <v/>
      </c>
      <c r="N117" s="8"/>
      <c r="O117" s="8"/>
      <c r="P117" s="8"/>
      <c r="Q117" s="8"/>
      <c r="R117" s="8"/>
      <c r="S117" s="8"/>
      <c r="T117" s="8"/>
      <c r="U117" s="8"/>
      <c r="V117" s="8"/>
      <c r="W117" s="8"/>
      <c r="X117" s="8"/>
      <c r="Y117" s="8"/>
      <c r="Z117" s="8"/>
      <c r="AA117" s="8"/>
      <c r="AB117" s="8"/>
      <c r="AC117" s="8"/>
      <c r="AD117" s="8"/>
      <c r="AE117" s="8"/>
      <c r="AF117" s="8"/>
    </row>
    <row r="118" spans="1:32" x14ac:dyDescent="0.25">
      <c r="A118" s="67" t="str">
        <f>IF(B118&lt;&gt;"",COUNTA($B$7:B118),"")</f>
        <v/>
      </c>
      <c r="B118" s="62"/>
      <c r="C118" s="62"/>
      <c r="D118" s="62" t="str">
        <f>IF(Table13[[#This Row],[Energy Source]]="","",Table13[[#This Row],[Energy Source]])</f>
        <v/>
      </c>
      <c r="E118" s="62" t="str">
        <f>IF(Table13[[#This Row],[Units]]="", "", Table13[[#This Row],[Units]])</f>
        <v/>
      </c>
      <c r="F118" s="62" t="str">
        <f>IF(Table13[[#This Row],[Annual Consumption]]="", "", Table13[[#This Row],[Annual Consumption]])</f>
        <v/>
      </c>
      <c r="G118" s="14" t="str">
        <f>IFERROR(VLOOKUP(B118,'Emission Inputs (Optional)'!$G$9:$I$191,3,FALSE),"")</f>
        <v/>
      </c>
      <c r="H118" s="63" t="str">
        <f>IF(OR(Results!$C118="Energy", Results!$C118="Conserved Energy"), VLOOKUP(Results!$E118,'Emission Inputs (Optional)'!$S$10:$T$27,2,FALSE)*Results!$F118, "")</f>
        <v/>
      </c>
      <c r="I118" s="63" t="str">
        <f>IF(Results!$H118&lt;&gt;"",Results!$H118*0.293071,"")</f>
        <v/>
      </c>
      <c r="J118" s="68" t="str">
        <f>IF(Results!$H118&lt;&gt;"",Results!$H118/SUM($H$7:$H$189),"")</f>
        <v/>
      </c>
      <c r="K118" s="63" t="str">
        <f>IF(Results!$H118&lt;&gt;"",(HLOOKUP(Table13[[#This Row],[Units]],'Emission Inputs (Optional)'!$K$10:$Q$27,MATCH(Table13[[#This Row],[Energy Source]],'Emission Inputs (Optional)'!$K$10:$K$27,0),FALSE))*Table13[[#This Row],[Annual Consumption]],"")</f>
        <v/>
      </c>
      <c r="L118" s="63" t="str">
        <f>IF(Results!$K118&lt;&gt;"",Results!$K118,G118)</f>
        <v/>
      </c>
      <c r="M118" s="69" t="str">
        <f>IF(Results!$L118="","",IF(L118&lt;&gt;"",L118,0)/SUM(Results!$L$7:$L$189))</f>
        <v/>
      </c>
      <c r="N118" s="8"/>
      <c r="O118" s="8"/>
      <c r="P118" s="8"/>
      <c r="Q118" s="8"/>
      <c r="R118" s="8"/>
      <c r="S118" s="8"/>
      <c r="T118" s="8"/>
      <c r="U118" s="8"/>
      <c r="V118" s="8"/>
      <c r="W118" s="8"/>
      <c r="X118" s="8"/>
      <c r="Y118" s="8"/>
      <c r="Z118" s="8"/>
      <c r="AA118" s="8"/>
      <c r="AB118" s="8"/>
      <c r="AC118" s="8"/>
      <c r="AD118" s="8"/>
      <c r="AE118" s="8"/>
      <c r="AF118" s="8"/>
    </row>
    <row r="119" spans="1:32" x14ac:dyDescent="0.25">
      <c r="A119" s="67" t="str">
        <f>IF(B119&lt;&gt;"",COUNTA($B$7:B119),"")</f>
        <v/>
      </c>
      <c r="B119" s="62"/>
      <c r="C119" s="62"/>
      <c r="D119" s="62" t="str">
        <f>IF(Table13[[#This Row],[Energy Source]]="","",Table13[[#This Row],[Energy Source]])</f>
        <v/>
      </c>
      <c r="E119" s="62" t="str">
        <f>IF(Table13[[#This Row],[Units]]="", "", Table13[[#This Row],[Units]])</f>
        <v/>
      </c>
      <c r="F119" s="62" t="str">
        <f>IF(Table13[[#This Row],[Annual Consumption]]="", "", Table13[[#This Row],[Annual Consumption]])</f>
        <v/>
      </c>
      <c r="G119" s="14" t="str">
        <f>IFERROR(VLOOKUP(B119,'Emission Inputs (Optional)'!$G$9:$I$191,3,FALSE),"")</f>
        <v/>
      </c>
      <c r="H119" s="63" t="str">
        <f>IF(OR(Results!$C119="Energy", Results!$C119="Conserved Energy"), VLOOKUP(Results!$E119,'Emission Inputs (Optional)'!$S$10:$T$27,2,FALSE)*Results!$F119, "")</f>
        <v/>
      </c>
      <c r="I119" s="63" t="str">
        <f>IF(Results!$H119&lt;&gt;"",Results!$H119*0.293071,"")</f>
        <v/>
      </c>
      <c r="J119" s="68" t="str">
        <f>IF(Results!$H119&lt;&gt;"",Results!$H119/SUM($H$7:$H$189),"")</f>
        <v/>
      </c>
      <c r="K119" s="63" t="str">
        <f>IF(Results!$H119&lt;&gt;"",(HLOOKUP(Table13[[#This Row],[Units]],'Emission Inputs (Optional)'!$K$10:$Q$27,MATCH(Table13[[#This Row],[Energy Source]],'Emission Inputs (Optional)'!$K$10:$K$27,0),FALSE))*Table13[[#This Row],[Annual Consumption]],"")</f>
        <v/>
      </c>
      <c r="L119" s="63" t="str">
        <f>IF(Results!$K119&lt;&gt;"",Results!$K119,G119)</f>
        <v/>
      </c>
      <c r="M119" s="69" t="str">
        <f>IF(Results!$L119="","",IF(L119&lt;&gt;"",L119,0)/SUM(Results!$L$7:$L$189))</f>
        <v/>
      </c>
      <c r="N119" s="8"/>
      <c r="O119" s="8"/>
      <c r="P119" s="8"/>
      <c r="Q119" s="8"/>
      <c r="R119" s="8"/>
      <c r="S119" s="8"/>
      <c r="T119" s="8"/>
      <c r="U119" s="8"/>
      <c r="V119" s="8"/>
      <c r="W119" s="8"/>
      <c r="X119" s="8"/>
      <c r="Y119" s="8"/>
      <c r="Z119" s="8"/>
      <c r="AA119" s="8"/>
      <c r="AB119" s="8"/>
      <c r="AC119" s="8"/>
      <c r="AD119" s="8"/>
      <c r="AE119" s="8"/>
      <c r="AF119" s="8"/>
    </row>
    <row r="120" spans="1:32" x14ac:dyDescent="0.25">
      <c r="A120" s="67" t="str">
        <f>IF(B120&lt;&gt;"",COUNTA($B$7:B120),"")</f>
        <v/>
      </c>
      <c r="B120" s="62"/>
      <c r="C120" s="62"/>
      <c r="D120" s="62" t="str">
        <f>IF(Table13[[#This Row],[Energy Source]]="","",Table13[[#This Row],[Energy Source]])</f>
        <v/>
      </c>
      <c r="E120" s="62" t="str">
        <f>IF(Table13[[#This Row],[Units]]="", "", Table13[[#This Row],[Units]])</f>
        <v/>
      </c>
      <c r="F120" s="62" t="str">
        <f>IF(Table13[[#This Row],[Annual Consumption]]="", "", Table13[[#This Row],[Annual Consumption]])</f>
        <v/>
      </c>
      <c r="G120" s="14" t="str">
        <f>IFERROR(VLOOKUP(B120,'Emission Inputs (Optional)'!$G$9:$I$191,3,FALSE),"")</f>
        <v/>
      </c>
      <c r="H120" s="63" t="str">
        <f>IF(OR(Results!$C120="Energy", Results!$C120="Conserved Energy"), VLOOKUP(Results!$E120,'Emission Inputs (Optional)'!$S$10:$T$27,2,FALSE)*Results!$F120, "")</f>
        <v/>
      </c>
      <c r="I120" s="63" t="str">
        <f>IF(Results!$H120&lt;&gt;"",Results!$H120*0.293071,"")</f>
        <v/>
      </c>
      <c r="J120" s="68" t="str">
        <f>IF(Results!$H120&lt;&gt;"",Results!$H120/SUM($H$7:$H$189),"")</f>
        <v/>
      </c>
      <c r="K120" s="63" t="str">
        <f>IF(Results!$H120&lt;&gt;"",(HLOOKUP(Table13[[#This Row],[Units]],'Emission Inputs (Optional)'!$K$10:$Q$27,MATCH(Table13[[#This Row],[Energy Source]],'Emission Inputs (Optional)'!$K$10:$K$27,0),FALSE))*Table13[[#This Row],[Annual Consumption]],"")</f>
        <v/>
      </c>
      <c r="L120" s="63" t="str">
        <f>IF(Results!$K120&lt;&gt;"",Results!$K120,G120)</f>
        <v/>
      </c>
      <c r="M120" s="69" t="str">
        <f>IF(Results!$L120="","",IF(L120&lt;&gt;"",L120,0)/SUM(Results!$L$7:$L$189))</f>
        <v/>
      </c>
      <c r="N120" s="8"/>
      <c r="O120" s="8"/>
      <c r="P120" s="8"/>
      <c r="Q120" s="8"/>
      <c r="R120" s="8"/>
      <c r="S120" s="8"/>
      <c r="T120" s="8"/>
      <c r="U120" s="8"/>
      <c r="V120" s="8"/>
      <c r="W120" s="8"/>
      <c r="X120" s="8"/>
      <c r="Y120" s="8"/>
      <c r="Z120" s="8"/>
      <c r="AA120" s="8"/>
      <c r="AB120" s="8"/>
      <c r="AC120" s="8"/>
      <c r="AD120" s="8"/>
      <c r="AE120" s="8"/>
      <c r="AF120" s="8"/>
    </row>
    <row r="121" spans="1:32" x14ac:dyDescent="0.25">
      <c r="A121" s="67" t="str">
        <f>IF(B121&lt;&gt;"",COUNTA($B$7:B121),"")</f>
        <v/>
      </c>
      <c r="B121" s="62"/>
      <c r="C121" s="62"/>
      <c r="D121" s="62" t="str">
        <f>IF(Table13[[#This Row],[Energy Source]]="","",Table13[[#This Row],[Energy Source]])</f>
        <v/>
      </c>
      <c r="E121" s="62" t="str">
        <f>IF(Table13[[#This Row],[Units]]="", "", Table13[[#This Row],[Units]])</f>
        <v/>
      </c>
      <c r="F121" s="62" t="str">
        <f>IF(Table13[[#This Row],[Annual Consumption]]="", "", Table13[[#This Row],[Annual Consumption]])</f>
        <v/>
      </c>
      <c r="G121" s="14" t="str">
        <f>IFERROR(VLOOKUP(B121,'Emission Inputs (Optional)'!$G$9:$I$191,3,FALSE),"")</f>
        <v/>
      </c>
      <c r="H121" s="63" t="str">
        <f>IF(OR(Results!$C121="Energy", Results!$C121="Conserved Energy"), VLOOKUP(Results!$E121,'Emission Inputs (Optional)'!$S$10:$T$27,2,FALSE)*Results!$F121, "")</f>
        <v/>
      </c>
      <c r="I121" s="63" t="str">
        <f>IF(Results!$H121&lt;&gt;"",Results!$H121*0.293071,"")</f>
        <v/>
      </c>
      <c r="J121" s="68" t="str">
        <f>IF(Results!$H121&lt;&gt;"",Results!$H121/SUM($H$7:$H$189),"")</f>
        <v/>
      </c>
      <c r="K121" s="63" t="str">
        <f>IF(Results!$H121&lt;&gt;"",(HLOOKUP(Table13[[#This Row],[Units]],'Emission Inputs (Optional)'!$K$10:$Q$27,MATCH(Table13[[#This Row],[Energy Source]],'Emission Inputs (Optional)'!$K$10:$K$27,0),FALSE))*Table13[[#This Row],[Annual Consumption]],"")</f>
        <v/>
      </c>
      <c r="L121" s="63" t="str">
        <f>IF(Results!$K121&lt;&gt;"",Results!$K121,G121)</f>
        <v/>
      </c>
      <c r="M121" s="69" t="str">
        <f>IF(Results!$L121="","",IF(L121&lt;&gt;"",L121,0)/SUM(Results!$L$7:$L$189))</f>
        <v/>
      </c>
      <c r="N121" s="8"/>
      <c r="O121" s="8"/>
      <c r="P121" s="8"/>
      <c r="Q121" s="8"/>
      <c r="R121" s="8"/>
      <c r="S121" s="8"/>
      <c r="T121" s="8"/>
      <c r="U121" s="8"/>
      <c r="V121" s="8"/>
      <c r="W121" s="8"/>
      <c r="X121" s="8"/>
      <c r="Y121" s="8"/>
      <c r="Z121" s="8"/>
      <c r="AA121" s="8"/>
      <c r="AB121" s="8"/>
      <c r="AC121" s="8"/>
      <c r="AD121" s="8"/>
      <c r="AE121" s="8"/>
      <c r="AF121" s="8"/>
    </row>
    <row r="122" spans="1:32" x14ac:dyDescent="0.25">
      <c r="A122" s="67" t="str">
        <f>IF(B122&lt;&gt;"",COUNTA($B$7:B122),"")</f>
        <v/>
      </c>
      <c r="B122" s="62"/>
      <c r="C122" s="62"/>
      <c r="D122" s="62" t="str">
        <f>IF(Table13[[#This Row],[Energy Source]]="","",Table13[[#This Row],[Energy Source]])</f>
        <v/>
      </c>
      <c r="E122" s="62" t="str">
        <f>IF(Table13[[#This Row],[Units]]="", "", Table13[[#This Row],[Units]])</f>
        <v/>
      </c>
      <c r="F122" s="62" t="str">
        <f>IF(Table13[[#This Row],[Annual Consumption]]="", "", Table13[[#This Row],[Annual Consumption]])</f>
        <v/>
      </c>
      <c r="G122" s="14" t="str">
        <f>IFERROR(VLOOKUP(B122,'Emission Inputs (Optional)'!$G$9:$I$191,3,FALSE),"")</f>
        <v/>
      </c>
      <c r="H122" s="63" t="str">
        <f>IF(OR(Results!$C122="Energy", Results!$C122="Conserved Energy"), VLOOKUP(Results!$E122,'Emission Inputs (Optional)'!$S$10:$T$27,2,FALSE)*Results!$F122, "")</f>
        <v/>
      </c>
      <c r="I122" s="63" t="str">
        <f>IF(Results!$H122&lt;&gt;"",Results!$H122*0.293071,"")</f>
        <v/>
      </c>
      <c r="J122" s="68" t="str">
        <f>IF(Results!$H122&lt;&gt;"",Results!$H122/SUM($H$7:$H$189),"")</f>
        <v/>
      </c>
      <c r="K122" s="63" t="str">
        <f>IF(Results!$H122&lt;&gt;"",(HLOOKUP(Table13[[#This Row],[Units]],'Emission Inputs (Optional)'!$K$10:$Q$27,MATCH(Table13[[#This Row],[Energy Source]],'Emission Inputs (Optional)'!$K$10:$K$27,0),FALSE))*Table13[[#This Row],[Annual Consumption]],"")</f>
        <v/>
      </c>
      <c r="L122" s="63" t="str">
        <f>IF(Results!$K122&lt;&gt;"",Results!$K122,G122)</f>
        <v/>
      </c>
      <c r="M122" s="69" t="str">
        <f>IF(Results!$L122="","",IF(L122&lt;&gt;"",L122,0)/SUM(Results!$L$7:$L$189))</f>
        <v/>
      </c>
      <c r="N122" s="8"/>
      <c r="O122" s="8"/>
      <c r="P122" s="8"/>
      <c r="Q122" s="8"/>
      <c r="R122" s="8"/>
      <c r="S122" s="8"/>
      <c r="T122" s="8"/>
      <c r="U122" s="8"/>
      <c r="V122" s="8"/>
      <c r="W122" s="8"/>
      <c r="X122" s="8"/>
      <c r="Y122" s="8"/>
      <c r="Z122" s="8"/>
      <c r="AA122" s="8"/>
      <c r="AB122" s="8"/>
      <c r="AC122" s="8"/>
      <c r="AD122" s="8"/>
      <c r="AE122" s="8"/>
      <c r="AF122" s="8"/>
    </row>
    <row r="123" spans="1:32" x14ac:dyDescent="0.25">
      <c r="A123" s="67" t="str">
        <f>IF(B123&lt;&gt;"",COUNTA($B$7:B123),"")</f>
        <v/>
      </c>
      <c r="B123" s="62"/>
      <c r="C123" s="62"/>
      <c r="D123" s="62" t="str">
        <f>IF(Table13[[#This Row],[Energy Source]]="","",Table13[[#This Row],[Energy Source]])</f>
        <v/>
      </c>
      <c r="E123" s="62" t="str">
        <f>IF(Table13[[#This Row],[Units]]="", "", Table13[[#This Row],[Units]])</f>
        <v/>
      </c>
      <c r="F123" s="62" t="str">
        <f>IF(Table13[[#This Row],[Annual Consumption]]="", "", Table13[[#This Row],[Annual Consumption]])</f>
        <v/>
      </c>
      <c r="G123" s="14" t="str">
        <f>IFERROR(VLOOKUP(B123,'Emission Inputs (Optional)'!$G$9:$I$191,3,FALSE),"")</f>
        <v/>
      </c>
      <c r="H123" s="63" t="str">
        <f>IF(OR(Results!$C123="Energy", Results!$C123="Conserved Energy"), VLOOKUP(Results!$E123,'Emission Inputs (Optional)'!$S$10:$T$27,2,FALSE)*Results!$F123, "")</f>
        <v/>
      </c>
      <c r="I123" s="63" t="str">
        <f>IF(Results!$H123&lt;&gt;"",Results!$H123*0.293071,"")</f>
        <v/>
      </c>
      <c r="J123" s="68" t="str">
        <f>IF(Results!$H123&lt;&gt;"",Results!$H123/SUM($H$7:$H$189),"")</f>
        <v/>
      </c>
      <c r="K123" s="63" t="str">
        <f>IF(Results!$H123&lt;&gt;"",(HLOOKUP(Table13[[#This Row],[Units]],'Emission Inputs (Optional)'!$K$10:$Q$27,MATCH(Table13[[#This Row],[Energy Source]],'Emission Inputs (Optional)'!$K$10:$K$27,0),FALSE))*Table13[[#This Row],[Annual Consumption]],"")</f>
        <v/>
      </c>
      <c r="L123" s="63" t="str">
        <f>IF(Results!$K123&lt;&gt;"",Results!$K123,G123)</f>
        <v/>
      </c>
      <c r="M123" s="69" t="str">
        <f>IF(Results!$L123="","",IF(L123&lt;&gt;"",L123,0)/SUM(Results!$L$7:$L$189))</f>
        <v/>
      </c>
      <c r="N123" s="8"/>
      <c r="O123" s="8"/>
      <c r="P123" s="8"/>
      <c r="Q123" s="8"/>
      <c r="R123" s="8"/>
      <c r="S123" s="8"/>
      <c r="T123" s="8"/>
      <c r="U123" s="8"/>
      <c r="V123" s="8"/>
      <c r="W123" s="8"/>
      <c r="X123" s="8"/>
      <c r="Y123" s="8"/>
      <c r="Z123" s="8"/>
      <c r="AA123" s="8"/>
      <c r="AB123" s="8"/>
      <c r="AC123" s="8"/>
      <c r="AD123" s="8"/>
      <c r="AE123" s="8"/>
      <c r="AF123" s="8"/>
    </row>
    <row r="124" spans="1:32" x14ac:dyDescent="0.25">
      <c r="A124" s="67" t="str">
        <f>IF(B124&lt;&gt;"",COUNTA($B$7:B124),"")</f>
        <v/>
      </c>
      <c r="B124" s="62"/>
      <c r="C124" s="62"/>
      <c r="D124" s="62" t="str">
        <f>IF(Table13[[#This Row],[Energy Source]]="","",Table13[[#This Row],[Energy Source]])</f>
        <v/>
      </c>
      <c r="E124" s="62" t="str">
        <f>IF(Table13[[#This Row],[Units]]="", "", Table13[[#This Row],[Units]])</f>
        <v/>
      </c>
      <c r="F124" s="62" t="str">
        <f>IF(Table13[[#This Row],[Annual Consumption]]="", "", Table13[[#This Row],[Annual Consumption]])</f>
        <v/>
      </c>
      <c r="G124" s="14" t="str">
        <f>IFERROR(VLOOKUP(B124,'Emission Inputs (Optional)'!$G$9:$I$191,3,FALSE),"")</f>
        <v/>
      </c>
      <c r="H124" s="63" t="str">
        <f>IF(OR(Results!$C124="Energy", Results!$C124="Conserved Energy"), VLOOKUP(Results!$E124,'Emission Inputs (Optional)'!$S$10:$T$27,2,FALSE)*Results!$F124, "")</f>
        <v/>
      </c>
      <c r="I124" s="63" t="str">
        <f>IF(Results!$H124&lt;&gt;"",Results!$H124*0.293071,"")</f>
        <v/>
      </c>
      <c r="J124" s="68" t="str">
        <f>IF(Results!$H124&lt;&gt;"",Results!$H124/SUM($H$7:$H$189),"")</f>
        <v/>
      </c>
      <c r="K124" s="63" t="str">
        <f>IF(Results!$H124&lt;&gt;"",(HLOOKUP(Table13[[#This Row],[Units]],'Emission Inputs (Optional)'!$K$10:$Q$27,MATCH(Table13[[#This Row],[Energy Source]],'Emission Inputs (Optional)'!$K$10:$K$27,0),FALSE))*Table13[[#This Row],[Annual Consumption]],"")</f>
        <v/>
      </c>
      <c r="L124" s="63" t="str">
        <f>IF(Results!$K124&lt;&gt;"",Results!$K124,G124)</f>
        <v/>
      </c>
      <c r="M124" s="69" t="str">
        <f>IF(Results!$L124="","",IF(L124&lt;&gt;"",L124,0)/SUM(Results!$L$7:$L$189))</f>
        <v/>
      </c>
      <c r="N124" s="8"/>
      <c r="O124" s="8"/>
      <c r="P124" s="8"/>
      <c r="Q124" s="8"/>
      <c r="R124" s="8"/>
      <c r="S124" s="8"/>
      <c r="T124" s="8"/>
      <c r="U124" s="8"/>
      <c r="V124" s="8"/>
      <c r="W124" s="8"/>
      <c r="X124" s="8"/>
      <c r="Y124" s="8"/>
      <c r="Z124" s="8"/>
      <c r="AA124" s="8"/>
      <c r="AB124" s="8"/>
      <c r="AC124" s="8"/>
      <c r="AD124" s="8"/>
      <c r="AE124" s="8"/>
      <c r="AF124" s="8"/>
    </row>
    <row r="125" spans="1:32" x14ac:dyDescent="0.25">
      <c r="A125" s="67" t="str">
        <f>IF(B125&lt;&gt;"",COUNTA($B$7:B125),"")</f>
        <v/>
      </c>
      <c r="B125" s="62"/>
      <c r="C125" s="62"/>
      <c r="D125" s="62" t="str">
        <f>IF(Table13[[#This Row],[Energy Source]]="","",Table13[[#This Row],[Energy Source]])</f>
        <v/>
      </c>
      <c r="E125" s="62" t="str">
        <f>IF(Table13[[#This Row],[Units]]="", "", Table13[[#This Row],[Units]])</f>
        <v/>
      </c>
      <c r="F125" s="62" t="str">
        <f>IF(Table13[[#This Row],[Annual Consumption]]="", "", Table13[[#This Row],[Annual Consumption]])</f>
        <v/>
      </c>
      <c r="G125" s="14" t="str">
        <f>IFERROR(VLOOKUP(B125,'Emission Inputs (Optional)'!$G$9:$I$191,3,FALSE),"")</f>
        <v/>
      </c>
      <c r="H125" s="63" t="str">
        <f>IF(OR(Results!$C125="Energy", Results!$C125="Conserved Energy"), VLOOKUP(Results!$E125,'Emission Inputs (Optional)'!$S$10:$T$27,2,FALSE)*Results!$F125, "")</f>
        <v/>
      </c>
      <c r="I125" s="63" t="str">
        <f>IF(Results!$H125&lt;&gt;"",Results!$H125*0.293071,"")</f>
        <v/>
      </c>
      <c r="J125" s="68" t="str">
        <f>IF(Results!$H125&lt;&gt;"",Results!$H125/SUM($H$7:$H$189),"")</f>
        <v/>
      </c>
      <c r="K125" s="63" t="str">
        <f>IF(Results!$H125&lt;&gt;"",(HLOOKUP(Table13[[#This Row],[Units]],'Emission Inputs (Optional)'!$K$10:$Q$27,MATCH(Table13[[#This Row],[Energy Source]],'Emission Inputs (Optional)'!$K$10:$K$27,0),FALSE))*Table13[[#This Row],[Annual Consumption]],"")</f>
        <v/>
      </c>
      <c r="L125" s="63" t="str">
        <f>IF(Results!$K125&lt;&gt;"",Results!$K125,G125)</f>
        <v/>
      </c>
      <c r="M125" s="69" t="str">
        <f>IF(Results!$L125="","",IF(L125&lt;&gt;"",L125,0)/SUM(Results!$L$7:$L$189))</f>
        <v/>
      </c>
      <c r="N125" s="8"/>
      <c r="O125" s="8"/>
      <c r="P125" s="8"/>
      <c r="Q125" s="8"/>
      <c r="R125" s="8"/>
      <c r="S125" s="8"/>
      <c r="T125" s="8"/>
      <c r="U125" s="8"/>
      <c r="V125" s="8"/>
      <c r="W125" s="8"/>
      <c r="X125" s="8"/>
      <c r="Y125" s="8"/>
      <c r="Z125" s="8"/>
      <c r="AA125" s="8"/>
      <c r="AB125" s="8"/>
      <c r="AC125" s="8"/>
      <c r="AD125" s="8"/>
      <c r="AE125" s="8"/>
      <c r="AF125" s="8"/>
    </row>
    <row r="126" spans="1:32" x14ac:dyDescent="0.25">
      <c r="A126" s="67" t="str">
        <f>IF(B126&lt;&gt;"",COUNTA($B$7:B126),"")</f>
        <v/>
      </c>
      <c r="B126" s="62"/>
      <c r="C126" s="62"/>
      <c r="D126" s="62" t="str">
        <f>IF(Table13[[#This Row],[Energy Source]]="","",Table13[[#This Row],[Energy Source]])</f>
        <v/>
      </c>
      <c r="E126" s="62" t="str">
        <f>IF(Table13[[#This Row],[Units]]="", "", Table13[[#This Row],[Units]])</f>
        <v/>
      </c>
      <c r="F126" s="62" t="str">
        <f>IF(Table13[[#This Row],[Annual Consumption]]="", "", Table13[[#This Row],[Annual Consumption]])</f>
        <v/>
      </c>
      <c r="G126" s="14" t="str">
        <f>IFERROR(VLOOKUP(B126,'Emission Inputs (Optional)'!$G$9:$I$191,3,FALSE),"")</f>
        <v/>
      </c>
      <c r="H126" s="63" t="str">
        <f>IF(OR(Results!$C126="Energy", Results!$C126="Conserved Energy"), VLOOKUP(Results!$E126,'Emission Inputs (Optional)'!$S$10:$T$27,2,FALSE)*Results!$F126, "")</f>
        <v/>
      </c>
      <c r="I126" s="63" t="str">
        <f>IF(Results!$H126&lt;&gt;"",Results!$H126*0.293071,"")</f>
        <v/>
      </c>
      <c r="J126" s="68" t="str">
        <f>IF(Results!$H126&lt;&gt;"",Results!$H126/SUM($H$7:$H$189),"")</f>
        <v/>
      </c>
      <c r="K126" s="63" t="str">
        <f>IF(Results!$H126&lt;&gt;"",(HLOOKUP(Table13[[#This Row],[Units]],'Emission Inputs (Optional)'!$K$10:$Q$27,MATCH(Table13[[#This Row],[Energy Source]],'Emission Inputs (Optional)'!$K$10:$K$27,0),FALSE))*Table13[[#This Row],[Annual Consumption]],"")</f>
        <v/>
      </c>
      <c r="L126" s="63" t="str">
        <f>IF(Results!$K126&lt;&gt;"",Results!$K126,G126)</f>
        <v/>
      </c>
      <c r="M126" s="69" t="str">
        <f>IF(Results!$L126="","",IF(L126&lt;&gt;"",L126,0)/SUM(Results!$L$7:$L$189))</f>
        <v/>
      </c>
      <c r="N126" s="8"/>
      <c r="O126" s="8"/>
      <c r="P126" s="8"/>
      <c r="Q126" s="8"/>
      <c r="R126" s="8"/>
      <c r="S126" s="8"/>
      <c r="T126" s="8"/>
      <c r="U126" s="8"/>
      <c r="V126" s="8"/>
      <c r="W126" s="8"/>
      <c r="X126" s="8"/>
      <c r="Y126" s="8"/>
      <c r="Z126" s="8"/>
      <c r="AA126" s="8"/>
      <c r="AB126" s="8"/>
      <c r="AC126" s="8"/>
      <c r="AD126" s="8"/>
      <c r="AE126" s="8"/>
      <c r="AF126" s="8"/>
    </row>
    <row r="127" spans="1:32" x14ac:dyDescent="0.25">
      <c r="A127" s="67" t="str">
        <f>IF(B127&lt;&gt;"",COUNTA($B$7:B127),"")</f>
        <v/>
      </c>
      <c r="B127" s="62"/>
      <c r="C127" s="62"/>
      <c r="D127" s="62" t="str">
        <f>IF(Table13[[#This Row],[Energy Source]]="","",Table13[[#This Row],[Energy Source]])</f>
        <v/>
      </c>
      <c r="E127" s="62" t="str">
        <f>IF(Table13[[#This Row],[Units]]="", "", Table13[[#This Row],[Units]])</f>
        <v/>
      </c>
      <c r="F127" s="62" t="str">
        <f>IF(Table13[[#This Row],[Annual Consumption]]="", "", Table13[[#This Row],[Annual Consumption]])</f>
        <v/>
      </c>
      <c r="G127" s="14" t="str">
        <f>IFERROR(VLOOKUP(B127,'Emission Inputs (Optional)'!$G$9:$I$191,3,FALSE),"")</f>
        <v/>
      </c>
      <c r="H127" s="63" t="str">
        <f>IF(OR(Results!$C127="Energy", Results!$C127="Conserved Energy"), VLOOKUP(Results!$E127,'Emission Inputs (Optional)'!$S$10:$T$27,2,FALSE)*Results!$F127, "")</f>
        <v/>
      </c>
      <c r="I127" s="63" t="str">
        <f>IF(Results!$H127&lt;&gt;"",Results!$H127*0.293071,"")</f>
        <v/>
      </c>
      <c r="J127" s="68" t="str">
        <f>IF(Results!$H127&lt;&gt;"",Results!$H127/SUM($H$7:$H$189),"")</f>
        <v/>
      </c>
      <c r="K127" s="63" t="str">
        <f>IF(Results!$H127&lt;&gt;"",(HLOOKUP(Table13[[#This Row],[Units]],'Emission Inputs (Optional)'!$K$10:$Q$27,MATCH(Table13[[#This Row],[Energy Source]],'Emission Inputs (Optional)'!$K$10:$K$27,0),FALSE))*Table13[[#This Row],[Annual Consumption]],"")</f>
        <v/>
      </c>
      <c r="L127" s="63" t="str">
        <f>IF(Results!$K127&lt;&gt;"",Results!$K127,G127)</f>
        <v/>
      </c>
      <c r="M127" s="69" t="str">
        <f>IF(Results!$L127="","",IF(L127&lt;&gt;"",L127,0)/SUM(Results!$L$7:$L$189))</f>
        <v/>
      </c>
      <c r="N127" s="8"/>
      <c r="O127" s="8"/>
      <c r="P127" s="8"/>
      <c r="Q127" s="8"/>
      <c r="R127" s="8"/>
      <c r="S127" s="8"/>
      <c r="T127" s="8"/>
      <c r="U127" s="8"/>
      <c r="V127" s="8"/>
      <c r="W127" s="8"/>
      <c r="X127" s="8"/>
      <c r="Y127" s="8"/>
      <c r="Z127" s="8"/>
      <c r="AA127" s="8"/>
      <c r="AB127" s="8"/>
      <c r="AC127" s="8"/>
      <c r="AD127" s="8"/>
      <c r="AE127" s="8"/>
      <c r="AF127" s="8"/>
    </row>
    <row r="128" spans="1:32" x14ac:dyDescent="0.25">
      <c r="A128" s="67" t="str">
        <f>IF(B128&lt;&gt;"",COUNTA($B$7:B128),"")</f>
        <v/>
      </c>
      <c r="B128" s="62"/>
      <c r="C128" s="62"/>
      <c r="D128" s="62" t="str">
        <f>IF(Table13[[#This Row],[Energy Source]]="","",Table13[[#This Row],[Energy Source]])</f>
        <v/>
      </c>
      <c r="E128" s="62" t="str">
        <f>IF(Table13[[#This Row],[Units]]="", "", Table13[[#This Row],[Units]])</f>
        <v/>
      </c>
      <c r="F128" s="62" t="str">
        <f>IF(Table13[[#This Row],[Annual Consumption]]="", "", Table13[[#This Row],[Annual Consumption]])</f>
        <v/>
      </c>
      <c r="G128" s="14" t="str">
        <f>IFERROR(VLOOKUP(B128,'Emission Inputs (Optional)'!$G$9:$I$191,3,FALSE),"")</f>
        <v/>
      </c>
      <c r="H128" s="63" t="str">
        <f>IF(OR(Results!$C128="Energy", Results!$C128="Conserved Energy"), VLOOKUP(Results!$E128,'Emission Inputs (Optional)'!$S$10:$T$27,2,FALSE)*Results!$F128, "")</f>
        <v/>
      </c>
      <c r="I128" s="63" t="str">
        <f>IF(Results!$H128&lt;&gt;"",Results!$H128*0.293071,"")</f>
        <v/>
      </c>
      <c r="J128" s="68" t="str">
        <f>IF(Results!$H128&lt;&gt;"",Results!$H128/SUM($H$7:$H$189),"")</f>
        <v/>
      </c>
      <c r="K128" s="63" t="str">
        <f>IF(Results!$H128&lt;&gt;"",(HLOOKUP(Table13[[#This Row],[Units]],'Emission Inputs (Optional)'!$K$10:$Q$27,MATCH(Table13[[#This Row],[Energy Source]],'Emission Inputs (Optional)'!$K$10:$K$27,0),FALSE))*Table13[[#This Row],[Annual Consumption]],"")</f>
        <v/>
      </c>
      <c r="L128" s="63" t="str">
        <f>IF(Results!$K128&lt;&gt;"",Results!$K128,G128)</f>
        <v/>
      </c>
      <c r="M128" s="69" t="str">
        <f>IF(Results!$L128="","",IF(L128&lt;&gt;"",L128,0)/SUM(Results!$L$7:$L$189))</f>
        <v/>
      </c>
      <c r="N128" s="8"/>
      <c r="O128" s="8"/>
      <c r="P128" s="8"/>
      <c r="Q128" s="8"/>
      <c r="R128" s="8"/>
      <c r="S128" s="8"/>
      <c r="T128" s="8"/>
      <c r="U128" s="8"/>
      <c r="V128" s="8"/>
      <c r="W128" s="8"/>
      <c r="X128" s="8"/>
      <c r="Y128" s="8"/>
      <c r="Z128" s="8"/>
      <c r="AA128" s="8"/>
      <c r="AB128" s="8"/>
      <c r="AC128" s="8"/>
      <c r="AD128" s="8"/>
      <c r="AE128" s="8"/>
      <c r="AF128" s="8"/>
    </row>
    <row r="129" spans="1:32" x14ac:dyDescent="0.25">
      <c r="A129" s="67" t="str">
        <f>IF(B129&lt;&gt;"",COUNTA($B$7:B129),"")</f>
        <v/>
      </c>
      <c r="B129" s="62"/>
      <c r="C129" s="62"/>
      <c r="D129" s="62" t="str">
        <f>IF(Table13[[#This Row],[Energy Source]]="","",Table13[[#This Row],[Energy Source]])</f>
        <v/>
      </c>
      <c r="E129" s="62" t="str">
        <f>IF(Table13[[#This Row],[Units]]="", "", Table13[[#This Row],[Units]])</f>
        <v/>
      </c>
      <c r="F129" s="62" t="str">
        <f>IF(Table13[[#This Row],[Annual Consumption]]="", "", Table13[[#This Row],[Annual Consumption]])</f>
        <v/>
      </c>
      <c r="G129" s="14" t="str">
        <f>IFERROR(VLOOKUP(B129,'Emission Inputs (Optional)'!$G$9:$I$191,3,FALSE),"")</f>
        <v/>
      </c>
      <c r="H129" s="63" t="str">
        <f>IF(OR(Results!$C129="Energy", Results!$C129="Conserved Energy"), VLOOKUP(Results!$E129,'Emission Inputs (Optional)'!$S$10:$T$27,2,FALSE)*Results!$F129, "")</f>
        <v/>
      </c>
      <c r="I129" s="63" t="str">
        <f>IF(Results!$H129&lt;&gt;"",Results!$H129*0.293071,"")</f>
        <v/>
      </c>
      <c r="J129" s="68" t="str">
        <f>IF(Results!$H129&lt;&gt;"",Results!$H129/SUM($H$7:$H$189),"")</f>
        <v/>
      </c>
      <c r="K129" s="63" t="str">
        <f>IF(Results!$H129&lt;&gt;"",(HLOOKUP(Table13[[#This Row],[Units]],'Emission Inputs (Optional)'!$K$10:$Q$27,MATCH(Table13[[#This Row],[Energy Source]],'Emission Inputs (Optional)'!$K$10:$K$27,0),FALSE))*Table13[[#This Row],[Annual Consumption]],"")</f>
        <v/>
      </c>
      <c r="L129" s="63" t="str">
        <f>IF(Results!$K129&lt;&gt;"",Results!$K129,G129)</f>
        <v/>
      </c>
      <c r="M129" s="69" t="str">
        <f>IF(Results!$L129="","",IF(L129&lt;&gt;"",L129,0)/SUM(Results!$L$7:$L$189))</f>
        <v/>
      </c>
      <c r="N129" s="8"/>
      <c r="O129" s="8"/>
      <c r="P129" s="8"/>
      <c r="Q129" s="8"/>
      <c r="R129" s="8"/>
      <c r="S129" s="8"/>
      <c r="T129" s="8"/>
      <c r="U129" s="8"/>
      <c r="V129" s="8"/>
      <c r="W129" s="8"/>
      <c r="X129" s="8"/>
      <c r="Y129" s="8"/>
      <c r="Z129" s="8"/>
      <c r="AA129" s="8"/>
      <c r="AB129" s="8"/>
      <c r="AC129" s="8"/>
      <c r="AD129" s="8"/>
      <c r="AE129" s="8"/>
      <c r="AF129" s="8"/>
    </row>
    <row r="130" spans="1:32" x14ac:dyDescent="0.25">
      <c r="A130" s="67" t="str">
        <f>IF(B130&lt;&gt;"",COUNTA($B$7:B130),"")</f>
        <v/>
      </c>
      <c r="B130" s="62"/>
      <c r="C130" s="62"/>
      <c r="D130" s="62" t="str">
        <f>IF(Table13[[#This Row],[Energy Source]]="","",Table13[[#This Row],[Energy Source]])</f>
        <v/>
      </c>
      <c r="E130" s="62" t="str">
        <f>IF(Table13[[#This Row],[Units]]="", "", Table13[[#This Row],[Units]])</f>
        <v/>
      </c>
      <c r="F130" s="62" t="str">
        <f>IF(Table13[[#This Row],[Annual Consumption]]="", "", Table13[[#This Row],[Annual Consumption]])</f>
        <v/>
      </c>
      <c r="G130" s="14" t="str">
        <f>IFERROR(VLOOKUP(B130,'Emission Inputs (Optional)'!$G$9:$I$191,3,FALSE),"")</f>
        <v/>
      </c>
      <c r="H130" s="63" t="str">
        <f>IF(OR(Results!$C130="Energy", Results!$C130="Conserved Energy"), VLOOKUP(Results!$E130,'Emission Inputs (Optional)'!$S$10:$T$27,2,FALSE)*Results!$F130, "")</f>
        <v/>
      </c>
      <c r="I130" s="63" t="str">
        <f>IF(Results!$H130&lt;&gt;"",Results!$H130*0.293071,"")</f>
        <v/>
      </c>
      <c r="J130" s="68" t="str">
        <f>IF(Results!$H130&lt;&gt;"",Results!$H130/SUM($H$7:$H$189),"")</f>
        <v/>
      </c>
      <c r="K130" s="63" t="str">
        <f>IF(Results!$H130&lt;&gt;"",(HLOOKUP(Table13[[#This Row],[Units]],'Emission Inputs (Optional)'!$K$10:$Q$27,MATCH(Table13[[#This Row],[Energy Source]],'Emission Inputs (Optional)'!$K$10:$K$27,0),FALSE))*Table13[[#This Row],[Annual Consumption]],"")</f>
        <v/>
      </c>
      <c r="L130" s="63" t="str">
        <f>IF(Results!$K130&lt;&gt;"",Results!$K130,G130)</f>
        <v/>
      </c>
      <c r="M130" s="69" t="str">
        <f>IF(Results!$L130="","",IF(L130&lt;&gt;"",L130,0)/SUM(Results!$L$7:$L$189))</f>
        <v/>
      </c>
      <c r="N130" s="8"/>
      <c r="O130" s="8"/>
      <c r="P130" s="8"/>
      <c r="Q130" s="8"/>
      <c r="R130" s="8"/>
      <c r="S130" s="8"/>
      <c r="T130" s="8"/>
      <c r="U130" s="8"/>
      <c r="V130" s="8"/>
      <c r="W130" s="8"/>
      <c r="X130" s="8"/>
      <c r="Y130" s="8"/>
      <c r="Z130" s="8"/>
      <c r="AA130" s="8"/>
      <c r="AB130" s="8"/>
      <c r="AC130" s="8"/>
      <c r="AD130" s="8"/>
      <c r="AE130" s="8"/>
      <c r="AF130" s="8"/>
    </row>
    <row r="131" spans="1:32" x14ac:dyDescent="0.25">
      <c r="A131" s="67" t="str">
        <f>IF(B131&lt;&gt;"",COUNTA($B$7:B131),"")</f>
        <v/>
      </c>
      <c r="B131" s="62"/>
      <c r="C131" s="62"/>
      <c r="D131" s="62" t="str">
        <f>IF(Table13[[#This Row],[Energy Source]]="","",Table13[[#This Row],[Energy Source]])</f>
        <v/>
      </c>
      <c r="E131" s="62" t="str">
        <f>IF(Table13[[#This Row],[Units]]="", "", Table13[[#This Row],[Units]])</f>
        <v/>
      </c>
      <c r="F131" s="62" t="str">
        <f>IF(Table13[[#This Row],[Annual Consumption]]="", "", Table13[[#This Row],[Annual Consumption]])</f>
        <v/>
      </c>
      <c r="G131" s="14" t="str">
        <f>IFERROR(VLOOKUP(B131,'Emission Inputs (Optional)'!$G$9:$I$191,3,FALSE),"")</f>
        <v/>
      </c>
      <c r="H131" s="63" t="str">
        <f>IF(OR(Results!$C131="Energy", Results!$C131="Conserved Energy"), VLOOKUP(Results!$E131,'Emission Inputs (Optional)'!$S$10:$T$27,2,FALSE)*Results!$F131, "")</f>
        <v/>
      </c>
      <c r="I131" s="63" t="str">
        <f>IF(Results!$H131&lt;&gt;"",Results!$H131*0.293071,"")</f>
        <v/>
      </c>
      <c r="J131" s="68" t="str">
        <f>IF(Results!$H131&lt;&gt;"",Results!$H131/SUM($H$7:$H$189),"")</f>
        <v/>
      </c>
      <c r="K131" s="63" t="str">
        <f>IF(Results!$H131&lt;&gt;"",(HLOOKUP(Table13[[#This Row],[Units]],'Emission Inputs (Optional)'!$K$10:$Q$27,MATCH(Table13[[#This Row],[Energy Source]],'Emission Inputs (Optional)'!$K$10:$K$27,0),FALSE))*Table13[[#This Row],[Annual Consumption]],"")</f>
        <v/>
      </c>
      <c r="L131" s="63" t="str">
        <f>IF(Results!$K131&lt;&gt;"",Results!$K131,G131)</f>
        <v/>
      </c>
      <c r="M131" s="69" t="str">
        <f>IF(Results!$L131="","",IF(L131&lt;&gt;"",L131,0)/SUM(Results!$L$7:$L$189))</f>
        <v/>
      </c>
      <c r="N131" s="8"/>
      <c r="O131" s="8"/>
      <c r="P131" s="8"/>
      <c r="Q131" s="8"/>
      <c r="R131" s="8"/>
      <c r="S131" s="8"/>
      <c r="T131" s="8"/>
      <c r="U131" s="8"/>
      <c r="V131" s="8"/>
      <c r="W131" s="8"/>
      <c r="X131" s="8"/>
      <c r="Y131" s="8"/>
      <c r="Z131" s="8"/>
      <c r="AA131" s="8"/>
      <c r="AB131" s="8"/>
      <c r="AC131" s="8"/>
      <c r="AD131" s="8"/>
      <c r="AE131" s="8"/>
      <c r="AF131" s="8"/>
    </row>
    <row r="132" spans="1:32" x14ac:dyDescent="0.25">
      <c r="A132" s="67" t="str">
        <f>IF(B132&lt;&gt;"",COUNTA($B$7:B132),"")</f>
        <v/>
      </c>
      <c r="B132" s="62"/>
      <c r="C132" s="62"/>
      <c r="D132" s="62" t="str">
        <f>IF(Table13[[#This Row],[Energy Source]]="","",Table13[[#This Row],[Energy Source]])</f>
        <v/>
      </c>
      <c r="E132" s="62" t="str">
        <f>IF(Table13[[#This Row],[Units]]="", "", Table13[[#This Row],[Units]])</f>
        <v/>
      </c>
      <c r="F132" s="62" t="str">
        <f>IF(Table13[[#This Row],[Annual Consumption]]="", "", Table13[[#This Row],[Annual Consumption]])</f>
        <v/>
      </c>
      <c r="G132" s="14" t="str">
        <f>IFERROR(VLOOKUP(B132,'Emission Inputs (Optional)'!$G$9:$I$191,3,FALSE),"")</f>
        <v/>
      </c>
      <c r="H132" s="63" t="str">
        <f>IF(OR(Results!$C132="Energy", Results!$C132="Conserved Energy"), VLOOKUP(Results!$E132,'Emission Inputs (Optional)'!$S$10:$T$27,2,FALSE)*Results!$F132, "")</f>
        <v/>
      </c>
      <c r="I132" s="63" t="str">
        <f>IF(Results!$H132&lt;&gt;"",Results!$H132*0.293071,"")</f>
        <v/>
      </c>
      <c r="J132" s="68" t="str">
        <f>IF(Results!$H132&lt;&gt;"",Results!$H132/SUM($H$7:$H$189),"")</f>
        <v/>
      </c>
      <c r="K132" s="63" t="str">
        <f>IF(Results!$H132&lt;&gt;"",(HLOOKUP(Table13[[#This Row],[Units]],'Emission Inputs (Optional)'!$K$10:$Q$27,MATCH(Table13[[#This Row],[Energy Source]],'Emission Inputs (Optional)'!$K$10:$K$27,0),FALSE))*Table13[[#This Row],[Annual Consumption]],"")</f>
        <v/>
      </c>
      <c r="L132" s="63" t="str">
        <f>IF(Results!$K132&lt;&gt;"",Results!$K132,G132)</f>
        <v/>
      </c>
      <c r="M132" s="69" t="str">
        <f>IF(Results!$L132="","",IF(L132&lt;&gt;"",L132,0)/SUM(Results!$L$7:$L$189))</f>
        <v/>
      </c>
      <c r="N132" s="8"/>
      <c r="O132" s="8"/>
      <c r="P132" s="8"/>
      <c r="Q132" s="8"/>
      <c r="R132" s="8"/>
      <c r="S132" s="8"/>
      <c r="T132" s="8"/>
      <c r="U132" s="8"/>
      <c r="V132" s="8"/>
      <c r="W132" s="8"/>
      <c r="X132" s="8"/>
      <c r="Y132" s="8"/>
      <c r="Z132" s="8"/>
      <c r="AA132" s="8"/>
      <c r="AB132" s="8"/>
      <c r="AC132" s="8"/>
      <c r="AD132" s="8"/>
      <c r="AE132" s="8"/>
      <c r="AF132" s="8"/>
    </row>
    <row r="133" spans="1:32" x14ac:dyDescent="0.25">
      <c r="A133" s="67" t="str">
        <f>IF(B133&lt;&gt;"",COUNTA($B$7:B133),"")</f>
        <v/>
      </c>
      <c r="B133" s="62"/>
      <c r="C133" s="62"/>
      <c r="D133" s="62" t="str">
        <f>IF(Table13[[#This Row],[Energy Source]]="","",Table13[[#This Row],[Energy Source]])</f>
        <v/>
      </c>
      <c r="E133" s="62" t="str">
        <f>IF(Table13[[#This Row],[Units]]="", "", Table13[[#This Row],[Units]])</f>
        <v/>
      </c>
      <c r="F133" s="62" t="str">
        <f>IF(Table13[[#This Row],[Annual Consumption]]="", "", Table13[[#This Row],[Annual Consumption]])</f>
        <v/>
      </c>
      <c r="G133" s="14" t="str">
        <f>IFERROR(VLOOKUP(B133,'Emission Inputs (Optional)'!$G$9:$I$191,3,FALSE),"")</f>
        <v/>
      </c>
      <c r="H133" s="63" t="str">
        <f>IF(OR(Results!$C133="Energy", Results!$C133="Conserved Energy"), VLOOKUP(Results!$E133,'Emission Inputs (Optional)'!$S$10:$T$27,2,FALSE)*Results!$F133, "")</f>
        <v/>
      </c>
      <c r="I133" s="63" t="str">
        <f>IF(Results!$H133&lt;&gt;"",Results!$H133*0.293071,"")</f>
        <v/>
      </c>
      <c r="J133" s="68" t="str">
        <f>IF(Results!$H133&lt;&gt;"",Results!$H133/SUM($H$7:$H$189),"")</f>
        <v/>
      </c>
      <c r="K133" s="63" t="str">
        <f>IF(Results!$H133&lt;&gt;"",(HLOOKUP(Table13[[#This Row],[Units]],'Emission Inputs (Optional)'!$K$10:$Q$27,MATCH(Table13[[#This Row],[Energy Source]],'Emission Inputs (Optional)'!$K$10:$K$27,0),FALSE))*Table13[[#This Row],[Annual Consumption]],"")</f>
        <v/>
      </c>
      <c r="L133" s="63" t="str">
        <f>IF(Results!$K133&lt;&gt;"",Results!$K133,G133)</f>
        <v/>
      </c>
      <c r="M133" s="69" t="str">
        <f>IF(Results!$L133="","",IF(L133&lt;&gt;"",L133,0)/SUM(Results!$L$7:$L$189))</f>
        <v/>
      </c>
      <c r="N133" s="8"/>
      <c r="O133" s="8"/>
      <c r="P133" s="8"/>
      <c r="Q133" s="8"/>
      <c r="R133" s="8"/>
      <c r="S133" s="8"/>
      <c r="T133" s="8"/>
      <c r="U133" s="8"/>
      <c r="V133" s="8"/>
      <c r="W133" s="8"/>
      <c r="X133" s="8"/>
      <c r="Y133" s="8"/>
      <c r="Z133" s="8"/>
      <c r="AA133" s="8"/>
      <c r="AB133" s="8"/>
      <c r="AC133" s="8"/>
      <c r="AD133" s="8"/>
      <c r="AE133" s="8"/>
      <c r="AF133" s="8"/>
    </row>
    <row r="134" spans="1:32" x14ac:dyDescent="0.25">
      <c r="A134" s="67" t="str">
        <f>IF(B134&lt;&gt;"",COUNTA($B$7:B134),"")</f>
        <v/>
      </c>
      <c r="B134" s="62"/>
      <c r="C134" s="62"/>
      <c r="D134" s="62" t="str">
        <f>IF(Table13[[#This Row],[Energy Source]]="","",Table13[[#This Row],[Energy Source]])</f>
        <v/>
      </c>
      <c r="E134" s="62" t="str">
        <f>IF(Table13[[#This Row],[Units]]="", "", Table13[[#This Row],[Units]])</f>
        <v/>
      </c>
      <c r="F134" s="62" t="str">
        <f>IF(Table13[[#This Row],[Annual Consumption]]="", "", Table13[[#This Row],[Annual Consumption]])</f>
        <v/>
      </c>
      <c r="G134" s="14" t="str">
        <f>IFERROR(VLOOKUP(B134,'Emission Inputs (Optional)'!$G$9:$I$191,3,FALSE),"")</f>
        <v/>
      </c>
      <c r="H134" s="63" t="str">
        <f>IF(OR(Results!$C134="Energy", Results!$C134="Conserved Energy"), VLOOKUP(Results!$E134,'Emission Inputs (Optional)'!$S$10:$T$27,2,FALSE)*Results!$F134, "")</f>
        <v/>
      </c>
      <c r="I134" s="63" t="str">
        <f>IF(Results!$H134&lt;&gt;"",Results!$H134*0.293071,"")</f>
        <v/>
      </c>
      <c r="J134" s="68" t="str">
        <f>IF(Results!$H134&lt;&gt;"",Results!$H134/SUM($H$7:$H$189),"")</f>
        <v/>
      </c>
      <c r="K134" s="63" t="str">
        <f>IF(Results!$H134&lt;&gt;"",(HLOOKUP(Table13[[#This Row],[Units]],'Emission Inputs (Optional)'!$K$10:$Q$27,MATCH(Table13[[#This Row],[Energy Source]],'Emission Inputs (Optional)'!$K$10:$K$27,0),FALSE))*Table13[[#This Row],[Annual Consumption]],"")</f>
        <v/>
      </c>
      <c r="L134" s="63" t="str">
        <f>IF(Results!$K134&lt;&gt;"",Results!$K134,G134)</f>
        <v/>
      </c>
      <c r="M134" s="69" t="str">
        <f>IF(Results!$L134="","",IF(L134&lt;&gt;"",L134,0)/SUM(Results!$L$7:$L$189))</f>
        <v/>
      </c>
      <c r="N134" s="8"/>
      <c r="O134" s="8"/>
      <c r="P134" s="8"/>
      <c r="Q134" s="8"/>
      <c r="R134" s="8"/>
      <c r="S134" s="8"/>
      <c r="T134" s="8"/>
      <c r="U134" s="8"/>
      <c r="V134" s="8"/>
      <c r="W134" s="8"/>
      <c r="X134" s="8"/>
      <c r="Y134" s="8"/>
      <c r="Z134" s="8"/>
      <c r="AA134" s="8"/>
      <c r="AB134" s="8"/>
      <c r="AC134" s="8"/>
      <c r="AD134" s="8"/>
      <c r="AE134" s="8"/>
      <c r="AF134" s="8"/>
    </row>
    <row r="135" spans="1:32" x14ac:dyDescent="0.25">
      <c r="A135" s="67" t="str">
        <f>IF(B135&lt;&gt;"",COUNTA($B$7:B135),"")</f>
        <v/>
      </c>
      <c r="B135" s="62"/>
      <c r="C135" s="62"/>
      <c r="D135" s="62" t="str">
        <f>IF(Table13[[#This Row],[Energy Source]]="","",Table13[[#This Row],[Energy Source]])</f>
        <v/>
      </c>
      <c r="E135" s="62" t="str">
        <f>IF(Table13[[#This Row],[Units]]="", "", Table13[[#This Row],[Units]])</f>
        <v/>
      </c>
      <c r="F135" s="62" t="str">
        <f>IF(Table13[[#This Row],[Annual Consumption]]="", "", Table13[[#This Row],[Annual Consumption]])</f>
        <v/>
      </c>
      <c r="G135" s="14" t="str">
        <f>IFERROR(VLOOKUP(B135,'Emission Inputs (Optional)'!$G$9:$I$191,3,FALSE),"")</f>
        <v/>
      </c>
      <c r="H135" s="63" t="str">
        <f>IF(OR(Results!$C135="Energy", Results!$C135="Conserved Energy"), VLOOKUP(Results!$E135,'Emission Inputs (Optional)'!$S$10:$T$27,2,FALSE)*Results!$F135, "")</f>
        <v/>
      </c>
      <c r="I135" s="63" t="str">
        <f>IF(Results!$H135&lt;&gt;"",Results!$H135*0.293071,"")</f>
        <v/>
      </c>
      <c r="J135" s="68" t="str">
        <f>IF(Results!$H135&lt;&gt;"",Results!$H135/SUM($H$7:$H$189),"")</f>
        <v/>
      </c>
      <c r="K135" s="63" t="str">
        <f>IF(Results!$H135&lt;&gt;"",(HLOOKUP(Table13[[#This Row],[Units]],'Emission Inputs (Optional)'!$K$10:$Q$27,MATCH(Table13[[#This Row],[Energy Source]],'Emission Inputs (Optional)'!$K$10:$K$27,0),FALSE))*Table13[[#This Row],[Annual Consumption]],"")</f>
        <v/>
      </c>
      <c r="L135" s="63" t="str">
        <f>IF(Results!$K135&lt;&gt;"",Results!$K135,G135)</f>
        <v/>
      </c>
      <c r="M135" s="69" t="str">
        <f>IF(Results!$L135="","",IF(L135&lt;&gt;"",L135,0)/SUM(Results!$L$7:$L$189))</f>
        <v/>
      </c>
      <c r="N135" s="8"/>
      <c r="O135" s="8"/>
      <c r="P135" s="8"/>
      <c r="Q135" s="8"/>
      <c r="R135" s="8"/>
      <c r="S135" s="8"/>
      <c r="T135" s="8"/>
      <c r="U135" s="8"/>
      <c r="V135" s="8"/>
      <c r="W135" s="8"/>
      <c r="X135" s="8"/>
      <c r="Y135" s="8"/>
      <c r="Z135" s="8"/>
      <c r="AA135" s="8"/>
      <c r="AB135" s="8"/>
      <c r="AC135" s="8"/>
      <c r="AD135" s="8"/>
      <c r="AE135" s="8"/>
      <c r="AF135" s="8"/>
    </row>
    <row r="136" spans="1:32" x14ac:dyDescent="0.25">
      <c r="A136" s="67" t="str">
        <f>IF(B136&lt;&gt;"",COUNTA($B$7:B136),"")</f>
        <v/>
      </c>
      <c r="B136" s="62"/>
      <c r="C136" s="62"/>
      <c r="D136" s="62" t="str">
        <f>IF(Table13[[#This Row],[Energy Source]]="","",Table13[[#This Row],[Energy Source]])</f>
        <v/>
      </c>
      <c r="E136" s="62" t="str">
        <f>IF(Table13[[#This Row],[Units]]="", "", Table13[[#This Row],[Units]])</f>
        <v/>
      </c>
      <c r="F136" s="62" t="str">
        <f>IF(Table13[[#This Row],[Annual Consumption]]="", "", Table13[[#This Row],[Annual Consumption]])</f>
        <v/>
      </c>
      <c r="G136" s="14" t="str">
        <f>IFERROR(VLOOKUP(B136,'Emission Inputs (Optional)'!$G$9:$I$191,3,FALSE),"")</f>
        <v/>
      </c>
      <c r="H136" s="63" t="str">
        <f>IF(OR(Results!$C136="Energy", Results!$C136="Conserved Energy"), VLOOKUP(Results!$E136,'Emission Inputs (Optional)'!$S$10:$T$27,2,FALSE)*Results!$F136, "")</f>
        <v/>
      </c>
      <c r="I136" s="63" t="str">
        <f>IF(Results!$H136&lt;&gt;"",Results!$H136*0.293071,"")</f>
        <v/>
      </c>
      <c r="J136" s="68" t="str">
        <f>IF(Results!$H136&lt;&gt;"",Results!$H136/SUM($H$7:$H$189),"")</f>
        <v/>
      </c>
      <c r="K136" s="63" t="str">
        <f>IF(Results!$H136&lt;&gt;"",(HLOOKUP(Table13[[#This Row],[Units]],'Emission Inputs (Optional)'!$K$10:$Q$27,MATCH(Table13[[#This Row],[Energy Source]],'Emission Inputs (Optional)'!$K$10:$K$27,0),FALSE))*Table13[[#This Row],[Annual Consumption]],"")</f>
        <v/>
      </c>
      <c r="L136" s="63" t="str">
        <f>IF(Results!$K136&lt;&gt;"",Results!$K136,G136)</f>
        <v/>
      </c>
      <c r="M136" s="69" t="str">
        <f>IF(Results!$L136="","",IF(L136&lt;&gt;"",L136,0)/SUM(Results!$L$7:$L$189))</f>
        <v/>
      </c>
      <c r="N136" s="8"/>
      <c r="O136" s="8"/>
      <c r="P136" s="8"/>
      <c r="Q136" s="8"/>
      <c r="R136" s="8"/>
      <c r="S136" s="8"/>
      <c r="T136" s="8"/>
      <c r="U136" s="8"/>
      <c r="V136" s="8"/>
      <c r="W136" s="8"/>
      <c r="X136" s="8"/>
      <c r="Y136" s="8"/>
      <c r="Z136" s="8"/>
      <c r="AA136" s="8"/>
      <c r="AB136" s="8"/>
      <c r="AC136" s="8"/>
      <c r="AD136" s="8"/>
      <c r="AE136" s="8"/>
      <c r="AF136" s="8"/>
    </row>
    <row r="137" spans="1:32" x14ac:dyDescent="0.25">
      <c r="A137" s="67" t="str">
        <f>IF(B137&lt;&gt;"",COUNTA($B$7:B137),"")</f>
        <v/>
      </c>
      <c r="B137" s="62"/>
      <c r="C137" s="62"/>
      <c r="D137" s="62" t="str">
        <f>IF(Table13[[#This Row],[Energy Source]]="","",Table13[[#This Row],[Energy Source]])</f>
        <v/>
      </c>
      <c r="E137" s="62" t="str">
        <f>IF(Table13[[#This Row],[Units]]="", "", Table13[[#This Row],[Units]])</f>
        <v/>
      </c>
      <c r="F137" s="62" t="str">
        <f>IF(Table13[[#This Row],[Annual Consumption]]="", "", Table13[[#This Row],[Annual Consumption]])</f>
        <v/>
      </c>
      <c r="G137" s="14" t="str">
        <f>IFERROR(VLOOKUP(B137,'Emission Inputs (Optional)'!$G$9:$I$191,3,FALSE),"")</f>
        <v/>
      </c>
      <c r="H137" s="63" t="str">
        <f>IF(OR(Results!$C137="Energy", Results!$C137="Conserved Energy"), VLOOKUP(Results!$E137,'Emission Inputs (Optional)'!$S$10:$T$27,2,FALSE)*Results!$F137, "")</f>
        <v/>
      </c>
      <c r="I137" s="63" t="str">
        <f>IF(Results!$H137&lt;&gt;"",Results!$H137*0.293071,"")</f>
        <v/>
      </c>
      <c r="J137" s="68" t="str">
        <f>IF(Results!$H137&lt;&gt;"",Results!$H137/SUM($H$7:$H$189),"")</f>
        <v/>
      </c>
      <c r="K137" s="63" t="str">
        <f>IF(Results!$H137&lt;&gt;"",(HLOOKUP(Table13[[#This Row],[Units]],'Emission Inputs (Optional)'!$K$10:$Q$27,MATCH(Table13[[#This Row],[Energy Source]],'Emission Inputs (Optional)'!$K$10:$K$27,0),FALSE))*Table13[[#This Row],[Annual Consumption]],"")</f>
        <v/>
      </c>
      <c r="L137" s="63" t="str">
        <f>IF(Results!$K137&lt;&gt;"",Results!$K137,G137)</f>
        <v/>
      </c>
      <c r="M137" s="69" t="str">
        <f>IF(Results!$L137="","",IF(L137&lt;&gt;"",L137,0)/SUM(Results!$L$7:$L$189))</f>
        <v/>
      </c>
      <c r="N137" s="8"/>
      <c r="O137" s="8"/>
      <c r="P137" s="8"/>
      <c r="Q137" s="8"/>
      <c r="R137" s="8"/>
      <c r="S137" s="8"/>
      <c r="T137" s="8"/>
      <c r="U137" s="8"/>
      <c r="V137" s="8"/>
      <c r="W137" s="8"/>
      <c r="X137" s="8"/>
      <c r="Y137" s="8"/>
      <c r="Z137" s="8"/>
      <c r="AA137" s="8"/>
      <c r="AB137" s="8"/>
      <c r="AC137" s="8"/>
      <c r="AD137" s="8"/>
      <c r="AE137" s="8"/>
      <c r="AF137" s="8"/>
    </row>
    <row r="138" spans="1:32" x14ac:dyDescent="0.25">
      <c r="A138" s="67" t="str">
        <f>IF(B138&lt;&gt;"",COUNTA($B$7:B138),"")</f>
        <v/>
      </c>
      <c r="B138" s="62"/>
      <c r="C138" s="62"/>
      <c r="D138" s="62" t="str">
        <f>IF(Table13[[#This Row],[Energy Source]]="","",Table13[[#This Row],[Energy Source]])</f>
        <v/>
      </c>
      <c r="E138" s="62" t="str">
        <f>IF(Table13[[#This Row],[Units]]="", "", Table13[[#This Row],[Units]])</f>
        <v/>
      </c>
      <c r="F138" s="62" t="str">
        <f>IF(Table13[[#This Row],[Annual Consumption]]="", "", Table13[[#This Row],[Annual Consumption]])</f>
        <v/>
      </c>
      <c r="G138" s="14" t="str">
        <f>IFERROR(VLOOKUP(B138,'Emission Inputs (Optional)'!$G$9:$I$191,3,FALSE),"")</f>
        <v/>
      </c>
      <c r="H138" s="63" t="str">
        <f>IF(OR(Results!$C138="Energy", Results!$C138="Conserved Energy"), VLOOKUP(Results!$E138,'Emission Inputs (Optional)'!$S$10:$T$27,2,FALSE)*Results!$F138, "")</f>
        <v/>
      </c>
      <c r="I138" s="63" t="str">
        <f>IF(Results!$H138&lt;&gt;"",Results!$H138*0.293071,"")</f>
        <v/>
      </c>
      <c r="J138" s="68" t="str">
        <f>IF(Results!$H138&lt;&gt;"",Results!$H138/SUM($H$7:$H$189),"")</f>
        <v/>
      </c>
      <c r="K138" s="63" t="str">
        <f>IF(Results!$H138&lt;&gt;"",(HLOOKUP(Table13[[#This Row],[Units]],'Emission Inputs (Optional)'!$K$10:$Q$27,MATCH(Table13[[#This Row],[Energy Source]],'Emission Inputs (Optional)'!$K$10:$K$27,0),FALSE))*Table13[[#This Row],[Annual Consumption]],"")</f>
        <v/>
      </c>
      <c r="L138" s="63" t="str">
        <f>IF(Results!$K138&lt;&gt;"",Results!$K138,G138)</f>
        <v/>
      </c>
      <c r="M138" s="69" t="str">
        <f>IF(Results!$L138="","",IF(L138&lt;&gt;"",L138,0)/SUM(Results!$L$7:$L$189))</f>
        <v/>
      </c>
      <c r="N138" s="8"/>
      <c r="O138" s="8"/>
      <c r="P138" s="8"/>
      <c r="Q138" s="8"/>
      <c r="R138" s="8"/>
      <c r="S138" s="8"/>
      <c r="T138" s="8"/>
      <c r="U138" s="8"/>
      <c r="V138" s="8"/>
      <c r="W138" s="8"/>
      <c r="X138" s="8"/>
      <c r="Y138" s="8"/>
      <c r="Z138" s="8"/>
      <c r="AA138" s="8"/>
      <c r="AB138" s="8"/>
      <c r="AC138" s="8"/>
      <c r="AD138" s="8"/>
      <c r="AE138" s="8"/>
      <c r="AF138" s="8"/>
    </row>
    <row r="139" spans="1:32" x14ac:dyDescent="0.25">
      <c r="A139" s="67" t="str">
        <f>IF(B139&lt;&gt;"",COUNTA($B$7:B139),"")</f>
        <v/>
      </c>
      <c r="B139" s="62"/>
      <c r="C139" s="62"/>
      <c r="D139" s="62" t="str">
        <f>IF(Table13[[#This Row],[Energy Source]]="","",Table13[[#This Row],[Energy Source]])</f>
        <v/>
      </c>
      <c r="E139" s="62" t="str">
        <f>IF(Table13[[#This Row],[Units]]="", "", Table13[[#This Row],[Units]])</f>
        <v/>
      </c>
      <c r="F139" s="62" t="str">
        <f>IF(Table13[[#This Row],[Annual Consumption]]="", "", Table13[[#This Row],[Annual Consumption]])</f>
        <v/>
      </c>
      <c r="G139" s="14" t="str">
        <f>IFERROR(VLOOKUP(B139,'Emission Inputs (Optional)'!$G$9:$I$191,3,FALSE),"")</f>
        <v/>
      </c>
      <c r="H139" s="63" t="str">
        <f>IF(OR(Results!$C139="Energy", Results!$C139="Conserved Energy"), VLOOKUP(Results!$E139,'Emission Inputs (Optional)'!$S$10:$T$27,2,FALSE)*Results!$F139, "")</f>
        <v/>
      </c>
      <c r="I139" s="63" t="str">
        <f>IF(Results!$H139&lt;&gt;"",Results!$H139*0.293071,"")</f>
        <v/>
      </c>
      <c r="J139" s="68" t="str">
        <f>IF(Results!$H139&lt;&gt;"",Results!$H139/SUM($H$7:$H$189),"")</f>
        <v/>
      </c>
      <c r="K139" s="63" t="str">
        <f>IF(Results!$H139&lt;&gt;"",(HLOOKUP(Table13[[#This Row],[Units]],'Emission Inputs (Optional)'!$K$10:$Q$27,MATCH(Table13[[#This Row],[Energy Source]],'Emission Inputs (Optional)'!$K$10:$K$27,0),FALSE))*Table13[[#This Row],[Annual Consumption]],"")</f>
        <v/>
      </c>
      <c r="L139" s="63" t="str">
        <f>IF(Results!$K139&lt;&gt;"",Results!$K139,G139)</f>
        <v/>
      </c>
      <c r="M139" s="69" t="str">
        <f>IF(Results!$L139="","",IF(L139&lt;&gt;"",L139,0)/SUM(Results!$L$7:$L$189))</f>
        <v/>
      </c>
      <c r="N139" s="8"/>
      <c r="O139" s="8"/>
      <c r="P139" s="8"/>
      <c r="Q139" s="8"/>
      <c r="R139" s="8"/>
      <c r="S139" s="8"/>
      <c r="T139" s="8"/>
      <c r="U139" s="8"/>
      <c r="V139" s="8"/>
      <c r="W139" s="8"/>
      <c r="X139" s="8"/>
      <c r="Y139" s="8"/>
      <c r="Z139" s="8"/>
      <c r="AA139" s="8"/>
      <c r="AB139" s="8"/>
      <c r="AC139" s="8"/>
      <c r="AD139" s="8"/>
      <c r="AE139" s="8"/>
      <c r="AF139" s="8"/>
    </row>
    <row r="140" spans="1:32" x14ac:dyDescent="0.25">
      <c r="A140" s="67" t="str">
        <f>IF(B140&lt;&gt;"",COUNTA($B$7:B140),"")</f>
        <v/>
      </c>
      <c r="B140" s="62"/>
      <c r="C140" s="62"/>
      <c r="D140" s="62" t="str">
        <f>IF(Table13[[#This Row],[Energy Source]]="","",Table13[[#This Row],[Energy Source]])</f>
        <v/>
      </c>
      <c r="E140" s="62" t="str">
        <f>IF(Table13[[#This Row],[Units]]="", "", Table13[[#This Row],[Units]])</f>
        <v/>
      </c>
      <c r="F140" s="62" t="str">
        <f>IF(Table13[[#This Row],[Annual Consumption]]="", "", Table13[[#This Row],[Annual Consumption]])</f>
        <v/>
      </c>
      <c r="G140" s="14" t="str">
        <f>IFERROR(VLOOKUP(B140,'Emission Inputs (Optional)'!$G$9:$I$191,3,FALSE),"")</f>
        <v/>
      </c>
      <c r="H140" s="63" t="str">
        <f>IF(OR(Results!$C140="Energy", Results!$C140="Conserved Energy"), VLOOKUP(Results!$E140,'Emission Inputs (Optional)'!$S$10:$T$27,2,FALSE)*Results!$F140, "")</f>
        <v/>
      </c>
      <c r="I140" s="63" t="str">
        <f>IF(Results!$H140&lt;&gt;"",Results!$H140*0.293071,"")</f>
        <v/>
      </c>
      <c r="J140" s="68" t="str">
        <f>IF(Results!$H140&lt;&gt;"",Results!$H140/SUM($H$7:$H$189),"")</f>
        <v/>
      </c>
      <c r="K140" s="63" t="str">
        <f>IF(Results!$H140&lt;&gt;"",(HLOOKUP(Table13[[#This Row],[Units]],'Emission Inputs (Optional)'!$K$10:$Q$27,MATCH(Table13[[#This Row],[Energy Source]],'Emission Inputs (Optional)'!$K$10:$K$27,0),FALSE))*Table13[[#This Row],[Annual Consumption]],"")</f>
        <v/>
      </c>
      <c r="L140" s="63" t="str">
        <f>IF(Results!$K140&lt;&gt;"",Results!$K140,G140)</f>
        <v/>
      </c>
      <c r="M140" s="69" t="str">
        <f>IF(Results!$L140="","",IF(L140&lt;&gt;"",L140,0)/SUM(Results!$L$7:$L$189))</f>
        <v/>
      </c>
      <c r="N140" s="8"/>
      <c r="O140" s="8"/>
      <c r="P140" s="8"/>
      <c r="Q140" s="8"/>
      <c r="R140" s="8"/>
      <c r="S140" s="8"/>
      <c r="T140" s="8"/>
      <c r="U140" s="8"/>
      <c r="V140" s="8"/>
      <c r="W140" s="8"/>
      <c r="X140" s="8"/>
      <c r="Y140" s="8"/>
      <c r="Z140" s="8"/>
      <c r="AA140" s="8"/>
      <c r="AB140" s="8"/>
      <c r="AC140" s="8"/>
      <c r="AD140" s="8"/>
      <c r="AE140" s="8"/>
      <c r="AF140" s="8"/>
    </row>
    <row r="141" spans="1:32" x14ac:dyDescent="0.25">
      <c r="A141" s="67" t="str">
        <f>IF(B141&lt;&gt;"",COUNTA($B$7:B141),"")</f>
        <v/>
      </c>
      <c r="B141" s="62"/>
      <c r="C141" s="62"/>
      <c r="D141" s="62" t="str">
        <f>IF(Table13[[#This Row],[Energy Source]]="","",Table13[[#This Row],[Energy Source]])</f>
        <v/>
      </c>
      <c r="E141" s="62" t="str">
        <f>IF(Table13[[#This Row],[Units]]="", "", Table13[[#This Row],[Units]])</f>
        <v/>
      </c>
      <c r="F141" s="62" t="str">
        <f>IF(Table13[[#This Row],[Annual Consumption]]="", "", Table13[[#This Row],[Annual Consumption]])</f>
        <v/>
      </c>
      <c r="G141" s="14" t="str">
        <f>IFERROR(VLOOKUP(B141,'Emission Inputs (Optional)'!$G$9:$I$191,3,FALSE),"")</f>
        <v/>
      </c>
      <c r="H141" s="63" t="str">
        <f>IF(OR(Results!$C141="Energy", Results!$C141="Conserved Energy"), VLOOKUP(Results!$E141,'Emission Inputs (Optional)'!$S$10:$T$27,2,FALSE)*Results!$F141, "")</f>
        <v/>
      </c>
      <c r="I141" s="63" t="str">
        <f>IF(Results!$H141&lt;&gt;"",Results!$H141*0.293071,"")</f>
        <v/>
      </c>
      <c r="J141" s="68" t="str">
        <f>IF(Results!$H141&lt;&gt;"",Results!$H141/SUM($H$7:$H$189),"")</f>
        <v/>
      </c>
      <c r="K141" s="63" t="str">
        <f>IF(Results!$H141&lt;&gt;"",(HLOOKUP(Table13[[#This Row],[Units]],'Emission Inputs (Optional)'!$K$10:$Q$27,MATCH(Table13[[#This Row],[Energy Source]],'Emission Inputs (Optional)'!$K$10:$K$27,0),FALSE))*Table13[[#This Row],[Annual Consumption]],"")</f>
        <v/>
      </c>
      <c r="L141" s="63" t="str">
        <f>IF(Results!$K141&lt;&gt;"",Results!$K141,G141)</f>
        <v/>
      </c>
      <c r="M141" s="69" t="str">
        <f>IF(Results!$L141="","",IF(L141&lt;&gt;"",L141,0)/SUM(Results!$L$7:$L$189))</f>
        <v/>
      </c>
      <c r="N141" s="8"/>
      <c r="O141" s="8"/>
      <c r="P141" s="8"/>
      <c r="Q141" s="8"/>
      <c r="R141" s="8"/>
      <c r="S141" s="8"/>
      <c r="T141" s="8"/>
      <c r="U141" s="8"/>
      <c r="V141" s="8"/>
      <c r="W141" s="8"/>
      <c r="X141" s="8"/>
      <c r="Y141" s="8"/>
      <c r="Z141" s="8"/>
      <c r="AA141" s="8"/>
      <c r="AB141" s="8"/>
      <c r="AC141" s="8"/>
      <c r="AD141" s="8"/>
      <c r="AE141" s="8"/>
      <c r="AF141" s="8"/>
    </row>
    <row r="142" spans="1:32" x14ac:dyDescent="0.25">
      <c r="A142" s="67" t="str">
        <f>IF(B142&lt;&gt;"",COUNTA($B$7:B142),"")</f>
        <v/>
      </c>
      <c r="B142" s="62"/>
      <c r="C142" s="62"/>
      <c r="D142" s="62" t="str">
        <f>IF(Table13[[#This Row],[Energy Source]]="","",Table13[[#This Row],[Energy Source]])</f>
        <v/>
      </c>
      <c r="E142" s="62" t="str">
        <f>IF(Table13[[#This Row],[Units]]="", "", Table13[[#This Row],[Units]])</f>
        <v/>
      </c>
      <c r="F142" s="62" t="str">
        <f>IF(Table13[[#This Row],[Annual Consumption]]="", "", Table13[[#This Row],[Annual Consumption]])</f>
        <v/>
      </c>
      <c r="G142" s="14" t="str">
        <f>IFERROR(VLOOKUP(B142,'Emission Inputs (Optional)'!$G$9:$I$191,3,FALSE),"")</f>
        <v/>
      </c>
      <c r="H142" s="63" t="str">
        <f>IF(OR(Results!$C142="Energy", Results!$C142="Conserved Energy"), VLOOKUP(Results!$E142,'Emission Inputs (Optional)'!$S$10:$T$27,2,FALSE)*Results!$F142, "")</f>
        <v/>
      </c>
      <c r="I142" s="63" t="str">
        <f>IF(Results!$H142&lt;&gt;"",Results!$H142*0.293071,"")</f>
        <v/>
      </c>
      <c r="J142" s="68" t="str">
        <f>IF(Results!$H142&lt;&gt;"",Results!$H142/SUM($H$7:$H$189),"")</f>
        <v/>
      </c>
      <c r="K142" s="63" t="str">
        <f>IF(Results!$H142&lt;&gt;"",(HLOOKUP(Table13[[#This Row],[Units]],'Emission Inputs (Optional)'!$K$10:$Q$27,MATCH(Table13[[#This Row],[Energy Source]],'Emission Inputs (Optional)'!$K$10:$K$27,0),FALSE))*Table13[[#This Row],[Annual Consumption]],"")</f>
        <v/>
      </c>
      <c r="L142" s="63" t="str">
        <f>IF(Results!$K142&lt;&gt;"",Results!$K142,G142)</f>
        <v/>
      </c>
      <c r="M142" s="69" t="str">
        <f>IF(Results!$L142="","",IF(L142&lt;&gt;"",L142,0)/SUM(Results!$L$7:$L$189))</f>
        <v/>
      </c>
      <c r="N142" s="8"/>
      <c r="O142" s="8"/>
      <c r="P142" s="8"/>
      <c r="Q142" s="8"/>
      <c r="R142" s="8"/>
      <c r="S142" s="8"/>
      <c r="T142" s="8"/>
      <c r="U142" s="8"/>
      <c r="V142" s="8"/>
      <c r="W142" s="8"/>
      <c r="X142" s="8"/>
      <c r="Y142" s="8"/>
      <c r="Z142" s="8"/>
      <c r="AA142" s="8"/>
      <c r="AB142" s="8"/>
      <c r="AC142" s="8"/>
      <c r="AD142" s="8"/>
      <c r="AE142" s="8"/>
      <c r="AF142" s="8"/>
    </row>
    <row r="143" spans="1:32" x14ac:dyDescent="0.25">
      <c r="A143" s="67" t="str">
        <f>IF(B143&lt;&gt;"",COUNTA($B$7:B143),"")</f>
        <v/>
      </c>
      <c r="B143" s="62"/>
      <c r="C143" s="62"/>
      <c r="D143" s="62" t="str">
        <f>IF(Table13[[#This Row],[Energy Source]]="","",Table13[[#This Row],[Energy Source]])</f>
        <v/>
      </c>
      <c r="E143" s="62" t="str">
        <f>IF(Table13[[#This Row],[Units]]="", "", Table13[[#This Row],[Units]])</f>
        <v/>
      </c>
      <c r="F143" s="62" t="str">
        <f>IF(Table13[[#This Row],[Annual Consumption]]="", "", Table13[[#This Row],[Annual Consumption]])</f>
        <v/>
      </c>
      <c r="G143" s="14" t="str">
        <f>IFERROR(VLOOKUP(B143,'Emission Inputs (Optional)'!$G$9:$I$191,3,FALSE),"")</f>
        <v/>
      </c>
      <c r="H143" s="63" t="str">
        <f>IF(OR(Results!$C143="Energy", Results!$C143="Conserved Energy"), VLOOKUP(Results!$E143,'Emission Inputs (Optional)'!$S$10:$T$27,2,FALSE)*Results!$F143, "")</f>
        <v/>
      </c>
      <c r="I143" s="63" t="str">
        <f>IF(Results!$H143&lt;&gt;"",Results!$H143*0.293071,"")</f>
        <v/>
      </c>
      <c r="J143" s="68" t="str">
        <f>IF(Results!$H143&lt;&gt;"",Results!$H143/SUM($H$7:$H$189),"")</f>
        <v/>
      </c>
      <c r="K143" s="63" t="str">
        <f>IF(Results!$H143&lt;&gt;"",(HLOOKUP(Table13[[#This Row],[Units]],'Emission Inputs (Optional)'!$K$10:$Q$27,MATCH(Table13[[#This Row],[Energy Source]],'Emission Inputs (Optional)'!$K$10:$K$27,0),FALSE))*Table13[[#This Row],[Annual Consumption]],"")</f>
        <v/>
      </c>
      <c r="L143" s="63" t="str">
        <f>IF(Results!$K143&lt;&gt;"",Results!$K143,G143)</f>
        <v/>
      </c>
      <c r="M143" s="69" t="str">
        <f>IF(Results!$L143="","",IF(L143&lt;&gt;"",L143,0)/SUM(Results!$L$7:$L$189))</f>
        <v/>
      </c>
      <c r="N143" s="8"/>
      <c r="O143" s="8"/>
      <c r="P143" s="8"/>
      <c r="Q143" s="8"/>
      <c r="R143" s="8"/>
      <c r="S143" s="8"/>
      <c r="T143" s="8"/>
      <c r="U143" s="8"/>
      <c r="V143" s="8"/>
      <c r="W143" s="8"/>
      <c r="X143" s="8"/>
      <c r="Y143" s="8"/>
      <c r="Z143" s="8"/>
      <c r="AA143" s="8"/>
      <c r="AB143" s="8"/>
      <c r="AC143" s="8"/>
      <c r="AD143" s="8"/>
      <c r="AE143" s="8"/>
      <c r="AF143" s="8"/>
    </row>
    <row r="144" spans="1:32" x14ac:dyDescent="0.25">
      <c r="A144" s="67" t="str">
        <f>IF(B144&lt;&gt;"",COUNTA($B$7:B144),"")</f>
        <v/>
      </c>
      <c r="B144" s="62"/>
      <c r="C144" s="62"/>
      <c r="D144" s="62" t="str">
        <f>IF(Table13[[#This Row],[Energy Source]]="","",Table13[[#This Row],[Energy Source]])</f>
        <v/>
      </c>
      <c r="E144" s="62" t="str">
        <f>IF(Table13[[#This Row],[Units]]="", "", Table13[[#This Row],[Units]])</f>
        <v/>
      </c>
      <c r="F144" s="62" t="str">
        <f>IF(Table13[[#This Row],[Annual Consumption]]="", "", Table13[[#This Row],[Annual Consumption]])</f>
        <v/>
      </c>
      <c r="G144" s="14" t="str">
        <f>IFERROR(VLOOKUP(B144,'Emission Inputs (Optional)'!$G$9:$I$191,3,FALSE),"")</f>
        <v/>
      </c>
      <c r="H144" s="63" t="str">
        <f>IF(OR(Results!$C144="Energy", Results!$C144="Conserved Energy"), VLOOKUP(Results!$E144,'Emission Inputs (Optional)'!$S$10:$T$27,2,FALSE)*Results!$F144, "")</f>
        <v/>
      </c>
      <c r="I144" s="63" t="str">
        <f>IF(Results!$H144&lt;&gt;"",Results!$H144*0.293071,"")</f>
        <v/>
      </c>
      <c r="J144" s="68" t="str">
        <f>IF(Results!$H144&lt;&gt;"",Results!$H144/SUM($H$7:$H$189),"")</f>
        <v/>
      </c>
      <c r="K144" s="63" t="str">
        <f>IF(Results!$H144&lt;&gt;"",(HLOOKUP(Table13[[#This Row],[Units]],'Emission Inputs (Optional)'!$K$10:$Q$27,MATCH(Table13[[#This Row],[Energy Source]],'Emission Inputs (Optional)'!$K$10:$K$27,0),FALSE))*Table13[[#This Row],[Annual Consumption]],"")</f>
        <v/>
      </c>
      <c r="L144" s="63" t="str">
        <f>IF(Results!$K144&lt;&gt;"",Results!$K144,G144)</f>
        <v/>
      </c>
      <c r="M144" s="69" t="str">
        <f>IF(Results!$L144="","",IF(L144&lt;&gt;"",L144,0)/SUM(Results!$L$7:$L$189))</f>
        <v/>
      </c>
      <c r="N144" s="8"/>
      <c r="O144" s="8"/>
      <c r="P144" s="8"/>
      <c r="Q144" s="8"/>
      <c r="R144" s="8"/>
      <c r="S144" s="8"/>
      <c r="T144" s="8"/>
      <c r="U144" s="8"/>
      <c r="V144" s="8"/>
      <c r="W144" s="8"/>
      <c r="X144" s="8"/>
      <c r="Y144" s="8"/>
      <c r="Z144" s="8"/>
      <c r="AA144" s="8"/>
      <c r="AB144" s="8"/>
      <c r="AC144" s="8"/>
      <c r="AD144" s="8"/>
      <c r="AE144" s="8"/>
      <c r="AF144" s="8"/>
    </row>
    <row r="145" spans="1:32" x14ac:dyDescent="0.25">
      <c r="A145" s="67" t="str">
        <f>IF(B145&lt;&gt;"",COUNTA($B$7:B145),"")</f>
        <v/>
      </c>
      <c r="B145" s="62"/>
      <c r="C145" s="62"/>
      <c r="D145" s="62" t="str">
        <f>IF(Table13[[#This Row],[Energy Source]]="","",Table13[[#This Row],[Energy Source]])</f>
        <v/>
      </c>
      <c r="E145" s="62" t="str">
        <f>IF(Table13[[#This Row],[Units]]="", "", Table13[[#This Row],[Units]])</f>
        <v/>
      </c>
      <c r="F145" s="62" t="str">
        <f>IF(Table13[[#This Row],[Annual Consumption]]="", "", Table13[[#This Row],[Annual Consumption]])</f>
        <v/>
      </c>
      <c r="G145" s="14" t="str">
        <f>IFERROR(VLOOKUP(B145,'Emission Inputs (Optional)'!$G$9:$I$191,3,FALSE),"")</f>
        <v/>
      </c>
      <c r="H145" s="63" t="str">
        <f>IF(OR(Results!$C145="Energy", Results!$C145="Conserved Energy"), VLOOKUP(Results!$E145,'Emission Inputs (Optional)'!$S$10:$T$27,2,FALSE)*Results!$F145, "")</f>
        <v/>
      </c>
      <c r="I145" s="63" t="str">
        <f>IF(Results!$H145&lt;&gt;"",Results!$H145*0.293071,"")</f>
        <v/>
      </c>
      <c r="J145" s="68" t="str">
        <f>IF(Results!$H145&lt;&gt;"",Results!$H145/SUM($H$7:$H$189),"")</f>
        <v/>
      </c>
      <c r="K145" s="63" t="str">
        <f>IF(Results!$H145&lt;&gt;"",(HLOOKUP(Table13[[#This Row],[Units]],'Emission Inputs (Optional)'!$K$10:$Q$27,MATCH(Table13[[#This Row],[Energy Source]],'Emission Inputs (Optional)'!$K$10:$K$27,0),FALSE))*Table13[[#This Row],[Annual Consumption]],"")</f>
        <v/>
      </c>
      <c r="L145" s="63" t="str">
        <f>IF(Results!$K145&lt;&gt;"",Results!$K145,G145)</f>
        <v/>
      </c>
      <c r="M145" s="69" t="str">
        <f>IF(Results!$L145="","",IF(L145&lt;&gt;"",L145,0)/SUM(Results!$L$7:$L$189))</f>
        <v/>
      </c>
      <c r="N145" s="8"/>
      <c r="O145" s="8"/>
      <c r="P145" s="8"/>
      <c r="Q145" s="8"/>
      <c r="R145" s="8"/>
      <c r="S145" s="8"/>
      <c r="T145" s="8"/>
      <c r="U145" s="8"/>
      <c r="V145" s="8"/>
      <c r="W145" s="8"/>
      <c r="X145" s="8"/>
      <c r="Y145" s="8"/>
      <c r="Z145" s="8"/>
      <c r="AA145" s="8"/>
      <c r="AB145" s="8"/>
      <c r="AC145" s="8"/>
      <c r="AD145" s="8"/>
      <c r="AE145" s="8"/>
      <c r="AF145" s="8"/>
    </row>
    <row r="146" spans="1:32" x14ac:dyDescent="0.25">
      <c r="A146" s="67" t="str">
        <f>IF(B146&lt;&gt;"",COUNTA($B$7:B146),"")</f>
        <v/>
      </c>
      <c r="B146" s="62"/>
      <c r="C146" s="62"/>
      <c r="D146" s="62" t="str">
        <f>IF(Table13[[#This Row],[Energy Source]]="","",Table13[[#This Row],[Energy Source]])</f>
        <v/>
      </c>
      <c r="E146" s="62" t="str">
        <f>IF(Table13[[#This Row],[Units]]="", "", Table13[[#This Row],[Units]])</f>
        <v/>
      </c>
      <c r="F146" s="62" t="str">
        <f>IF(Table13[[#This Row],[Annual Consumption]]="", "", Table13[[#This Row],[Annual Consumption]])</f>
        <v/>
      </c>
      <c r="G146" s="14" t="str">
        <f>IFERROR(VLOOKUP(B146,'Emission Inputs (Optional)'!$G$9:$I$191,3,FALSE),"")</f>
        <v/>
      </c>
      <c r="H146" s="63" t="str">
        <f>IF(OR(Results!$C146="Energy", Results!$C146="Conserved Energy"), VLOOKUP(Results!$E146,'Emission Inputs (Optional)'!$S$10:$T$27,2,FALSE)*Results!$F146, "")</f>
        <v/>
      </c>
      <c r="I146" s="63" t="str">
        <f>IF(Results!$H146&lt;&gt;"",Results!$H146*0.293071,"")</f>
        <v/>
      </c>
      <c r="J146" s="68" t="str">
        <f>IF(Results!$H146&lt;&gt;"",Results!$H146/SUM($H$7:$H$189),"")</f>
        <v/>
      </c>
      <c r="K146" s="63" t="str">
        <f>IF(Results!$H146&lt;&gt;"",(HLOOKUP(Table13[[#This Row],[Units]],'Emission Inputs (Optional)'!$K$10:$Q$27,MATCH(Table13[[#This Row],[Energy Source]],'Emission Inputs (Optional)'!$K$10:$K$27,0),FALSE))*Table13[[#This Row],[Annual Consumption]],"")</f>
        <v/>
      </c>
      <c r="L146" s="63" t="str">
        <f>IF(Results!$K146&lt;&gt;"",Results!$K146,G146)</f>
        <v/>
      </c>
      <c r="M146" s="69" t="str">
        <f>IF(Results!$L146="","",IF(L146&lt;&gt;"",L146,0)/SUM(Results!$L$7:$L$189))</f>
        <v/>
      </c>
      <c r="N146" s="8"/>
      <c r="O146" s="8"/>
      <c r="P146" s="8"/>
      <c r="Q146" s="8"/>
      <c r="R146" s="8"/>
      <c r="S146" s="8"/>
      <c r="T146" s="8"/>
      <c r="U146" s="8"/>
      <c r="V146" s="8"/>
      <c r="W146" s="8"/>
      <c r="X146" s="8"/>
      <c r="Y146" s="8"/>
      <c r="Z146" s="8"/>
      <c r="AA146" s="8"/>
      <c r="AB146" s="8"/>
      <c r="AC146" s="8"/>
      <c r="AD146" s="8"/>
      <c r="AE146" s="8"/>
      <c r="AF146" s="8"/>
    </row>
    <row r="147" spans="1:32" x14ac:dyDescent="0.25">
      <c r="A147" s="67" t="str">
        <f>IF(B147&lt;&gt;"",COUNTA($B$7:B147),"")</f>
        <v/>
      </c>
      <c r="B147" s="62"/>
      <c r="C147" s="62"/>
      <c r="D147" s="62" t="str">
        <f>IF(Table13[[#This Row],[Energy Source]]="","",Table13[[#This Row],[Energy Source]])</f>
        <v/>
      </c>
      <c r="E147" s="62" t="str">
        <f>IF(Table13[[#This Row],[Units]]="", "", Table13[[#This Row],[Units]])</f>
        <v/>
      </c>
      <c r="F147" s="62" t="str">
        <f>IF(Table13[[#This Row],[Annual Consumption]]="", "", Table13[[#This Row],[Annual Consumption]])</f>
        <v/>
      </c>
      <c r="G147" s="14" t="str">
        <f>IFERROR(VLOOKUP(B147,'Emission Inputs (Optional)'!$G$9:$I$191,3,FALSE),"")</f>
        <v/>
      </c>
      <c r="H147" s="63" t="str">
        <f>IF(OR(Results!$C147="Energy", Results!$C147="Conserved Energy"), VLOOKUP(Results!$E147,'Emission Inputs (Optional)'!$S$10:$T$27,2,FALSE)*Results!$F147, "")</f>
        <v/>
      </c>
      <c r="I147" s="63" t="str">
        <f>IF(Results!$H147&lt;&gt;"",Results!$H147*0.293071,"")</f>
        <v/>
      </c>
      <c r="J147" s="68" t="str">
        <f>IF(Results!$H147&lt;&gt;"",Results!$H147/SUM($H$7:$H$189),"")</f>
        <v/>
      </c>
      <c r="K147" s="63" t="str">
        <f>IF(Results!$H147&lt;&gt;"",(HLOOKUP(Table13[[#This Row],[Units]],'Emission Inputs (Optional)'!$K$10:$Q$27,MATCH(Table13[[#This Row],[Energy Source]],'Emission Inputs (Optional)'!$K$10:$K$27,0),FALSE))*Table13[[#This Row],[Annual Consumption]],"")</f>
        <v/>
      </c>
      <c r="L147" s="63" t="str">
        <f>IF(Results!$K147&lt;&gt;"",Results!$K147,G147)</f>
        <v/>
      </c>
      <c r="M147" s="69" t="str">
        <f>IF(Results!$L147="","",IF(L147&lt;&gt;"",L147,0)/SUM(Results!$L$7:$L$189))</f>
        <v/>
      </c>
      <c r="N147" s="8"/>
      <c r="O147" s="8"/>
      <c r="P147" s="8"/>
      <c r="Q147" s="8"/>
      <c r="R147" s="8"/>
      <c r="S147" s="8"/>
      <c r="T147" s="8"/>
      <c r="U147" s="8"/>
      <c r="V147" s="8"/>
      <c r="W147" s="8"/>
      <c r="X147" s="8"/>
      <c r="Y147" s="8"/>
      <c r="Z147" s="8"/>
      <c r="AA147" s="8"/>
      <c r="AB147" s="8"/>
      <c r="AC147" s="8"/>
      <c r="AD147" s="8"/>
      <c r="AE147" s="8"/>
      <c r="AF147" s="8"/>
    </row>
    <row r="148" spans="1:32" x14ac:dyDescent="0.25">
      <c r="A148" s="67" t="str">
        <f>IF(B148&lt;&gt;"",COUNTA($B$7:B148),"")</f>
        <v/>
      </c>
      <c r="B148" s="62"/>
      <c r="C148" s="62"/>
      <c r="D148" s="62" t="str">
        <f>IF(Table13[[#This Row],[Energy Source]]="","",Table13[[#This Row],[Energy Source]])</f>
        <v/>
      </c>
      <c r="E148" s="62" t="str">
        <f>IF(Table13[[#This Row],[Units]]="", "", Table13[[#This Row],[Units]])</f>
        <v/>
      </c>
      <c r="F148" s="62" t="str">
        <f>IF(Table13[[#This Row],[Annual Consumption]]="", "", Table13[[#This Row],[Annual Consumption]])</f>
        <v/>
      </c>
      <c r="G148" s="14" t="str">
        <f>IFERROR(VLOOKUP(B148,'Emission Inputs (Optional)'!$G$9:$I$191,3,FALSE),"")</f>
        <v/>
      </c>
      <c r="H148" s="63" t="str">
        <f>IF(OR(Results!$C148="Energy", Results!$C148="Conserved Energy"), VLOOKUP(Results!$E148,'Emission Inputs (Optional)'!$S$10:$T$27,2,FALSE)*Results!$F148, "")</f>
        <v/>
      </c>
      <c r="I148" s="63" t="str">
        <f>IF(Results!$H148&lt;&gt;"",Results!$H148*0.293071,"")</f>
        <v/>
      </c>
      <c r="J148" s="68" t="str">
        <f>IF(Results!$H148&lt;&gt;"",Results!$H148/SUM($H$7:$H$189),"")</f>
        <v/>
      </c>
      <c r="K148" s="63" t="str">
        <f>IF(Results!$H148&lt;&gt;"",(HLOOKUP(Table13[[#This Row],[Units]],'Emission Inputs (Optional)'!$K$10:$Q$27,MATCH(Table13[[#This Row],[Energy Source]],'Emission Inputs (Optional)'!$K$10:$K$27,0),FALSE))*Table13[[#This Row],[Annual Consumption]],"")</f>
        <v/>
      </c>
      <c r="L148" s="63" t="str">
        <f>IF(Results!$K148&lt;&gt;"",Results!$K148,G148)</f>
        <v/>
      </c>
      <c r="M148" s="69" t="str">
        <f>IF(Results!$L148="","",IF(L148&lt;&gt;"",L148,0)/SUM(Results!$L$7:$L$189))</f>
        <v/>
      </c>
      <c r="N148" s="8"/>
      <c r="O148" s="8"/>
      <c r="P148" s="8"/>
      <c r="Q148" s="8"/>
      <c r="R148" s="8"/>
      <c r="S148" s="8"/>
      <c r="T148" s="8"/>
      <c r="U148" s="8"/>
      <c r="V148" s="8"/>
      <c r="W148" s="8"/>
      <c r="X148" s="8"/>
      <c r="Y148" s="8"/>
      <c r="Z148" s="8"/>
      <c r="AA148" s="8"/>
      <c r="AB148" s="8"/>
      <c r="AC148" s="8"/>
      <c r="AD148" s="8"/>
      <c r="AE148" s="8"/>
      <c r="AF148" s="8"/>
    </row>
    <row r="149" spans="1:32" x14ac:dyDescent="0.25">
      <c r="A149" s="67" t="str">
        <f>IF(B149&lt;&gt;"",COUNTA($B$7:B149),"")</f>
        <v/>
      </c>
      <c r="B149" s="62"/>
      <c r="C149" s="62"/>
      <c r="D149" s="62" t="str">
        <f>IF(Table13[[#This Row],[Energy Source]]="","",Table13[[#This Row],[Energy Source]])</f>
        <v/>
      </c>
      <c r="E149" s="62" t="str">
        <f>IF(Table13[[#This Row],[Units]]="", "", Table13[[#This Row],[Units]])</f>
        <v/>
      </c>
      <c r="F149" s="62" t="str">
        <f>IF(Table13[[#This Row],[Annual Consumption]]="", "", Table13[[#This Row],[Annual Consumption]])</f>
        <v/>
      </c>
      <c r="G149" s="14" t="str">
        <f>IFERROR(VLOOKUP(B149,'Emission Inputs (Optional)'!$G$9:$I$191,3,FALSE),"")</f>
        <v/>
      </c>
      <c r="H149" s="63" t="str">
        <f>IF(OR(Results!$C149="Energy", Results!$C149="Conserved Energy"), VLOOKUP(Results!$E149,'Emission Inputs (Optional)'!$S$10:$T$27,2,FALSE)*Results!$F149, "")</f>
        <v/>
      </c>
      <c r="I149" s="63" t="str">
        <f>IF(Results!$H149&lt;&gt;"",Results!$H149*0.293071,"")</f>
        <v/>
      </c>
      <c r="J149" s="68" t="str">
        <f>IF(Results!$H149&lt;&gt;"",Results!$H149/SUM($H$7:$H$189),"")</f>
        <v/>
      </c>
      <c r="K149" s="63" t="str">
        <f>IF(Results!$H149&lt;&gt;"",(HLOOKUP(Table13[[#This Row],[Units]],'Emission Inputs (Optional)'!$K$10:$Q$27,MATCH(Table13[[#This Row],[Energy Source]],'Emission Inputs (Optional)'!$K$10:$K$27,0),FALSE))*Table13[[#This Row],[Annual Consumption]],"")</f>
        <v/>
      </c>
      <c r="L149" s="63" t="str">
        <f>IF(Results!$K149&lt;&gt;"",Results!$K149,G149)</f>
        <v/>
      </c>
      <c r="M149" s="69" t="str">
        <f>IF(Results!$L149="","",IF(L149&lt;&gt;"",L149,0)/SUM(Results!$L$7:$L$189))</f>
        <v/>
      </c>
      <c r="N149" s="8"/>
      <c r="O149" s="8"/>
      <c r="P149" s="8"/>
      <c r="Q149" s="8"/>
      <c r="R149" s="8"/>
      <c r="S149" s="8"/>
      <c r="T149" s="8"/>
      <c r="U149" s="8"/>
      <c r="V149" s="8"/>
      <c r="W149" s="8"/>
      <c r="X149" s="8"/>
      <c r="Y149" s="8"/>
      <c r="Z149" s="8"/>
      <c r="AA149" s="8"/>
      <c r="AB149" s="8"/>
      <c r="AC149" s="8"/>
      <c r="AD149" s="8"/>
      <c r="AE149" s="8"/>
      <c r="AF149" s="8"/>
    </row>
    <row r="150" spans="1:32" x14ac:dyDescent="0.25">
      <c r="A150" s="67" t="str">
        <f>IF(B150&lt;&gt;"",COUNTA($B$7:B150),"")</f>
        <v/>
      </c>
      <c r="B150" s="62"/>
      <c r="C150" s="62"/>
      <c r="D150" s="62" t="str">
        <f>IF(Table13[[#This Row],[Energy Source]]="","",Table13[[#This Row],[Energy Source]])</f>
        <v/>
      </c>
      <c r="E150" s="62" t="str">
        <f>IF(Table13[[#This Row],[Units]]="", "", Table13[[#This Row],[Units]])</f>
        <v/>
      </c>
      <c r="F150" s="62" t="str">
        <f>IF(Table13[[#This Row],[Annual Consumption]]="", "", Table13[[#This Row],[Annual Consumption]])</f>
        <v/>
      </c>
      <c r="G150" s="14" t="str">
        <f>IFERROR(VLOOKUP(B150,'Emission Inputs (Optional)'!$G$9:$I$191,3,FALSE),"")</f>
        <v/>
      </c>
      <c r="H150" s="63" t="str">
        <f>IF(OR(Results!$C150="Energy", Results!$C150="Conserved Energy"), VLOOKUP(Results!$E150,'Emission Inputs (Optional)'!$S$10:$T$27,2,FALSE)*Results!$F150, "")</f>
        <v/>
      </c>
      <c r="I150" s="63" t="str">
        <f>IF(Results!$H150&lt;&gt;"",Results!$H150*0.293071,"")</f>
        <v/>
      </c>
      <c r="J150" s="68" t="str">
        <f>IF(Results!$H150&lt;&gt;"",Results!$H150/SUM($H$7:$H$189),"")</f>
        <v/>
      </c>
      <c r="K150" s="63" t="str">
        <f>IF(Results!$H150&lt;&gt;"",(HLOOKUP(Table13[[#This Row],[Units]],'Emission Inputs (Optional)'!$K$10:$Q$27,MATCH(Table13[[#This Row],[Energy Source]],'Emission Inputs (Optional)'!$K$10:$K$27,0),FALSE))*Table13[[#This Row],[Annual Consumption]],"")</f>
        <v/>
      </c>
      <c r="L150" s="63" t="str">
        <f>IF(Results!$K150&lt;&gt;"",Results!$K150,G150)</f>
        <v/>
      </c>
      <c r="M150" s="69" t="str">
        <f>IF(Results!$L150="","",IF(L150&lt;&gt;"",L150,0)/SUM(Results!$L$7:$L$189))</f>
        <v/>
      </c>
      <c r="N150" s="8"/>
      <c r="O150" s="8"/>
      <c r="P150" s="8"/>
      <c r="Q150" s="8"/>
      <c r="R150" s="8"/>
      <c r="S150" s="8"/>
      <c r="T150" s="8"/>
      <c r="U150" s="8"/>
      <c r="V150" s="8"/>
      <c r="W150" s="8"/>
      <c r="X150" s="8"/>
      <c r="Y150" s="8"/>
      <c r="Z150" s="8"/>
      <c r="AA150" s="8"/>
      <c r="AB150" s="8"/>
      <c r="AC150" s="8"/>
      <c r="AD150" s="8"/>
      <c r="AE150" s="8"/>
      <c r="AF150" s="8"/>
    </row>
    <row r="151" spans="1:32" x14ac:dyDescent="0.25">
      <c r="A151" s="67" t="str">
        <f>IF(B151&lt;&gt;"",COUNTA($B$7:B151),"")</f>
        <v/>
      </c>
      <c r="B151" s="62"/>
      <c r="C151" s="62"/>
      <c r="D151" s="62" t="str">
        <f>IF(Table13[[#This Row],[Energy Source]]="","",Table13[[#This Row],[Energy Source]])</f>
        <v/>
      </c>
      <c r="E151" s="62" t="str">
        <f>IF(Table13[[#This Row],[Units]]="", "", Table13[[#This Row],[Units]])</f>
        <v/>
      </c>
      <c r="F151" s="62" t="str">
        <f>IF(Table13[[#This Row],[Annual Consumption]]="", "", Table13[[#This Row],[Annual Consumption]])</f>
        <v/>
      </c>
      <c r="G151" s="14" t="str">
        <f>IFERROR(VLOOKUP(B151,'Emission Inputs (Optional)'!$G$9:$I$191,3,FALSE),"")</f>
        <v/>
      </c>
      <c r="H151" s="63" t="str">
        <f>IF(OR(Results!$C151="Energy", Results!$C151="Conserved Energy"), VLOOKUP(Results!$E151,'Emission Inputs (Optional)'!$S$10:$T$27,2,FALSE)*Results!$F151, "")</f>
        <v/>
      </c>
      <c r="I151" s="63" t="str">
        <f>IF(Results!$H151&lt;&gt;"",Results!$H151*0.293071,"")</f>
        <v/>
      </c>
      <c r="J151" s="68" t="str">
        <f>IF(Results!$H151&lt;&gt;"",Results!$H151/SUM($H$7:$H$189),"")</f>
        <v/>
      </c>
      <c r="K151" s="63" t="str">
        <f>IF(Results!$H151&lt;&gt;"",(HLOOKUP(Table13[[#This Row],[Units]],'Emission Inputs (Optional)'!$K$10:$Q$27,MATCH(Table13[[#This Row],[Energy Source]],'Emission Inputs (Optional)'!$K$10:$K$27,0),FALSE))*Table13[[#This Row],[Annual Consumption]],"")</f>
        <v/>
      </c>
      <c r="L151" s="63" t="str">
        <f>IF(Results!$K151&lt;&gt;"",Results!$K151,G151)</f>
        <v/>
      </c>
      <c r="M151" s="69" t="str">
        <f>IF(Results!$L151="","",IF(L151&lt;&gt;"",L151,0)/SUM(Results!$L$7:$L$189))</f>
        <v/>
      </c>
      <c r="N151" s="8"/>
      <c r="O151" s="8"/>
      <c r="P151" s="8"/>
      <c r="Q151" s="8"/>
      <c r="R151" s="8"/>
      <c r="S151" s="8"/>
      <c r="T151" s="8"/>
      <c r="U151" s="8"/>
      <c r="V151" s="8"/>
      <c r="W151" s="8"/>
      <c r="X151" s="8"/>
      <c r="Y151" s="8"/>
      <c r="Z151" s="8"/>
      <c r="AA151" s="8"/>
      <c r="AB151" s="8"/>
      <c r="AC151" s="8"/>
      <c r="AD151" s="8"/>
      <c r="AE151" s="8"/>
      <c r="AF151" s="8"/>
    </row>
    <row r="152" spans="1:32" x14ac:dyDescent="0.25">
      <c r="A152" s="67" t="str">
        <f>IF(B152&lt;&gt;"",COUNTA($B$7:B152),"")</f>
        <v/>
      </c>
      <c r="B152" s="62"/>
      <c r="C152" s="62"/>
      <c r="D152" s="62" t="str">
        <f>IF(Table13[[#This Row],[Energy Source]]="","",Table13[[#This Row],[Energy Source]])</f>
        <v/>
      </c>
      <c r="E152" s="62" t="str">
        <f>IF(Table13[[#This Row],[Units]]="", "", Table13[[#This Row],[Units]])</f>
        <v/>
      </c>
      <c r="F152" s="62" t="str">
        <f>IF(Table13[[#This Row],[Annual Consumption]]="", "", Table13[[#This Row],[Annual Consumption]])</f>
        <v/>
      </c>
      <c r="G152" s="14" t="str">
        <f>IFERROR(VLOOKUP(B152,'Emission Inputs (Optional)'!$G$9:$I$191,3,FALSE),"")</f>
        <v/>
      </c>
      <c r="H152" s="63" t="str">
        <f>IF(OR(Results!$C152="Energy", Results!$C152="Conserved Energy"), VLOOKUP(Results!$E152,'Emission Inputs (Optional)'!$S$10:$T$27,2,FALSE)*Results!$F152, "")</f>
        <v/>
      </c>
      <c r="I152" s="63" t="str">
        <f>IF(Results!$H152&lt;&gt;"",Results!$H152*0.293071,"")</f>
        <v/>
      </c>
      <c r="J152" s="68" t="str">
        <f>IF(Results!$H152&lt;&gt;"",Results!$H152/SUM($H$7:$H$189),"")</f>
        <v/>
      </c>
      <c r="K152" s="63" t="str">
        <f>IF(Results!$H152&lt;&gt;"",(HLOOKUP(Table13[[#This Row],[Units]],'Emission Inputs (Optional)'!$K$10:$Q$27,MATCH(Table13[[#This Row],[Energy Source]],'Emission Inputs (Optional)'!$K$10:$K$27,0),FALSE))*Table13[[#This Row],[Annual Consumption]],"")</f>
        <v/>
      </c>
      <c r="L152" s="63" t="str">
        <f>IF(Results!$K152&lt;&gt;"",Results!$K152,G152)</f>
        <v/>
      </c>
      <c r="M152" s="69" t="str">
        <f>IF(Results!$L152="","",IF(L152&lt;&gt;"",L152,0)/SUM(Results!$L$7:$L$189))</f>
        <v/>
      </c>
      <c r="N152" s="8"/>
      <c r="O152" s="8"/>
      <c r="P152" s="8"/>
      <c r="Q152" s="8"/>
      <c r="R152" s="8"/>
      <c r="S152" s="8"/>
      <c r="T152" s="8"/>
      <c r="U152" s="8"/>
      <c r="V152" s="8"/>
      <c r="W152" s="8"/>
      <c r="X152" s="8"/>
      <c r="Y152" s="8"/>
      <c r="Z152" s="8"/>
      <c r="AA152" s="8"/>
      <c r="AB152" s="8"/>
      <c r="AC152" s="8"/>
      <c r="AD152" s="8"/>
      <c r="AE152" s="8"/>
      <c r="AF152" s="8"/>
    </row>
    <row r="153" spans="1:32" x14ac:dyDescent="0.25">
      <c r="A153" s="67" t="str">
        <f>IF(B153&lt;&gt;"",COUNTA($B$7:B153),"")</f>
        <v/>
      </c>
      <c r="B153" s="62"/>
      <c r="C153" s="62"/>
      <c r="D153" s="62" t="str">
        <f>IF(Table13[[#This Row],[Energy Source]]="","",Table13[[#This Row],[Energy Source]])</f>
        <v/>
      </c>
      <c r="E153" s="62" t="str">
        <f>IF(Table13[[#This Row],[Units]]="", "", Table13[[#This Row],[Units]])</f>
        <v/>
      </c>
      <c r="F153" s="62" t="str">
        <f>IF(Table13[[#This Row],[Annual Consumption]]="", "", Table13[[#This Row],[Annual Consumption]])</f>
        <v/>
      </c>
      <c r="G153" s="14" t="str">
        <f>IFERROR(VLOOKUP(B153,'Emission Inputs (Optional)'!$G$9:$I$191,3,FALSE),"")</f>
        <v/>
      </c>
      <c r="H153" s="63" t="str">
        <f>IF(OR(Results!$C153="Energy", Results!$C153="Conserved Energy"), VLOOKUP(Results!$E153,'Emission Inputs (Optional)'!$S$10:$T$27,2,FALSE)*Results!$F153, "")</f>
        <v/>
      </c>
      <c r="I153" s="63" t="str">
        <f>IF(Results!$H153&lt;&gt;"",Results!$H153*0.293071,"")</f>
        <v/>
      </c>
      <c r="J153" s="68" t="str">
        <f>IF(Results!$H153&lt;&gt;"",Results!$H153/SUM($H$7:$H$189),"")</f>
        <v/>
      </c>
      <c r="K153" s="63" t="str">
        <f>IF(Results!$H153&lt;&gt;"",(HLOOKUP(Table13[[#This Row],[Units]],'Emission Inputs (Optional)'!$K$10:$Q$27,MATCH(Table13[[#This Row],[Energy Source]],'Emission Inputs (Optional)'!$K$10:$K$27,0),FALSE))*Table13[[#This Row],[Annual Consumption]],"")</f>
        <v/>
      </c>
      <c r="L153" s="63" t="str">
        <f>IF(Results!$K153&lt;&gt;"",Results!$K153,G153)</f>
        <v/>
      </c>
      <c r="M153" s="69" t="str">
        <f>IF(Results!$L153="","",IF(L153&lt;&gt;"",L153,0)/SUM(Results!$L$7:$L$189))</f>
        <v/>
      </c>
      <c r="N153" s="8"/>
      <c r="O153" s="8"/>
      <c r="P153" s="8"/>
      <c r="Q153" s="8"/>
      <c r="R153" s="8"/>
      <c r="S153" s="8"/>
      <c r="T153" s="8"/>
      <c r="U153" s="8"/>
      <c r="V153" s="8"/>
      <c r="W153" s="8"/>
      <c r="X153" s="8"/>
      <c r="Y153" s="8"/>
      <c r="Z153" s="8"/>
      <c r="AA153" s="8"/>
      <c r="AB153" s="8"/>
      <c r="AC153" s="8"/>
      <c r="AD153" s="8"/>
      <c r="AE153" s="8"/>
      <c r="AF153" s="8"/>
    </row>
    <row r="154" spans="1:32" x14ac:dyDescent="0.25">
      <c r="A154" s="67" t="str">
        <f>IF(B154&lt;&gt;"",COUNTA($B$7:B154),"")</f>
        <v/>
      </c>
      <c r="B154" s="62"/>
      <c r="C154" s="62"/>
      <c r="D154" s="62" t="str">
        <f>IF(Table13[[#This Row],[Energy Source]]="","",Table13[[#This Row],[Energy Source]])</f>
        <v/>
      </c>
      <c r="E154" s="62" t="str">
        <f>IF(Table13[[#This Row],[Units]]="", "", Table13[[#This Row],[Units]])</f>
        <v/>
      </c>
      <c r="F154" s="62" t="str">
        <f>IF(Table13[[#This Row],[Annual Consumption]]="", "", Table13[[#This Row],[Annual Consumption]])</f>
        <v/>
      </c>
      <c r="G154" s="14" t="str">
        <f>IFERROR(VLOOKUP(B154,'Emission Inputs (Optional)'!$G$9:$I$191,3,FALSE),"")</f>
        <v/>
      </c>
      <c r="H154" s="63" t="str">
        <f>IF(OR(Results!$C154="Energy", Results!$C154="Conserved Energy"), VLOOKUP(Results!$E154,'Emission Inputs (Optional)'!$S$10:$T$27,2,FALSE)*Results!$F154, "")</f>
        <v/>
      </c>
      <c r="I154" s="63" t="str">
        <f>IF(Results!$H154&lt;&gt;"",Results!$H154*0.293071,"")</f>
        <v/>
      </c>
      <c r="J154" s="68" t="str">
        <f>IF(Results!$H154&lt;&gt;"",Results!$H154/SUM($H$7:$H$189),"")</f>
        <v/>
      </c>
      <c r="K154" s="63" t="str">
        <f>IF(Results!$H154&lt;&gt;"",(HLOOKUP(Table13[[#This Row],[Units]],'Emission Inputs (Optional)'!$K$10:$Q$27,MATCH(Table13[[#This Row],[Energy Source]],'Emission Inputs (Optional)'!$K$10:$K$27,0),FALSE))*Table13[[#This Row],[Annual Consumption]],"")</f>
        <v/>
      </c>
      <c r="L154" s="63" t="str">
        <f>IF(Results!$K154&lt;&gt;"",Results!$K154,G154)</f>
        <v/>
      </c>
      <c r="M154" s="69" t="str">
        <f>IF(Results!$L154="","",IF(L154&lt;&gt;"",L154,0)/SUM(Results!$L$7:$L$189))</f>
        <v/>
      </c>
      <c r="N154" s="8"/>
      <c r="O154" s="8"/>
      <c r="P154" s="8"/>
      <c r="Q154" s="8"/>
      <c r="R154" s="8"/>
      <c r="S154" s="8"/>
      <c r="T154" s="8"/>
      <c r="U154" s="8"/>
      <c r="V154" s="8"/>
      <c r="W154" s="8"/>
      <c r="X154" s="8"/>
      <c r="Y154" s="8"/>
      <c r="Z154" s="8"/>
      <c r="AA154" s="8"/>
      <c r="AB154" s="8"/>
      <c r="AC154" s="8"/>
      <c r="AD154" s="8"/>
      <c r="AE154" s="8"/>
      <c r="AF154" s="8"/>
    </row>
    <row r="155" spans="1:32" x14ac:dyDescent="0.25">
      <c r="A155" s="67" t="str">
        <f>IF(B155&lt;&gt;"",COUNTA($B$7:B155),"")</f>
        <v/>
      </c>
      <c r="B155" s="62"/>
      <c r="C155" s="62"/>
      <c r="D155" s="62" t="str">
        <f>IF(Table13[[#This Row],[Energy Source]]="","",Table13[[#This Row],[Energy Source]])</f>
        <v/>
      </c>
      <c r="E155" s="62" t="str">
        <f>IF(Table13[[#This Row],[Units]]="", "", Table13[[#This Row],[Units]])</f>
        <v/>
      </c>
      <c r="F155" s="62" t="str">
        <f>IF(Table13[[#This Row],[Annual Consumption]]="", "", Table13[[#This Row],[Annual Consumption]])</f>
        <v/>
      </c>
      <c r="G155" s="14" t="str">
        <f>IFERROR(VLOOKUP(B155,'Emission Inputs (Optional)'!$G$9:$I$191,3,FALSE),"")</f>
        <v/>
      </c>
      <c r="H155" s="63" t="str">
        <f>IF(OR(Results!$C155="Energy", Results!$C155="Conserved Energy"), VLOOKUP(Results!$E155,'Emission Inputs (Optional)'!$S$10:$T$27,2,FALSE)*Results!$F155, "")</f>
        <v/>
      </c>
      <c r="I155" s="63" t="str">
        <f>IF(Results!$H155&lt;&gt;"",Results!$H155*0.293071,"")</f>
        <v/>
      </c>
      <c r="J155" s="68" t="str">
        <f>IF(Results!$H155&lt;&gt;"",Results!$H155/SUM($H$7:$H$189),"")</f>
        <v/>
      </c>
      <c r="K155" s="63" t="str">
        <f>IF(Results!$H155&lt;&gt;"",(HLOOKUP(Table13[[#This Row],[Units]],'Emission Inputs (Optional)'!$K$10:$Q$27,MATCH(Table13[[#This Row],[Energy Source]],'Emission Inputs (Optional)'!$K$10:$K$27,0),FALSE))*Table13[[#This Row],[Annual Consumption]],"")</f>
        <v/>
      </c>
      <c r="L155" s="63" t="str">
        <f>IF(Results!$K155&lt;&gt;"",Results!$K155,G155)</f>
        <v/>
      </c>
      <c r="M155" s="69" t="str">
        <f>IF(Results!$L155="","",IF(L155&lt;&gt;"",L155,0)/SUM(Results!$L$7:$L$189))</f>
        <v/>
      </c>
      <c r="N155" s="8"/>
      <c r="O155" s="8"/>
      <c r="P155" s="8"/>
      <c r="Q155" s="8"/>
      <c r="R155" s="8"/>
      <c r="S155" s="8"/>
      <c r="T155" s="8"/>
      <c r="U155" s="8"/>
      <c r="V155" s="8"/>
      <c r="W155" s="8"/>
      <c r="X155" s="8"/>
      <c r="Y155" s="8"/>
      <c r="Z155" s="8"/>
      <c r="AA155" s="8"/>
      <c r="AB155" s="8"/>
      <c r="AC155" s="8"/>
      <c r="AD155" s="8"/>
      <c r="AE155" s="8"/>
      <c r="AF155" s="8"/>
    </row>
    <row r="156" spans="1:32" x14ac:dyDescent="0.25">
      <c r="A156" s="67" t="str">
        <f>IF(B156&lt;&gt;"",COUNTA($B$7:B156),"")</f>
        <v/>
      </c>
      <c r="B156" s="62"/>
      <c r="C156" s="62"/>
      <c r="D156" s="62" t="str">
        <f>IF(Table13[[#This Row],[Energy Source]]="","",Table13[[#This Row],[Energy Source]])</f>
        <v/>
      </c>
      <c r="E156" s="62" t="str">
        <f>IF(Table13[[#This Row],[Units]]="", "", Table13[[#This Row],[Units]])</f>
        <v/>
      </c>
      <c r="F156" s="62" t="str">
        <f>IF(Table13[[#This Row],[Annual Consumption]]="", "", Table13[[#This Row],[Annual Consumption]])</f>
        <v/>
      </c>
      <c r="G156" s="14" t="str">
        <f>IFERROR(VLOOKUP(B156,'Emission Inputs (Optional)'!$G$9:$I$191,3,FALSE),"")</f>
        <v/>
      </c>
      <c r="H156" s="63" t="str">
        <f>IF(OR(Results!$C156="Energy", Results!$C156="Conserved Energy"), VLOOKUP(Results!$E156,'Emission Inputs (Optional)'!$S$10:$T$27,2,FALSE)*Results!$F156, "")</f>
        <v/>
      </c>
      <c r="I156" s="63" t="str">
        <f>IF(Results!$H156&lt;&gt;"",Results!$H156*0.293071,"")</f>
        <v/>
      </c>
      <c r="J156" s="68" t="str">
        <f>IF(Results!$H156&lt;&gt;"",Results!$H156/SUM($H$7:$H$189),"")</f>
        <v/>
      </c>
      <c r="K156" s="63" t="str">
        <f>IF(Results!$H156&lt;&gt;"",(HLOOKUP(Table13[[#This Row],[Units]],'Emission Inputs (Optional)'!$K$10:$Q$27,MATCH(Table13[[#This Row],[Energy Source]],'Emission Inputs (Optional)'!$K$10:$K$27,0),FALSE))*Table13[[#This Row],[Annual Consumption]],"")</f>
        <v/>
      </c>
      <c r="L156" s="63" t="str">
        <f>IF(Results!$K156&lt;&gt;"",Results!$K156,G156)</f>
        <v/>
      </c>
      <c r="M156" s="69" t="str">
        <f>IF(Results!$L156="","",IF(L156&lt;&gt;"",L156,0)/SUM(Results!$L$7:$L$189))</f>
        <v/>
      </c>
      <c r="N156" s="8"/>
      <c r="O156" s="8"/>
      <c r="P156" s="8"/>
      <c r="Q156" s="8"/>
      <c r="R156" s="8"/>
      <c r="S156" s="8"/>
      <c r="T156" s="8"/>
      <c r="U156" s="8"/>
      <c r="V156" s="8"/>
      <c r="W156" s="8"/>
      <c r="X156" s="8"/>
      <c r="Y156" s="8"/>
      <c r="Z156" s="8"/>
      <c r="AA156" s="8"/>
      <c r="AB156" s="8"/>
      <c r="AC156" s="8"/>
      <c r="AD156" s="8"/>
      <c r="AE156" s="8"/>
      <c r="AF156" s="8"/>
    </row>
    <row r="157" spans="1:32" x14ac:dyDescent="0.25">
      <c r="A157" s="67" t="str">
        <f>IF(B157&lt;&gt;"",COUNTA($B$7:B157),"")</f>
        <v/>
      </c>
      <c r="B157" s="62"/>
      <c r="C157" s="62"/>
      <c r="D157" s="62" t="str">
        <f>IF(Table13[[#This Row],[Energy Source]]="","",Table13[[#This Row],[Energy Source]])</f>
        <v/>
      </c>
      <c r="E157" s="62" t="str">
        <f>IF(Table13[[#This Row],[Units]]="", "", Table13[[#This Row],[Units]])</f>
        <v/>
      </c>
      <c r="F157" s="62" t="str">
        <f>IF(Table13[[#This Row],[Annual Consumption]]="", "", Table13[[#This Row],[Annual Consumption]])</f>
        <v/>
      </c>
      <c r="G157" s="14" t="str">
        <f>IFERROR(VLOOKUP(B157,'Emission Inputs (Optional)'!$G$9:$I$191,3,FALSE),"")</f>
        <v/>
      </c>
      <c r="H157" s="63" t="str">
        <f>IF(OR(Results!$C157="Energy", Results!$C157="Conserved Energy"), VLOOKUP(Results!$E157,'Emission Inputs (Optional)'!$S$10:$T$27,2,FALSE)*Results!$F157, "")</f>
        <v/>
      </c>
      <c r="I157" s="63" t="str">
        <f>IF(Results!$H157&lt;&gt;"",Results!$H157*0.293071,"")</f>
        <v/>
      </c>
      <c r="J157" s="68" t="str">
        <f>IF(Results!$H157&lt;&gt;"",Results!$H157/SUM($H$7:$H$189),"")</f>
        <v/>
      </c>
      <c r="K157" s="63" t="str">
        <f>IF(Results!$H157&lt;&gt;"",(HLOOKUP(Table13[[#This Row],[Units]],'Emission Inputs (Optional)'!$K$10:$Q$27,MATCH(Table13[[#This Row],[Energy Source]],'Emission Inputs (Optional)'!$K$10:$K$27,0),FALSE))*Table13[[#This Row],[Annual Consumption]],"")</f>
        <v/>
      </c>
      <c r="L157" s="63" t="str">
        <f>IF(Results!$K157&lt;&gt;"",Results!$K157,G157)</f>
        <v/>
      </c>
      <c r="M157" s="69" t="str">
        <f>IF(Results!$L157="","",IF(L157&lt;&gt;"",L157,0)/SUM(Results!$L$7:$L$189))</f>
        <v/>
      </c>
      <c r="N157" s="8"/>
      <c r="O157" s="8"/>
      <c r="P157" s="8"/>
      <c r="Q157" s="8"/>
      <c r="R157" s="8"/>
      <c r="S157" s="8"/>
      <c r="T157" s="8"/>
      <c r="U157" s="8"/>
      <c r="V157" s="8"/>
      <c r="W157" s="8"/>
      <c r="X157" s="8"/>
      <c r="Y157" s="8"/>
      <c r="Z157" s="8"/>
      <c r="AA157" s="8"/>
      <c r="AB157" s="8"/>
      <c r="AC157" s="8"/>
      <c r="AD157" s="8"/>
      <c r="AE157" s="8"/>
      <c r="AF157" s="8"/>
    </row>
    <row r="158" spans="1:32" x14ac:dyDescent="0.25">
      <c r="A158" s="67" t="str">
        <f>IF(B158&lt;&gt;"",COUNTA($B$7:B158),"")</f>
        <v/>
      </c>
      <c r="B158" s="62"/>
      <c r="C158" s="62"/>
      <c r="D158" s="62" t="str">
        <f>IF(Table13[[#This Row],[Energy Source]]="","",Table13[[#This Row],[Energy Source]])</f>
        <v/>
      </c>
      <c r="E158" s="62" t="str">
        <f>IF(Table13[[#This Row],[Units]]="", "", Table13[[#This Row],[Units]])</f>
        <v/>
      </c>
      <c r="F158" s="62" t="str">
        <f>IF(Table13[[#This Row],[Annual Consumption]]="", "", Table13[[#This Row],[Annual Consumption]])</f>
        <v/>
      </c>
      <c r="G158" s="14" t="str">
        <f>IFERROR(VLOOKUP(B158,'Emission Inputs (Optional)'!$G$9:$I$191,3,FALSE),"")</f>
        <v/>
      </c>
      <c r="H158" s="63" t="str">
        <f>IF(OR(Results!$C158="Energy", Results!$C158="Conserved Energy"), VLOOKUP(Results!$E158,'Emission Inputs (Optional)'!$S$10:$T$27,2,FALSE)*Results!$F158, "")</f>
        <v/>
      </c>
      <c r="I158" s="63" t="str">
        <f>IF(Results!$H158&lt;&gt;"",Results!$H158*0.293071,"")</f>
        <v/>
      </c>
      <c r="J158" s="68" t="str">
        <f>IF(Results!$H158&lt;&gt;"",Results!$H158/SUM($H$7:$H$189),"")</f>
        <v/>
      </c>
      <c r="K158" s="63" t="str">
        <f>IF(Results!$H158&lt;&gt;"",(HLOOKUP(Table13[[#This Row],[Units]],'Emission Inputs (Optional)'!$K$10:$Q$27,MATCH(Table13[[#This Row],[Energy Source]],'Emission Inputs (Optional)'!$K$10:$K$27,0),FALSE))*Table13[[#This Row],[Annual Consumption]],"")</f>
        <v/>
      </c>
      <c r="L158" s="63" t="str">
        <f>IF(Results!$K158&lt;&gt;"",Results!$K158,G158)</f>
        <v/>
      </c>
      <c r="M158" s="69" t="str">
        <f>IF(Results!$L158="","",IF(L158&lt;&gt;"",L158,0)/SUM(Results!$L$7:$L$189))</f>
        <v/>
      </c>
      <c r="N158" s="8"/>
      <c r="O158" s="8"/>
      <c r="P158" s="8"/>
      <c r="Q158" s="8"/>
      <c r="R158" s="8"/>
      <c r="S158" s="8"/>
      <c r="T158" s="8"/>
      <c r="U158" s="8"/>
      <c r="V158" s="8"/>
      <c r="W158" s="8"/>
      <c r="X158" s="8"/>
      <c r="Y158" s="8"/>
      <c r="Z158" s="8"/>
      <c r="AA158" s="8"/>
      <c r="AB158" s="8"/>
      <c r="AC158" s="8"/>
      <c r="AD158" s="8"/>
      <c r="AE158" s="8"/>
      <c r="AF158" s="8"/>
    </row>
    <row r="159" spans="1:32" x14ac:dyDescent="0.25">
      <c r="A159" s="67" t="str">
        <f>IF(B159&lt;&gt;"",COUNTA($B$7:B159),"")</f>
        <v/>
      </c>
      <c r="B159" s="62"/>
      <c r="C159" s="62"/>
      <c r="D159" s="62" t="str">
        <f>IF(Table13[[#This Row],[Energy Source]]="","",Table13[[#This Row],[Energy Source]])</f>
        <v/>
      </c>
      <c r="E159" s="62" t="str">
        <f>IF(Table13[[#This Row],[Units]]="", "", Table13[[#This Row],[Units]])</f>
        <v/>
      </c>
      <c r="F159" s="62" t="str">
        <f>IF(Table13[[#This Row],[Annual Consumption]]="", "", Table13[[#This Row],[Annual Consumption]])</f>
        <v/>
      </c>
      <c r="G159" s="14" t="str">
        <f>IFERROR(VLOOKUP(B159,'Emission Inputs (Optional)'!$G$9:$I$191,3,FALSE),"")</f>
        <v/>
      </c>
      <c r="H159" s="63" t="str">
        <f>IF(OR(Results!$C159="Energy", Results!$C159="Conserved Energy"), VLOOKUP(Results!$E159,'Emission Inputs (Optional)'!$S$10:$T$27,2,FALSE)*Results!$F159, "")</f>
        <v/>
      </c>
      <c r="I159" s="63" t="str">
        <f>IF(Results!$H159&lt;&gt;"",Results!$H159*0.293071,"")</f>
        <v/>
      </c>
      <c r="J159" s="68" t="str">
        <f>IF(Results!$H159&lt;&gt;"",Results!$H159/SUM($H$7:$H$189),"")</f>
        <v/>
      </c>
      <c r="K159" s="63" t="str">
        <f>IF(Results!$H159&lt;&gt;"",(HLOOKUP(Table13[[#This Row],[Units]],'Emission Inputs (Optional)'!$K$10:$Q$27,MATCH(Table13[[#This Row],[Energy Source]],'Emission Inputs (Optional)'!$K$10:$K$27,0),FALSE))*Table13[[#This Row],[Annual Consumption]],"")</f>
        <v/>
      </c>
      <c r="L159" s="63" t="str">
        <f>IF(Results!$K159&lt;&gt;"",Results!$K159,G159)</f>
        <v/>
      </c>
      <c r="M159" s="69" t="str">
        <f>IF(Results!$L159="","",IF(L159&lt;&gt;"",L159,0)/SUM(Results!$L$7:$L$189))</f>
        <v/>
      </c>
      <c r="N159" s="8"/>
      <c r="O159" s="8"/>
      <c r="P159" s="8"/>
      <c r="Q159" s="8"/>
      <c r="R159" s="8"/>
      <c r="S159" s="8"/>
      <c r="T159" s="8"/>
      <c r="U159" s="8"/>
      <c r="V159" s="8"/>
      <c r="W159" s="8"/>
      <c r="X159" s="8"/>
      <c r="Y159" s="8"/>
      <c r="Z159" s="8"/>
      <c r="AA159" s="8"/>
      <c r="AB159" s="8"/>
      <c r="AC159" s="8"/>
      <c r="AD159" s="8"/>
      <c r="AE159" s="8"/>
      <c r="AF159" s="8"/>
    </row>
    <row r="160" spans="1:32" x14ac:dyDescent="0.25">
      <c r="A160" s="67" t="str">
        <f>IF(B160&lt;&gt;"",COUNTA($B$7:B160),"")</f>
        <v/>
      </c>
      <c r="B160" s="62"/>
      <c r="C160" s="62"/>
      <c r="D160" s="62" t="str">
        <f>IF(Table13[[#This Row],[Energy Source]]="","",Table13[[#This Row],[Energy Source]])</f>
        <v/>
      </c>
      <c r="E160" s="62" t="str">
        <f>IF(Table13[[#This Row],[Units]]="", "", Table13[[#This Row],[Units]])</f>
        <v/>
      </c>
      <c r="F160" s="62" t="str">
        <f>IF(Table13[[#This Row],[Annual Consumption]]="", "", Table13[[#This Row],[Annual Consumption]])</f>
        <v/>
      </c>
      <c r="G160" s="14" t="str">
        <f>IFERROR(VLOOKUP(B160,'Emission Inputs (Optional)'!$G$9:$I$191,3,FALSE),"")</f>
        <v/>
      </c>
      <c r="H160" s="63" t="str">
        <f>IF(OR(Results!$C160="Energy", Results!$C160="Conserved Energy"), VLOOKUP(Results!$E160,'Emission Inputs (Optional)'!$S$10:$T$27,2,FALSE)*Results!$F160, "")</f>
        <v/>
      </c>
      <c r="I160" s="63" t="str">
        <f>IF(Results!$H160&lt;&gt;"",Results!$H160*0.293071,"")</f>
        <v/>
      </c>
      <c r="J160" s="68" t="str">
        <f>IF(Results!$H160&lt;&gt;"",Results!$H160/SUM($H$7:$H$189),"")</f>
        <v/>
      </c>
      <c r="K160" s="63" t="str">
        <f>IF(Results!$H160&lt;&gt;"",(HLOOKUP(Table13[[#This Row],[Units]],'Emission Inputs (Optional)'!$K$10:$Q$27,MATCH(Table13[[#This Row],[Energy Source]],'Emission Inputs (Optional)'!$K$10:$K$27,0),FALSE))*Table13[[#This Row],[Annual Consumption]],"")</f>
        <v/>
      </c>
      <c r="L160" s="63" t="str">
        <f>IF(Results!$K160&lt;&gt;"",Results!$K160,G160)</f>
        <v/>
      </c>
      <c r="M160" s="69" t="str">
        <f>IF(Results!$L160="","",IF(L160&lt;&gt;"",L160,0)/SUM(Results!$L$7:$L$189))</f>
        <v/>
      </c>
      <c r="N160" s="8"/>
      <c r="O160" s="8"/>
      <c r="P160" s="8"/>
      <c r="Q160" s="8"/>
      <c r="R160" s="8"/>
      <c r="S160" s="8"/>
      <c r="T160" s="8"/>
      <c r="U160" s="8"/>
      <c r="V160" s="8"/>
      <c r="W160" s="8"/>
      <c r="X160" s="8"/>
      <c r="Y160" s="8"/>
      <c r="Z160" s="8"/>
      <c r="AA160" s="8"/>
      <c r="AB160" s="8"/>
      <c r="AC160" s="8"/>
      <c r="AD160" s="8"/>
      <c r="AE160" s="8"/>
      <c r="AF160" s="8"/>
    </row>
    <row r="161" spans="1:32" x14ac:dyDescent="0.25">
      <c r="A161" s="67" t="str">
        <f>IF(B161&lt;&gt;"",COUNTA($B$7:B161),"")</f>
        <v/>
      </c>
      <c r="B161" s="62"/>
      <c r="C161" s="62"/>
      <c r="D161" s="62" t="str">
        <f>IF(Table13[[#This Row],[Energy Source]]="","",Table13[[#This Row],[Energy Source]])</f>
        <v/>
      </c>
      <c r="E161" s="62" t="str">
        <f>IF(Table13[[#This Row],[Units]]="", "", Table13[[#This Row],[Units]])</f>
        <v/>
      </c>
      <c r="F161" s="62" t="str">
        <f>IF(Table13[[#This Row],[Annual Consumption]]="", "", Table13[[#This Row],[Annual Consumption]])</f>
        <v/>
      </c>
      <c r="G161" s="14" t="str">
        <f>IFERROR(VLOOKUP(B161,'Emission Inputs (Optional)'!$G$9:$I$191,3,FALSE),"")</f>
        <v/>
      </c>
      <c r="H161" s="63" t="str">
        <f>IF(OR(Results!$C161="Energy", Results!$C161="Conserved Energy"), VLOOKUP(Results!$E161,'Emission Inputs (Optional)'!$S$10:$T$27,2,FALSE)*Results!$F161, "")</f>
        <v/>
      </c>
      <c r="I161" s="63" t="str">
        <f>IF(Results!$H161&lt;&gt;"",Results!$H161*0.293071,"")</f>
        <v/>
      </c>
      <c r="J161" s="68" t="str">
        <f>IF(Results!$H161&lt;&gt;"",Results!$H161/SUM($H$7:$H$189),"")</f>
        <v/>
      </c>
      <c r="K161" s="63" t="str">
        <f>IF(Results!$H161&lt;&gt;"",(HLOOKUP(Table13[[#This Row],[Units]],'Emission Inputs (Optional)'!$K$10:$Q$27,MATCH(Table13[[#This Row],[Energy Source]],'Emission Inputs (Optional)'!$K$10:$K$27,0),FALSE))*Table13[[#This Row],[Annual Consumption]],"")</f>
        <v/>
      </c>
      <c r="L161" s="63" t="str">
        <f>IF(Results!$K161&lt;&gt;"",Results!$K161,G161)</f>
        <v/>
      </c>
      <c r="M161" s="69" t="str">
        <f>IF(Results!$L161="","",IF(L161&lt;&gt;"",L161,0)/SUM(Results!$L$7:$L$189))</f>
        <v/>
      </c>
      <c r="N161" s="8"/>
      <c r="O161" s="8"/>
      <c r="P161" s="8"/>
      <c r="Q161" s="8"/>
      <c r="R161" s="8"/>
      <c r="S161" s="8"/>
      <c r="T161" s="8"/>
      <c r="U161" s="8"/>
      <c r="V161" s="8"/>
      <c r="W161" s="8"/>
      <c r="X161" s="8"/>
      <c r="Y161" s="8"/>
      <c r="Z161" s="8"/>
      <c r="AA161" s="8"/>
      <c r="AB161" s="8"/>
      <c r="AC161" s="8"/>
      <c r="AD161" s="8"/>
      <c r="AE161" s="8"/>
      <c r="AF161" s="8"/>
    </row>
    <row r="162" spans="1:32" x14ac:dyDescent="0.25">
      <c r="A162" s="67" t="str">
        <f>IF(B162&lt;&gt;"",COUNTA($B$7:B162),"")</f>
        <v/>
      </c>
      <c r="B162" s="62"/>
      <c r="C162" s="62"/>
      <c r="D162" s="62" t="str">
        <f>IF(Table13[[#This Row],[Energy Source]]="","",Table13[[#This Row],[Energy Source]])</f>
        <v/>
      </c>
      <c r="E162" s="62" t="str">
        <f>IF(Table13[[#This Row],[Units]]="", "", Table13[[#This Row],[Units]])</f>
        <v/>
      </c>
      <c r="F162" s="62" t="str">
        <f>IF(Table13[[#This Row],[Annual Consumption]]="", "", Table13[[#This Row],[Annual Consumption]])</f>
        <v/>
      </c>
      <c r="G162" s="14" t="str">
        <f>IFERROR(VLOOKUP(B162,'Emission Inputs (Optional)'!$G$9:$I$191,3,FALSE),"")</f>
        <v/>
      </c>
      <c r="H162" s="63" t="str">
        <f>IF(OR(Results!$C162="Energy", Results!$C162="Conserved Energy"), VLOOKUP(Results!$E162,'Emission Inputs (Optional)'!$S$10:$T$27,2,FALSE)*Results!$F162, "")</f>
        <v/>
      </c>
      <c r="I162" s="63" t="str">
        <f>IF(Results!$H162&lt;&gt;"",Results!$H162*0.293071,"")</f>
        <v/>
      </c>
      <c r="J162" s="68" t="str">
        <f>IF(Results!$H162&lt;&gt;"",Results!$H162/SUM($H$7:$H$189),"")</f>
        <v/>
      </c>
      <c r="K162" s="63" t="str">
        <f>IF(Results!$H162&lt;&gt;"",(HLOOKUP(Table13[[#This Row],[Units]],'Emission Inputs (Optional)'!$K$10:$Q$27,MATCH(Table13[[#This Row],[Energy Source]],'Emission Inputs (Optional)'!$K$10:$K$27,0),FALSE))*Table13[[#This Row],[Annual Consumption]],"")</f>
        <v/>
      </c>
      <c r="L162" s="63" t="str">
        <f>IF(Results!$K162&lt;&gt;"",Results!$K162,G162)</f>
        <v/>
      </c>
      <c r="M162" s="69" t="str">
        <f>IF(Results!$L162="","",IF(L162&lt;&gt;"",L162,0)/SUM(Results!$L$7:$L$189))</f>
        <v/>
      </c>
      <c r="N162" s="8"/>
      <c r="O162" s="8"/>
      <c r="P162" s="8"/>
      <c r="Q162" s="8"/>
      <c r="R162" s="8"/>
      <c r="S162" s="8"/>
      <c r="T162" s="8"/>
      <c r="U162" s="8"/>
      <c r="V162" s="8"/>
      <c r="W162" s="8"/>
      <c r="X162" s="8"/>
      <c r="Y162" s="8"/>
      <c r="Z162" s="8"/>
      <c r="AA162" s="8"/>
      <c r="AB162" s="8"/>
      <c r="AC162" s="8"/>
      <c r="AD162" s="8"/>
      <c r="AE162" s="8"/>
      <c r="AF162" s="8"/>
    </row>
    <row r="163" spans="1:32" x14ac:dyDescent="0.25">
      <c r="A163" s="67" t="str">
        <f>IF(B163&lt;&gt;"",COUNTA($B$7:B163),"")</f>
        <v/>
      </c>
      <c r="B163" s="62"/>
      <c r="C163" s="62"/>
      <c r="D163" s="62" t="str">
        <f>IF(Table13[[#This Row],[Energy Source]]="","",Table13[[#This Row],[Energy Source]])</f>
        <v/>
      </c>
      <c r="E163" s="62" t="str">
        <f>IF(Table13[[#This Row],[Units]]="", "", Table13[[#This Row],[Units]])</f>
        <v/>
      </c>
      <c r="F163" s="62" t="str">
        <f>IF(Table13[[#This Row],[Annual Consumption]]="", "", Table13[[#This Row],[Annual Consumption]])</f>
        <v/>
      </c>
      <c r="G163" s="14" t="str">
        <f>IFERROR(VLOOKUP(B163,'Emission Inputs (Optional)'!$G$9:$I$191,3,FALSE),"")</f>
        <v/>
      </c>
      <c r="H163" s="63" t="str">
        <f>IF(OR(Results!$C163="Energy", Results!$C163="Conserved Energy"), VLOOKUP(Results!$E163,'Emission Inputs (Optional)'!$S$10:$T$27,2,FALSE)*Results!$F163, "")</f>
        <v/>
      </c>
      <c r="I163" s="63" t="str">
        <f>IF(Results!$H163&lt;&gt;"",Results!$H163*0.293071,"")</f>
        <v/>
      </c>
      <c r="J163" s="68" t="str">
        <f>IF(Results!$H163&lt;&gt;"",Results!$H163/SUM($H$7:$H$189),"")</f>
        <v/>
      </c>
      <c r="K163" s="63" t="str">
        <f>IF(Results!$H163&lt;&gt;"",(HLOOKUP(Table13[[#This Row],[Units]],'Emission Inputs (Optional)'!$K$10:$Q$27,MATCH(Table13[[#This Row],[Energy Source]],'Emission Inputs (Optional)'!$K$10:$K$27,0),FALSE))*Table13[[#This Row],[Annual Consumption]],"")</f>
        <v/>
      </c>
      <c r="L163" s="63" t="str">
        <f>IF(Results!$K163&lt;&gt;"",Results!$K163,G163)</f>
        <v/>
      </c>
      <c r="M163" s="69" t="str">
        <f>IF(Results!$L163="","",IF(L163&lt;&gt;"",L163,0)/SUM(Results!$L$7:$L$189))</f>
        <v/>
      </c>
      <c r="N163" s="8"/>
      <c r="O163" s="8"/>
      <c r="P163" s="8"/>
      <c r="Q163" s="8"/>
      <c r="R163" s="8"/>
      <c r="S163" s="8"/>
      <c r="T163" s="8"/>
      <c r="U163" s="8"/>
      <c r="V163" s="8"/>
      <c r="W163" s="8"/>
      <c r="X163" s="8"/>
      <c r="Y163" s="8"/>
      <c r="Z163" s="8"/>
      <c r="AA163" s="8"/>
      <c r="AB163" s="8"/>
      <c r="AC163" s="8"/>
      <c r="AD163" s="8"/>
      <c r="AE163" s="8"/>
      <c r="AF163" s="8"/>
    </row>
    <row r="164" spans="1:32" x14ac:dyDescent="0.25">
      <c r="A164" s="67" t="str">
        <f>IF(B164&lt;&gt;"",COUNTA($B$7:B164),"")</f>
        <v/>
      </c>
      <c r="B164" s="62"/>
      <c r="C164" s="62"/>
      <c r="D164" s="62" t="str">
        <f>IF(Table13[[#This Row],[Energy Source]]="","",Table13[[#This Row],[Energy Source]])</f>
        <v/>
      </c>
      <c r="E164" s="62" t="str">
        <f>IF(Table13[[#This Row],[Units]]="", "", Table13[[#This Row],[Units]])</f>
        <v/>
      </c>
      <c r="F164" s="62" t="str">
        <f>IF(Table13[[#This Row],[Annual Consumption]]="", "", Table13[[#This Row],[Annual Consumption]])</f>
        <v/>
      </c>
      <c r="G164" s="14" t="str">
        <f>IFERROR(VLOOKUP(B164,'Emission Inputs (Optional)'!$G$9:$I$191,3,FALSE),"")</f>
        <v/>
      </c>
      <c r="H164" s="63" t="str">
        <f>IF(OR(Results!$C164="Energy", Results!$C164="Conserved Energy"), VLOOKUP(Results!$E164,'Emission Inputs (Optional)'!$S$10:$T$27,2,FALSE)*Results!$F164, "")</f>
        <v/>
      </c>
      <c r="I164" s="63" t="str">
        <f>IF(Results!$H164&lt;&gt;"",Results!$H164*0.293071,"")</f>
        <v/>
      </c>
      <c r="J164" s="68" t="str">
        <f>IF(Results!$H164&lt;&gt;"",Results!$H164/SUM($H$7:$H$189),"")</f>
        <v/>
      </c>
      <c r="K164" s="63" t="str">
        <f>IF(Results!$H164&lt;&gt;"",(HLOOKUP(Table13[[#This Row],[Units]],'Emission Inputs (Optional)'!$K$10:$Q$27,MATCH(Table13[[#This Row],[Energy Source]],'Emission Inputs (Optional)'!$K$10:$K$27,0),FALSE))*Table13[[#This Row],[Annual Consumption]],"")</f>
        <v/>
      </c>
      <c r="L164" s="63" t="str">
        <f>IF(Results!$K164&lt;&gt;"",Results!$K164,G164)</f>
        <v/>
      </c>
      <c r="M164" s="69" t="str">
        <f>IF(Results!$L164="","",IF(L164&lt;&gt;"",L164,0)/SUM(Results!$L$7:$L$189))</f>
        <v/>
      </c>
      <c r="N164" s="8"/>
      <c r="O164" s="8"/>
      <c r="P164" s="8"/>
      <c r="Q164" s="8"/>
      <c r="R164" s="8"/>
      <c r="S164" s="8"/>
      <c r="T164" s="8"/>
      <c r="U164" s="8"/>
      <c r="V164" s="8"/>
      <c r="W164" s="8"/>
      <c r="X164" s="8"/>
      <c r="Y164" s="8"/>
      <c r="Z164" s="8"/>
      <c r="AA164" s="8"/>
      <c r="AB164" s="8"/>
      <c r="AC164" s="8"/>
      <c r="AD164" s="8"/>
      <c r="AE164" s="8"/>
      <c r="AF164" s="8"/>
    </row>
    <row r="165" spans="1:32" x14ac:dyDescent="0.25">
      <c r="A165" s="67" t="str">
        <f>IF(B165&lt;&gt;"",COUNTA($B$7:B165),"")</f>
        <v/>
      </c>
      <c r="B165" s="62"/>
      <c r="C165" s="62"/>
      <c r="D165" s="62" t="str">
        <f>IF(Table13[[#This Row],[Energy Source]]="","",Table13[[#This Row],[Energy Source]])</f>
        <v/>
      </c>
      <c r="E165" s="62" t="str">
        <f>IF(Table13[[#This Row],[Units]]="", "", Table13[[#This Row],[Units]])</f>
        <v/>
      </c>
      <c r="F165" s="62" t="str">
        <f>IF(Table13[[#This Row],[Annual Consumption]]="", "", Table13[[#This Row],[Annual Consumption]])</f>
        <v/>
      </c>
      <c r="G165" s="14" t="str">
        <f>IFERROR(VLOOKUP(B165,'Emission Inputs (Optional)'!$G$9:$I$191,3,FALSE),"")</f>
        <v/>
      </c>
      <c r="H165" s="63" t="str">
        <f>IF(OR(Results!$C165="Energy", Results!$C165="Conserved Energy"), VLOOKUP(Results!$E165,'Emission Inputs (Optional)'!$S$10:$T$27,2,FALSE)*Results!$F165, "")</f>
        <v/>
      </c>
      <c r="I165" s="63" t="str">
        <f>IF(Results!$H165&lt;&gt;"",Results!$H165*0.293071,"")</f>
        <v/>
      </c>
      <c r="J165" s="68" t="str">
        <f>IF(Results!$H165&lt;&gt;"",Results!$H165/SUM($H$7:$H$189),"")</f>
        <v/>
      </c>
      <c r="K165" s="63" t="str">
        <f>IF(Results!$H165&lt;&gt;"",(HLOOKUP(Table13[[#This Row],[Units]],'Emission Inputs (Optional)'!$K$10:$Q$27,MATCH(Table13[[#This Row],[Energy Source]],'Emission Inputs (Optional)'!$K$10:$K$27,0),FALSE))*Table13[[#This Row],[Annual Consumption]],"")</f>
        <v/>
      </c>
      <c r="L165" s="63" t="str">
        <f>IF(Results!$K165&lt;&gt;"",Results!$K165,G165)</f>
        <v/>
      </c>
      <c r="M165" s="69" t="str">
        <f>IF(Results!$L165="","",IF(L165&lt;&gt;"",L165,0)/SUM(Results!$L$7:$L$189))</f>
        <v/>
      </c>
      <c r="N165" s="8"/>
      <c r="O165" s="8"/>
      <c r="P165" s="8"/>
      <c r="Q165" s="8"/>
      <c r="R165" s="8"/>
      <c r="S165" s="8"/>
      <c r="T165" s="8"/>
      <c r="U165" s="8"/>
      <c r="V165" s="8"/>
      <c r="W165" s="8"/>
      <c r="X165" s="8"/>
      <c r="Y165" s="8"/>
      <c r="Z165" s="8"/>
      <c r="AA165" s="8"/>
      <c r="AB165" s="8"/>
      <c r="AC165" s="8"/>
      <c r="AD165" s="8"/>
      <c r="AE165" s="8"/>
      <c r="AF165" s="8"/>
    </row>
    <row r="166" spans="1:32" x14ac:dyDescent="0.25">
      <c r="A166" s="67" t="str">
        <f>IF(B166&lt;&gt;"",COUNTA($B$7:B166),"")</f>
        <v/>
      </c>
      <c r="B166" s="62"/>
      <c r="C166" s="62"/>
      <c r="D166" s="62" t="str">
        <f>IF(Table13[[#This Row],[Energy Source]]="","",Table13[[#This Row],[Energy Source]])</f>
        <v/>
      </c>
      <c r="E166" s="62" t="str">
        <f>IF(Table13[[#This Row],[Units]]="", "", Table13[[#This Row],[Units]])</f>
        <v/>
      </c>
      <c r="F166" s="62" t="str">
        <f>IF(Table13[[#This Row],[Annual Consumption]]="", "", Table13[[#This Row],[Annual Consumption]])</f>
        <v/>
      </c>
      <c r="G166" s="14" t="str">
        <f>IFERROR(VLOOKUP(B166,'Emission Inputs (Optional)'!$G$9:$I$191,3,FALSE),"")</f>
        <v/>
      </c>
      <c r="H166" s="63" t="str">
        <f>IF(OR(Results!$C166="Energy", Results!$C166="Conserved Energy"), VLOOKUP(Results!$E166,'Emission Inputs (Optional)'!$S$10:$T$27,2,FALSE)*Results!$F166, "")</f>
        <v/>
      </c>
      <c r="I166" s="63" t="str">
        <f>IF(Results!$H166&lt;&gt;"",Results!$H166*0.293071,"")</f>
        <v/>
      </c>
      <c r="J166" s="68" t="str">
        <f>IF(Results!$H166&lt;&gt;"",Results!$H166/SUM($H$7:$H$189),"")</f>
        <v/>
      </c>
      <c r="K166" s="63" t="str">
        <f>IF(Results!$H166&lt;&gt;"",(HLOOKUP(Table13[[#This Row],[Units]],'Emission Inputs (Optional)'!$K$10:$Q$27,MATCH(Table13[[#This Row],[Energy Source]],'Emission Inputs (Optional)'!$K$10:$K$27,0),FALSE))*Table13[[#This Row],[Annual Consumption]],"")</f>
        <v/>
      </c>
      <c r="L166" s="63" t="str">
        <f>IF(Results!$K166&lt;&gt;"",Results!$K166,G166)</f>
        <v/>
      </c>
      <c r="M166" s="69" t="str">
        <f>IF(Results!$L166="","",IF(L166&lt;&gt;"",L166,0)/SUM(Results!$L$7:$L$189))</f>
        <v/>
      </c>
      <c r="N166" s="8"/>
      <c r="O166" s="8"/>
      <c r="P166" s="8"/>
      <c r="Q166" s="8"/>
      <c r="R166" s="8"/>
      <c r="S166" s="8"/>
      <c r="T166" s="8"/>
      <c r="U166" s="8"/>
      <c r="V166" s="8"/>
      <c r="W166" s="8"/>
      <c r="X166" s="8"/>
      <c r="Y166" s="8"/>
      <c r="Z166" s="8"/>
      <c r="AA166" s="8"/>
      <c r="AB166" s="8"/>
      <c r="AC166" s="8"/>
      <c r="AD166" s="8"/>
      <c r="AE166" s="8"/>
      <c r="AF166" s="8"/>
    </row>
    <row r="167" spans="1:32" x14ac:dyDescent="0.25">
      <c r="A167" s="67" t="str">
        <f>IF(B167&lt;&gt;"",COUNTA($B$7:B167),"")</f>
        <v/>
      </c>
      <c r="B167" s="62"/>
      <c r="C167" s="62"/>
      <c r="D167" s="62" t="str">
        <f>IF(Table13[[#This Row],[Energy Source]]="","",Table13[[#This Row],[Energy Source]])</f>
        <v/>
      </c>
      <c r="E167" s="62" t="str">
        <f>IF(Table13[[#This Row],[Units]]="", "", Table13[[#This Row],[Units]])</f>
        <v/>
      </c>
      <c r="F167" s="62" t="str">
        <f>IF(Table13[[#This Row],[Annual Consumption]]="", "", Table13[[#This Row],[Annual Consumption]])</f>
        <v/>
      </c>
      <c r="G167" s="14" t="str">
        <f>IFERROR(VLOOKUP(B167,'Emission Inputs (Optional)'!$G$9:$I$191,3,FALSE),"")</f>
        <v/>
      </c>
      <c r="H167" s="63" t="str">
        <f>IF(OR(Results!$C167="Energy", Results!$C167="Conserved Energy"), VLOOKUP(Results!$E167,'Emission Inputs (Optional)'!$S$10:$T$27,2,FALSE)*Results!$F167, "")</f>
        <v/>
      </c>
      <c r="I167" s="63" t="str">
        <f>IF(Results!$H167&lt;&gt;"",Results!$H167*0.293071,"")</f>
        <v/>
      </c>
      <c r="J167" s="68" t="str">
        <f>IF(Results!$H167&lt;&gt;"",Results!$H167/SUM($H$7:$H$189),"")</f>
        <v/>
      </c>
      <c r="K167" s="63" t="str">
        <f>IF(Results!$H167&lt;&gt;"",(HLOOKUP(Table13[[#This Row],[Units]],'Emission Inputs (Optional)'!$K$10:$Q$27,MATCH(Table13[[#This Row],[Energy Source]],'Emission Inputs (Optional)'!$K$10:$K$27,0),FALSE))*Table13[[#This Row],[Annual Consumption]],"")</f>
        <v/>
      </c>
      <c r="L167" s="63" t="str">
        <f>IF(Results!$K167&lt;&gt;"",Results!$K167,G167)</f>
        <v/>
      </c>
      <c r="M167" s="69" t="str">
        <f>IF(Results!$L167="","",IF(L167&lt;&gt;"",L167,0)/SUM(Results!$L$7:$L$189))</f>
        <v/>
      </c>
      <c r="N167" s="8"/>
      <c r="O167" s="8"/>
      <c r="P167" s="8"/>
      <c r="Q167" s="8"/>
      <c r="R167" s="8"/>
      <c r="S167" s="8"/>
      <c r="T167" s="8"/>
      <c r="U167" s="8"/>
      <c r="V167" s="8"/>
      <c r="W167" s="8"/>
      <c r="X167" s="8"/>
      <c r="Y167" s="8"/>
      <c r="Z167" s="8"/>
      <c r="AA167" s="8"/>
      <c r="AB167" s="8"/>
      <c r="AC167" s="8"/>
      <c r="AD167" s="8"/>
      <c r="AE167" s="8"/>
      <c r="AF167" s="8"/>
    </row>
    <row r="168" spans="1:32" x14ac:dyDescent="0.25">
      <c r="A168" s="67" t="str">
        <f>IF(B168&lt;&gt;"",COUNTA($B$7:B168),"")</f>
        <v/>
      </c>
      <c r="B168" s="62"/>
      <c r="C168" s="62"/>
      <c r="D168" s="62" t="str">
        <f>IF(Table13[[#This Row],[Energy Source]]="","",Table13[[#This Row],[Energy Source]])</f>
        <v/>
      </c>
      <c r="E168" s="62" t="str">
        <f>IF(Table13[[#This Row],[Units]]="", "", Table13[[#This Row],[Units]])</f>
        <v/>
      </c>
      <c r="F168" s="62" t="str">
        <f>IF(Table13[[#This Row],[Annual Consumption]]="", "", Table13[[#This Row],[Annual Consumption]])</f>
        <v/>
      </c>
      <c r="G168" s="14" t="str">
        <f>IFERROR(VLOOKUP(B168,'Emission Inputs (Optional)'!$G$9:$I$191,3,FALSE),"")</f>
        <v/>
      </c>
      <c r="H168" s="63" t="str">
        <f>IF(OR(Results!$C168="Energy", Results!$C168="Conserved Energy"), VLOOKUP(Results!$E168,'Emission Inputs (Optional)'!$S$10:$T$27,2,FALSE)*Results!$F168, "")</f>
        <v/>
      </c>
      <c r="I168" s="63" t="str">
        <f>IF(Results!$H168&lt;&gt;"",Results!$H168*0.293071,"")</f>
        <v/>
      </c>
      <c r="J168" s="68" t="str">
        <f>IF(Results!$H168&lt;&gt;"",Results!$H168/SUM($H$7:$H$189),"")</f>
        <v/>
      </c>
      <c r="K168" s="63" t="str">
        <f>IF(Results!$H168&lt;&gt;"",(HLOOKUP(Table13[[#This Row],[Units]],'Emission Inputs (Optional)'!$K$10:$Q$27,MATCH(Table13[[#This Row],[Energy Source]],'Emission Inputs (Optional)'!$K$10:$K$27,0),FALSE))*Table13[[#This Row],[Annual Consumption]],"")</f>
        <v/>
      </c>
      <c r="L168" s="63" t="str">
        <f>IF(Results!$K168&lt;&gt;"",Results!$K168,G168)</f>
        <v/>
      </c>
      <c r="M168" s="69" t="str">
        <f>IF(Results!$L168="","",IF(L168&lt;&gt;"",L168,0)/SUM(Results!$L$7:$L$189))</f>
        <v/>
      </c>
      <c r="N168" s="8"/>
      <c r="O168" s="8"/>
      <c r="P168" s="8"/>
      <c r="Q168" s="8"/>
      <c r="R168" s="8"/>
      <c r="S168" s="8"/>
      <c r="T168" s="8"/>
      <c r="U168" s="8"/>
      <c r="V168" s="8"/>
      <c r="W168" s="8"/>
      <c r="X168" s="8"/>
      <c r="Y168" s="8"/>
      <c r="Z168" s="8"/>
      <c r="AA168" s="8"/>
      <c r="AB168" s="8"/>
      <c r="AC168" s="8"/>
      <c r="AD168" s="8"/>
      <c r="AE168" s="8"/>
      <c r="AF168" s="8"/>
    </row>
    <row r="169" spans="1:32" x14ac:dyDescent="0.25">
      <c r="A169" s="67" t="str">
        <f>IF(B169&lt;&gt;"",COUNTA($B$7:B169),"")</f>
        <v/>
      </c>
      <c r="B169" s="62"/>
      <c r="C169" s="62"/>
      <c r="D169" s="62" t="str">
        <f>IF(Table13[[#This Row],[Energy Source]]="","",Table13[[#This Row],[Energy Source]])</f>
        <v/>
      </c>
      <c r="E169" s="62" t="str">
        <f>IF(Table13[[#This Row],[Units]]="", "", Table13[[#This Row],[Units]])</f>
        <v/>
      </c>
      <c r="F169" s="62" t="str">
        <f>IF(Table13[[#This Row],[Annual Consumption]]="", "", Table13[[#This Row],[Annual Consumption]])</f>
        <v/>
      </c>
      <c r="G169" s="14" t="str">
        <f>IFERROR(VLOOKUP(B169,'Emission Inputs (Optional)'!$G$9:$I$191,3,FALSE),"")</f>
        <v/>
      </c>
      <c r="H169" s="63" t="str">
        <f>IF(OR(Results!$C169="Energy", Results!$C169="Conserved Energy"), VLOOKUP(Results!$E169,'Emission Inputs (Optional)'!$S$10:$T$27,2,FALSE)*Results!$F169, "")</f>
        <v/>
      </c>
      <c r="I169" s="63" t="str">
        <f>IF(Results!$H169&lt;&gt;"",Results!$H169*0.293071,"")</f>
        <v/>
      </c>
      <c r="J169" s="68" t="str">
        <f>IF(Results!$H169&lt;&gt;"",Results!$H169/SUM($H$7:$H$189),"")</f>
        <v/>
      </c>
      <c r="K169" s="63" t="str">
        <f>IF(Results!$H169&lt;&gt;"",(HLOOKUP(Table13[[#This Row],[Units]],'Emission Inputs (Optional)'!$K$10:$Q$27,MATCH(Table13[[#This Row],[Energy Source]],'Emission Inputs (Optional)'!$K$10:$K$27,0),FALSE))*Table13[[#This Row],[Annual Consumption]],"")</f>
        <v/>
      </c>
      <c r="L169" s="63" t="str">
        <f>IF(Results!$K169&lt;&gt;"",Results!$K169,G169)</f>
        <v/>
      </c>
      <c r="M169" s="69" t="str">
        <f>IF(Results!$L169="","",IF(L169&lt;&gt;"",L169,0)/SUM(Results!$L$7:$L$189))</f>
        <v/>
      </c>
      <c r="N169" s="8"/>
      <c r="O169" s="8"/>
      <c r="P169" s="8"/>
      <c r="Q169" s="8"/>
      <c r="R169" s="8"/>
      <c r="S169" s="8"/>
      <c r="T169" s="8"/>
      <c r="U169" s="8"/>
      <c r="V169" s="8"/>
      <c r="W169" s="8"/>
      <c r="X169" s="8"/>
      <c r="Y169" s="8"/>
      <c r="Z169" s="8"/>
      <c r="AA169" s="8"/>
      <c r="AB169" s="8"/>
      <c r="AC169" s="8"/>
      <c r="AD169" s="8"/>
      <c r="AE169" s="8"/>
      <c r="AF169" s="8"/>
    </row>
    <row r="170" spans="1:32" x14ac:dyDescent="0.25">
      <c r="A170" s="67" t="str">
        <f>IF(B170&lt;&gt;"",COUNTA($B$7:B170),"")</f>
        <v/>
      </c>
      <c r="B170" s="62"/>
      <c r="C170" s="62"/>
      <c r="D170" s="62" t="str">
        <f>IF(Table13[[#This Row],[Energy Source]]="","",Table13[[#This Row],[Energy Source]])</f>
        <v/>
      </c>
      <c r="E170" s="62" t="str">
        <f>IF(Table13[[#This Row],[Units]]="", "", Table13[[#This Row],[Units]])</f>
        <v/>
      </c>
      <c r="F170" s="62" t="str">
        <f>IF(Table13[[#This Row],[Annual Consumption]]="", "", Table13[[#This Row],[Annual Consumption]])</f>
        <v/>
      </c>
      <c r="G170" s="14" t="str">
        <f>IFERROR(VLOOKUP(B170,'Emission Inputs (Optional)'!$G$9:$I$191,3,FALSE),"")</f>
        <v/>
      </c>
      <c r="H170" s="63" t="str">
        <f>IF(OR(Results!$C170="Energy", Results!$C170="Conserved Energy"), VLOOKUP(Results!$E170,'Emission Inputs (Optional)'!$S$10:$T$27,2,FALSE)*Results!$F170, "")</f>
        <v/>
      </c>
      <c r="I170" s="63" t="str">
        <f>IF(Results!$H170&lt;&gt;"",Results!$H170*0.293071,"")</f>
        <v/>
      </c>
      <c r="J170" s="68" t="str">
        <f>IF(Results!$H170&lt;&gt;"",Results!$H170/SUM($H$7:$H$189),"")</f>
        <v/>
      </c>
      <c r="K170" s="63" t="str">
        <f>IF(Results!$H170&lt;&gt;"",(HLOOKUP(Table13[[#This Row],[Units]],'Emission Inputs (Optional)'!$K$10:$Q$27,MATCH(Table13[[#This Row],[Energy Source]],'Emission Inputs (Optional)'!$K$10:$K$27,0),FALSE))*Table13[[#This Row],[Annual Consumption]],"")</f>
        <v/>
      </c>
      <c r="L170" s="63" t="str">
        <f>IF(Results!$K170&lt;&gt;"",Results!$K170,G170)</f>
        <v/>
      </c>
      <c r="M170" s="69" t="str">
        <f>IF(Results!$L170="","",IF(L170&lt;&gt;"",L170,0)/SUM(Results!$L$7:$L$189))</f>
        <v/>
      </c>
      <c r="N170" s="8"/>
      <c r="O170" s="8"/>
      <c r="P170" s="8"/>
      <c r="Q170" s="8"/>
      <c r="R170" s="8"/>
      <c r="S170" s="8"/>
      <c r="T170" s="8"/>
      <c r="U170" s="8"/>
      <c r="V170" s="8"/>
      <c r="W170" s="8"/>
      <c r="X170" s="8"/>
      <c r="Y170" s="8"/>
      <c r="Z170" s="8"/>
      <c r="AA170" s="8"/>
      <c r="AB170" s="8"/>
      <c r="AC170" s="8"/>
      <c r="AD170" s="8"/>
      <c r="AE170" s="8"/>
      <c r="AF170" s="8"/>
    </row>
    <row r="171" spans="1:32" x14ac:dyDescent="0.25">
      <c r="A171" s="67" t="str">
        <f>IF(B171&lt;&gt;"",COUNTA($B$7:B171),"")</f>
        <v/>
      </c>
      <c r="B171" s="62"/>
      <c r="C171" s="62"/>
      <c r="D171" s="62" t="str">
        <f>IF(Table13[[#This Row],[Energy Source]]="","",Table13[[#This Row],[Energy Source]])</f>
        <v/>
      </c>
      <c r="E171" s="62" t="str">
        <f>IF(Table13[[#This Row],[Units]]="", "", Table13[[#This Row],[Units]])</f>
        <v/>
      </c>
      <c r="F171" s="62" t="str">
        <f>IF(Table13[[#This Row],[Annual Consumption]]="", "", Table13[[#This Row],[Annual Consumption]])</f>
        <v/>
      </c>
      <c r="G171" s="14" t="str">
        <f>IFERROR(VLOOKUP(B171,'Emission Inputs (Optional)'!$G$9:$I$191,3,FALSE),"")</f>
        <v/>
      </c>
      <c r="H171" s="63" t="str">
        <f>IF(OR(Results!$C171="Energy", Results!$C171="Conserved Energy"), VLOOKUP(Results!$E171,'Emission Inputs (Optional)'!$S$10:$T$27,2,FALSE)*Results!$F171, "")</f>
        <v/>
      </c>
      <c r="I171" s="63" t="str">
        <f>IF(Results!$H171&lt;&gt;"",Results!$H171*0.293071,"")</f>
        <v/>
      </c>
      <c r="J171" s="68" t="str">
        <f>IF(Results!$H171&lt;&gt;"",Results!$H171/SUM($H$7:$H$189),"")</f>
        <v/>
      </c>
      <c r="K171" s="63" t="str">
        <f>IF(Results!$H171&lt;&gt;"",(HLOOKUP(Table13[[#This Row],[Units]],'Emission Inputs (Optional)'!$K$10:$Q$27,MATCH(Table13[[#This Row],[Energy Source]],'Emission Inputs (Optional)'!$K$10:$K$27,0),FALSE))*Table13[[#This Row],[Annual Consumption]],"")</f>
        <v/>
      </c>
      <c r="L171" s="63" t="str">
        <f>IF(Results!$K171&lt;&gt;"",Results!$K171,G171)</f>
        <v/>
      </c>
      <c r="M171" s="69" t="str">
        <f>IF(Results!$L171="","",IF(L171&lt;&gt;"",L171,0)/SUM(Results!$L$7:$L$189))</f>
        <v/>
      </c>
      <c r="N171" s="8"/>
      <c r="O171" s="8"/>
      <c r="P171" s="8"/>
      <c r="Q171" s="8"/>
      <c r="R171" s="8"/>
      <c r="S171" s="8"/>
      <c r="T171" s="8"/>
      <c r="U171" s="8"/>
      <c r="V171" s="8"/>
      <c r="W171" s="8"/>
      <c r="X171" s="8"/>
      <c r="Y171" s="8"/>
      <c r="Z171" s="8"/>
      <c r="AA171" s="8"/>
      <c r="AB171" s="8"/>
      <c r="AC171" s="8"/>
      <c r="AD171" s="8"/>
      <c r="AE171" s="8"/>
      <c r="AF171" s="8"/>
    </row>
    <row r="172" spans="1:32" x14ac:dyDescent="0.25">
      <c r="A172" s="67" t="str">
        <f>IF(B172&lt;&gt;"",COUNTA($B$7:B172),"")</f>
        <v/>
      </c>
      <c r="B172" s="62"/>
      <c r="C172" s="62"/>
      <c r="D172" s="62" t="str">
        <f>IF(Table13[[#This Row],[Energy Source]]="","",Table13[[#This Row],[Energy Source]])</f>
        <v/>
      </c>
      <c r="E172" s="62" t="str">
        <f>IF(Table13[[#This Row],[Units]]="", "", Table13[[#This Row],[Units]])</f>
        <v/>
      </c>
      <c r="F172" s="62" t="str">
        <f>IF(Table13[[#This Row],[Annual Consumption]]="", "", Table13[[#This Row],[Annual Consumption]])</f>
        <v/>
      </c>
      <c r="G172" s="14" t="str">
        <f>IFERROR(VLOOKUP(B172,'Emission Inputs (Optional)'!$G$9:$I$191,3,FALSE),"")</f>
        <v/>
      </c>
      <c r="H172" s="63" t="str">
        <f>IF(OR(Results!$C172="Energy", Results!$C172="Conserved Energy"), VLOOKUP(Results!$E172,'Emission Inputs (Optional)'!$S$10:$T$27,2,FALSE)*Results!$F172, "")</f>
        <v/>
      </c>
      <c r="I172" s="63" t="str">
        <f>IF(Results!$H172&lt;&gt;"",Results!$H172*0.293071,"")</f>
        <v/>
      </c>
      <c r="J172" s="68" t="str">
        <f>IF(Results!$H172&lt;&gt;"",Results!$H172/SUM($H$7:$H$189),"")</f>
        <v/>
      </c>
      <c r="K172" s="63" t="str">
        <f>IF(Results!$H172&lt;&gt;"",(HLOOKUP(Table13[[#This Row],[Units]],'Emission Inputs (Optional)'!$K$10:$Q$27,MATCH(Table13[[#This Row],[Energy Source]],'Emission Inputs (Optional)'!$K$10:$K$27,0),FALSE))*Table13[[#This Row],[Annual Consumption]],"")</f>
        <v/>
      </c>
      <c r="L172" s="63" t="str">
        <f>IF(Results!$K172&lt;&gt;"",Results!$K172,G172)</f>
        <v/>
      </c>
      <c r="M172" s="69" t="str">
        <f>IF(Results!$L172="","",IF(L172&lt;&gt;"",L172,0)/SUM(Results!$L$7:$L$189))</f>
        <v/>
      </c>
      <c r="N172" s="8"/>
      <c r="O172" s="8"/>
      <c r="P172" s="8"/>
      <c r="Q172" s="8"/>
      <c r="R172" s="8"/>
      <c r="S172" s="8"/>
      <c r="T172" s="8"/>
      <c r="U172" s="8"/>
      <c r="V172" s="8"/>
      <c r="W172" s="8"/>
      <c r="X172" s="8"/>
      <c r="Y172" s="8"/>
      <c r="Z172" s="8"/>
      <c r="AA172" s="8"/>
      <c r="AB172" s="8"/>
      <c r="AC172" s="8"/>
      <c r="AD172" s="8"/>
      <c r="AE172" s="8"/>
      <c r="AF172" s="8"/>
    </row>
    <row r="173" spans="1:32" x14ac:dyDescent="0.25">
      <c r="A173" s="67" t="str">
        <f>IF(B173&lt;&gt;"",COUNTA($B$7:B173),"")</f>
        <v/>
      </c>
      <c r="B173" s="62"/>
      <c r="C173" s="62"/>
      <c r="D173" s="62" t="str">
        <f>IF(Table13[[#This Row],[Energy Source]]="","",Table13[[#This Row],[Energy Source]])</f>
        <v/>
      </c>
      <c r="E173" s="62" t="str">
        <f>IF(Table13[[#This Row],[Units]]="", "", Table13[[#This Row],[Units]])</f>
        <v/>
      </c>
      <c r="F173" s="62" t="str">
        <f>IF(Table13[[#This Row],[Annual Consumption]]="", "", Table13[[#This Row],[Annual Consumption]])</f>
        <v/>
      </c>
      <c r="G173" s="14" t="str">
        <f>IFERROR(VLOOKUP(B173,'Emission Inputs (Optional)'!$G$9:$I$191,3,FALSE),"")</f>
        <v/>
      </c>
      <c r="H173" s="63" t="str">
        <f>IF(OR(Results!$C173="Energy", Results!$C173="Conserved Energy"), VLOOKUP(Results!$E173,'Emission Inputs (Optional)'!$S$10:$T$27,2,FALSE)*Results!$F173, "")</f>
        <v/>
      </c>
      <c r="I173" s="63" t="str">
        <f>IF(Results!$H173&lt;&gt;"",Results!$H173*0.293071,"")</f>
        <v/>
      </c>
      <c r="J173" s="68" t="str">
        <f>IF(Results!$H173&lt;&gt;"",Results!$H173/SUM($H$7:$H$189),"")</f>
        <v/>
      </c>
      <c r="K173" s="63" t="str">
        <f>IF(Results!$H173&lt;&gt;"",(HLOOKUP(Table13[[#This Row],[Units]],'Emission Inputs (Optional)'!$K$10:$Q$27,MATCH(Table13[[#This Row],[Energy Source]],'Emission Inputs (Optional)'!$K$10:$K$27,0),FALSE))*Table13[[#This Row],[Annual Consumption]],"")</f>
        <v/>
      </c>
      <c r="L173" s="63" t="str">
        <f>IF(Results!$K173&lt;&gt;"",Results!$K173,G173)</f>
        <v/>
      </c>
      <c r="M173" s="69" t="str">
        <f>IF(Results!$L173="","",IF(L173&lt;&gt;"",L173,0)/SUM(Results!$L$7:$L$189))</f>
        <v/>
      </c>
      <c r="N173" s="8"/>
      <c r="O173" s="8"/>
      <c r="P173" s="8"/>
      <c r="Q173" s="8"/>
      <c r="R173" s="8"/>
      <c r="S173" s="8"/>
      <c r="T173" s="8"/>
      <c r="U173" s="8"/>
      <c r="V173" s="8"/>
      <c r="W173" s="8"/>
      <c r="X173" s="8"/>
      <c r="Y173" s="8"/>
      <c r="Z173" s="8"/>
      <c r="AA173" s="8"/>
      <c r="AB173" s="8"/>
      <c r="AC173" s="8"/>
      <c r="AD173" s="8"/>
      <c r="AE173" s="8"/>
      <c r="AF173" s="8"/>
    </row>
    <row r="174" spans="1:32" x14ac:dyDescent="0.25">
      <c r="A174" s="67" t="str">
        <f>IF(B174&lt;&gt;"",COUNTA($B$7:B174),"")</f>
        <v/>
      </c>
      <c r="B174" s="62"/>
      <c r="C174" s="62"/>
      <c r="D174" s="62" t="str">
        <f>IF(Table13[[#This Row],[Energy Source]]="","",Table13[[#This Row],[Energy Source]])</f>
        <v/>
      </c>
      <c r="E174" s="62" t="str">
        <f>IF(Table13[[#This Row],[Units]]="", "", Table13[[#This Row],[Units]])</f>
        <v/>
      </c>
      <c r="F174" s="62" t="str">
        <f>IF(Table13[[#This Row],[Annual Consumption]]="", "", Table13[[#This Row],[Annual Consumption]])</f>
        <v/>
      </c>
      <c r="G174" s="14" t="str">
        <f>IFERROR(VLOOKUP(B174,'Emission Inputs (Optional)'!$G$9:$I$191,3,FALSE),"")</f>
        <v/>
      </c>
      <c r="H174" s="63" t="str">
        <f>IF(OR(Results!$C174="Energy", Results!$C174="Conserved Energy"), VLOOKUP(Results!$E174,'Emission Inputs (Optional)'!$S$10:$T$27,2,FALSE)*Results!$F174, "")</f>
        <v/>
      </c>
      <c r="I174" s="63" t="str">
        <f>IF(Results!$H174&lt;&gt;"",Results!$H174*0.293071,"")</f>
        <v/>
      </c>
      <c r="J174" s="68" t="str">
        <f>IF(Results!$H174&lt;&gt;"",Results!$H174/SUM($H$7:$H$189),"")</f>
        <v/>
      </c>
      <c r="K174" s="63" t="str">
        <f>IF(Results!$H174&lt;&gt;"",(HLOOKUP(Table13[[#This Row],[Units]],'Emission Inputs (Optional)'!$K$10:$Q$27,MATCH(Table13[[#This Row],[Energy Source]],'Emission Inputs (Optional)'!$K$10:$K$27,0),FALSE))*Table13[[#This Row],[Annual Consumption]],"")</f>
        <v/>
      </c>
      <c r="L174" s="63" t="str">
        <f>IF(Results!$K174&lt;&gt;"",Results!$K174,G174)</f>
        <v/>
      </c>
      <c r="M174" s="69" t="str">
        <f>IF(Results!$L174="","",IF(L174&lt;&gt;"",L174,0)/SUM(Results!$L$7:$L$189))</f>
        <v/>
      </c>
      <c r="N174" s="8"/>
      <c r="O174" s="8"/>
      <c r="P174" s="8"/>
      <c r="Q174" s="8"/>
      <c r="R174" s="8"/>
      <c r="S174" s="8"/>
      <c r="T174" s="8"/>
      <c r="U174" s="8"/>
      <c r="V174" s="8"/>
      <c r="W174" s="8"/>
      <c r="X174" s="8"/>
      <c r="Y174" s="8"/>
      <c r="Z174" s="8"/>
      <c r="AA174" s="8"/>
      <c r="AB174" s="8"/>
      <c r="AC174" s="8"/>
      <c r="AD174" s="8"/>
      <c r="AE174" s="8"/>
      <c r="AF174" s="8"/>
    </row>
    <row r="175" spans="1:32" x14ac:dyDescent="0.25">
      <c r="A175" s="67" t="str">
        <f>IF(B175&lt;&gt;"",COUNTA($B$7:B175),"")</f>
        <v/>
      </c>
      <c r="B175" s="62"/>
      <c r="C175" s="62"/>
      <c r="D175" s="62" t="str">
        <f>IF(Table13[[#This Row],[Energy Source]]="","",Table13[[#This Row],[Energy Source]])</f>
        <v/>
      </c>
      <c r="E175" s="62" t="str">
        <f>IF(Table13[[#This Row],[Units]]="", "", Table13[[#This Row],[Units]])</f>
        <v/>
      </c>
      <c r="F175" s="62" t="str">
        <f>IF(Table13[[#This Row],[Annual Consumption]]="", "", Table13[[#This Row],[Annual Consumption]])</f>
        <v/>
      </c>
      <c r="G175" s="14" t="str">
        <f>IFERROR(VLOOKUP(B175,'Emission Inputs (Optional)'!$G$9:$I$191,3,FALSE),"")</f>
        <v/>
      </c>
      <c r="H175" s="63" t="str">
        <f>IF(OR(Results!$C175="Energy", Results!$C175="Conserved Energy"), VLOOKUP(Results!$E175,'Emission Inputs (Optional)'!$S$10:$T$27,2,FALSE)*Results!$F175, "")</f>
        <v/>
      </c>
      <c r="I175" s="63" t="str">
        <f>IF(Results!$H175&lt;&gt;"",Results!$H175*0.293071,"")</f>
        <v/>
      </c>
      <c r="J175" s="68" t="str">
        <f>IF(Results!$H175&lt;&gt;"",Results!$H175/SUM($H$7:$H$189),"")</f>
        <v/>
      </c>
      <c r="K175" s="63" t="str">
        <f>IF(Results!$H175&lt;&gt;"",(HLOOKUP(Table13[[#This Row],[Units]],'Emission Inputs (Optional)'!$K$10:$Q$27,MATCH(Table13[[#This Row],[Energy Source]],'Emission Inputs (Optional)'!$K$10:$K$27,0),FALSE))*Table13[[#This Row],[Annual Consumption]],"")</f>
        <v/>
      </c>
      <c r="L175" s="63" t="str">
        <f>IF(Results!$K175&lt;&gt;"",Results!$K175,G175)</f>
        <v/>
      </c>
      <c r="M175" s="69" t="str">
        <f>IF(Results!$L175="","",IF(L175&lt;&gt;"",L175,0)/SUM(Results!$L$7:$L$189))</f>
        <v/>
      </c>
      <c r="N175" s="8"/>
      <c r="O175" s="8"/>
      <c r="P175" s="8"/>
      <c r="Q175" s="8"/>
      <c r="R175" s="8"/>
      <c r="S175" s="8"/>
      <c r="T175" s="8"/>
      <c r="U175" s="8"/>
      <c r="V175" s="8"/>
      <c r="W175" s="8"/>
      <c r="X175" s="8"/>
      <c r="Y175" s="8"/>
      <c r="Z175" s="8"/>
      <c r="AA175" s="8"/>
      <c r="AB175" s="8"/>
      <c r="AC175" s="8"/>
      <c r="AD175" s="8"/>
      <c r="AE175" s="8"/>
      <c r="AF175" s="8"/>
    </row>
    <row r="176" spans="1:32" x14ac:dyDescent="0.25">
      <c r="A176" s="67" t="str">
        <f>IF(B176&lt;&gt;"",COUNTA($B$7:B176),"")</f>
        <v/>
      </c>
      <c r="B176" s="62"/>
      <c r="C176" s="62"/>
      <c r="D176" s="62" t="str">
        <f>IF(Table13[[#This Row],[Energy Source]]="","",Table13[[#This Row],[Energy Source]])</f>
        <v/>
      </c>
      <c r="E176" s="62" t="str">
        <f>IF(Table13[[#This Row],[Units]]="", "", Table13[[#This Row],[Units]])</f>
        <v/>
      </c>
      <c r="F176" s="62" t="str">
        <f>IF(Table13[[#This Row],[Annual Consumption]]="", "", Table13[[#This Row],[Annual Consumption]])</f>
        <v/>
      </c>
      <c r="G176" s="14" t="str">
        <f>IFERROR(VLOOKUP(B176,'Emission Inputs (Optional)'!$G$9:$I$191,3,FALSE),"")</f>
        <v/>
      </c>
      <c r="H176" s="63" t="str">
        <f>IF(OR(Results!$C176="Energy", Results!$C176="Conserved Energy"), VLOOKUP(Results!$E176,'Emission Inputs (Optional)'!$S$10:$T$27,2,FALSE)*Results!$F176, "")</f>
        <v/>
      </c>
      <c r="I176" s="63" t="str">
        <f>IF(Results!$H176&lt;&gt;"",Results!$H176*0.293071,"")</f>
        <v/>
      </c>
      <c r="J176" s="68" t="str">
        <f>IF(Results!$H176&lt;&gt;"",Results!$H176/SUM($H$7:$H$189),"")</f>
        <v/>
      </c>
      <c r="K176" s="63" t="str">
        <f>IF(Results!$H176&lt;&gt;"",(HLOOKUP(Table13[[#This Row],[Units]],'Emission Inputs (Optional)'!$K$10:$Q$27,MATCH(Table13[[#This Row],[Energy Source]],'Emission Inputs (Optional)'!$K$10:$K$27,0),FALSE))*Table13[[#This Row],[Annual Consumption]],"")</f>
        <v/>
      </c>
      <c r="L176" s="63" t="str">
        <f>IF(Results!$K176&lt;&gt;"",Results!$K176,G176)</f>
        <v/>
      </c>
      <c r="M176" s="69" t="str">
        <f>IF(Results!$L176="","",IF(L176&lt;&gt;"",L176,0)/SUM(Results!$L$7:$L$189))</f>
        <v/>
      </c>
      <c r="N176" s="8"/>
      <c r="O176" s="8"/>
      <c r="P176" s="8"/>
      <c r="Q176" s="8"/>
      <c r="R176" s="8"/>
      <c r="S176" s="8"/>
      <c r="T176" s="8"/>
      <c r="U176" s="8"/>
      <c r="V176" s="8"/>
      <c r="W176" s="8"/>
      <c r="X176" s="8"/>
      <c r="Y176" s="8"/>
      <c r="Z176" s="8"/>
      <c r="AA176" s="8"/>
      <c r="AB176" s="8"/>
      <c r="AC176" s="8"/>
      <c r="AD176" s="8"/>
      <c r="AE176" s="8"/>
      <c r="AF176" s="8"/>
    </row>
    <row r="177" spans="1:32" x14ac:dyDescent="0.25">
      <c r="A177" s="67" t="str">
        <f>IF(B177&lt;&gt;"",COUNTA($B$7:B177),"")</f>
        <v/>
      </c>
      <c r="B177" s="62"/>
      <c r="C177" s="62"/>
      <c r="D177" s="62" t="str">
        <f>IF(Table13[[#This Row],[Energy Source]]="","",Table13[[#This Row],[Energy Source]])</f>
        <v/>
      </c>
      <c r="E177" s="62" t="str">
        <f>IF(Table13[[#This Row],[Units]]="", "", Table13[[#This Row],[Units]])</f>
        <v/>
      </c>
      <c r="F177" s="62" t="str">
        <f>IF(Table13[[#This Row],[Annual Consumption]]="", "", Table13[[#This Row],[Annual Consumption]])</f>
        <v/>
      </c>
      <c r="G177" s="14" t="str">
        <f>IFERROR(VLOOKUP(B177,'Emission Inputs (Optional)'!$G$9:$I$191,3,FALSE),"")</f>
        <v/>
      </c>
      <c r="H177" s="63" t="str">
        <f>IF(OR(Results!$C177="Energy", Results!$C177="Conserved Energy"), VLOOKUP(Results!$E177,'Emission Inputs (Optional)'!$S$10:$T$27,2,FALSE)*Results!$F177, "")</f>
        <v/>
      </c>
      <c r="I177" s="63" t="str">
        <f>IF(Results!$H177&lt;&gt;"",Results!$H177*0.293071,"")</f>
        <v/>
      </c>
      <c r="J177" s="68" t="str">
        <f>IF(Results!$H177&lt;&gt;"",Results!$H177/SUM($H$7:$H$189),"")</f>
        <v/>
      </c>
      <c r="K177" s="63" t="str">
        <f>IF(Results!$H177&lt;&gt;"",(HLOOKUP(Table13[[#This Row],[Units]],'Emission Inputs (Optional)'!$K$10:$Q$27,MATCH(Table13[[#This Row],[Energy Source]],'Emission Inputs (Optional)'!$K$10:$K$27,0),FALSE))*Table13[[#This Row],[Annual Consumption]],"")</f>
        <v/>
      </c>
      <c r="L177" s="63" t="str">
        <f>IF(Results!$K177&lt;&gt;"",Results!$K177,G177)</f>
        <v/>
      </c>
      <c r="M177" s="69" t="str">
        <f>IF(Results!$L177="","",IF(L177&lt;&gt;"",L177,0)/SUM(Results!$L$7:$L$189))</f>
        <v/>
      </c>
      <c r="N177" s="8"/>
      <c r="O177" s="8"/>
      <c r="P177" s="8"/>
      <c r="Q177" s="8"/>
      <c r="R177" s="8"/>
      <c r="S177" s="8"/>
      <c r="T177" s="8"/>
      <c r="U177" s="8"/>
      <c r="V177" s="8"/>
      <c r="W177" s="8"/>
      <c r="X177" s="8"/>
      <c r="Y177" s="8"/>
      <c r="Z177" s="8"/>
      <c r="AA177" s="8"/>
      <c r="AB177" s="8"/>
      <c r="AC177" s="8"/>
      <c r="AD177" s="8"/>
      <c r="AE177" s="8"/>
      <c r="AF177" s="8"/>
    </row>
    <row r="178" spans="1:32" x14ac:dyDescent="0.25">
      <c r="A178" s="67" t="str">
        <f>IF(B178&lt;&gt;"",COUNTA($B$7:B178),"")</f>
        <v/>
      </c>
      <c r="B178" s="62"/>
      <c r="C178" s="62"/>
      <c r="D178" s="62" t="str">
        <f>IF(Table13[[#This Row],[Energy Source]]="","",Table13[[#This Row],[Energy Source]])</f>
        <v/>
      </c>
      <c r="E178" s="62" t="str">
        <f>IF(Table13[[#This Row],[Units]]="", "", Table13[[#This Row],[Units]])</f>
        <v/>
      </c>
      <c r="F178" s="62" t="str">
        <f>IF(Table13[[#This Row],[Annual Consumption]]="", "", Table13[[#This Row],[Annual Consumption]])</f>
        <v/>
      </c>
      <c r="G178" s="14" t="str">
        <f>IFERROR(VLOOKUP(B178,'Emission Inputs (Optional)'!$G$9:$I$191,3,FALSE),"")</f>
        <v/>
      </c>
      <c r="H178" s="63" t="str">
        <f>IF(OR(Results!$C178="Energy", Results!$C178="Conserved Energy"), VLOOKUP(Results!$E178,'Emission Inputs (Optional)'!$S$10:$T$27,2,FALSE)*Results!$F178, "")</f>
        <v/>
      </c>
      <c r="I178" s="63" t="str">
        <f>IF(Results!$H178&lt;&gt;"",Results!$H178*0.293071,"")</f>
        <v/>
      </c>
      <c r="J178" s="68" t="str">
        <f>IF(Results!$H178&lt;&gt;"",Results!$H178/SUM($H$7:$H$189),"")</f>
        <v/>
      </c>
      <c r="K178" s="63" t="str">
        <f>IF(Results!$H178&lt;&gt;"",(HLOOKUP(Table13[[#This Row],[Units]],'Emission Inputs (Optional)'!$K$10:$Q$27,MATCH(Table13[[#This Row],[Energy Source]],'Emission Inputs (Optional)'!$K$10:$K$27,0),FALSE))*Table13[[#This Row],[Annual Consumption]],"")</f>
        <v/>
      </c>
      <c r="L178" s="63" t="str">
        <f>IF(Results!$K178&lt;&gt;"",Results!$K178,G178)</f>
        <v/>
      </c>
      <c r="M178" s="69" t="str">
        <f>IF(Results!$L178="","",IF(L178&lt;&gt;"",L178,0)/SUM(Results!$L$7:$L$189))</f>
        <v/>
      </c>
      <c r="N178" s="8"/>
      <c r="O178" s="8"/>
      <c r="P178" s="8"/>
      <c r="Q178" s="8"/>
      <c r="R178" s="8"/>
      <c r="S178" s="8"/>
      <c r="T178" s="8"/>
      <c r="U178" s="8"/>
      <c r="V178" s="8"/>
      <c r="W178" s="8"/>
      <c r="X178" s="8"/>
      <c r="Y178" s="8"/>
      <c r="Z178" s="8"/>
      <c r="AA178" s="8"/>
      <c r="AB178" s="8"/>
      <c r="AC178" s="8"/>
      <c r="AD178" s="8"/>
      <c r="AE178" s="8"/>
      <c r="AF178" s="8"/>
    </row>
    <row r="179" spans="1:32" x14ac:dyDescent="0.25">
      <c r="A179" s="67" t="str">
        <f>IF(B179&lt;&gt;"",COUNTA($B$7:B179),"")</f>
        <v/>
      </c>
      <c r="B179" s="62"/>
      <c r="C179" s="62"/>
      <c r="D179" s="62" t="str">
        <f>IF(Table13[[#This Row],[Energy Source]]="","",Table13[[#This Row],[Energy Source]])</f>
        <v/>
      </c>
      <c r="E179" s="62" t="str">
        <f>IF(Table13[[#This Row],[Units]]="", "", Table13[[#This Row],[Units]])</f>
        <v/>
      </c>
      <c r="F179" s="62" t="str">
        <f>IF(Table13[[#This Row],[Annual Consumption]]="", "", Table13[[#This Row],[Annual Consumption]])</f>
        <v/>
      </c>
      <c r="G179" s="14" t="str">
        <f>IFERROR(VLOOKUP(B179,'Emission Inputs (Optional)'!$G$9:$I$191,3,FALSE),"")</f>
        <v/>
      </c>
      <c r="H179" s="63" t="str">
        <f>IF(OR(Results!$C179="Energy", Results!$C179="Conserved Energy"), VLOOKUP(Results!$E179,'Emission Inputs (Optional)'!$S$10:$T$27,2,FALSE)*Results!$F179, "")</f>
        <v/>
      </c>
      <c r="I179" s="63" t="str">
        <f>IF(Results!$H179&lt;&gt;"",Results!$H179*0.293071,"")</f>
        <v/>
      </c>
      <c r="J179" s="68" t="str">
        <f>IF(Results!$H179&lt;&gt;"",Results!$H179/SUM($H$7:$H$189),"")</f>
        <v/>
      </c>
      <c r="K179" s="63" t="str">
        <f>IF(Results!$H179&lt;&gt;"",(HLOOKUP(Table13[[#This Row],[Units]],'Emission Inputs (Optional)'!$K$10:$Q$27,MATCH(Table13[[#This Row],[Energy Source]],'Emission Inputs (Optional)'!$K$10:$K$27,0),FALSE))*Table13[[#This Row],[Annual Consumption]],"")</f>
        <v/>
      </c>
      <c r="L179" s="63" t="str">
        <f>IF(Results!$K179&lt;&gt;"",Results!$K179,G179)</f>
        <v/>
      </c>
      <c r="M179" s="69" t="str">
        <f>IF(Results!$L179="","",IF(L179&lt;&gt;"",L179,0)/SUM(Results!$L$7:$L$189))</f>
        <v/>
      </c>
      <c r="N179" s="8"/>
      <c r="O179" s="8"/>
      <c r="P179" s="8"/>
      <c r="Q179" s="8"/>
      <c r="R179" s="8"/>
      <c r="S179" s="8"/>
      <c r="T179" s="8"/>
      <c r="U179" s="8"/>
      <c r="V179" s="8"/>
      <c r="W179" s="8"/>
      <c r="X179" s="8"/>
      <c r="Y179" s="8"/>
      <c r="Z179" s="8"/>
      <c r="AA179" s="8"/>
      <c r="AB179" s="8"/>
      <c r="AC179" s="8"/>
      <c r="AD179" s="8"/>
      <c r="AE179" s="8"/>
      <c r="AF179" s="8"/>
    </row>
    <row r="180" spans="1:32" x14ac:dyDescent="0.25">
      <c r="A180" s="67" t="str">
        <f>IF(B180&lt;&gt;"",COUNTA($B$7:B180),"")</f>
        <v/>
      </c>
      <c r="B180" s="62"/>
      <c r="C180" s="62"/>
      <c r="D180" s="62" t="str">
        <f>IF(Table13[[#This Row],[Energy Source]]="","",Table13[[#This Row],[Energy Source]])</f>
        <v/>
      </c>
      <c r="E180" s="62" t="str">
        <f>IF(Table13[[#This Row],[Units]]="", "", Table13[[#This Row],[Units]])</f>
        <v/>
      </c>
      <c r="F180" s="62" t="str">
        <f>IF(Table13[[#This Row],[Annual Consumption]]="", "", Table13[[#This Row],[Annual Consumption]])</f>
        <v/>
      </c>
      <c r="G180" s="14" t="str">
        <f>IFERROR(VLOOKUP(B180,'Emission Inputs (Optional)'!$G$9:$I$191,3,FALSE),"")</f>
        <v/>
      </c>
      <c r="H180" s="63" t="str">
        <f>IF(OR(Results!$C180="Energy", Results!$C180="Conserved Energy"), VLOOKUP(Results!$E180,'Emission Inputs (Optional)'!$S$10:$T$27,2,FALSE)*Results!$F180, "")</f>
        <v/>
      </c>
      <c r="I180" s="63" t="str">
        <f>IF(Results!$H180&lt;&gt;"",Results!$H180*0.293071,"")</f>
        <v/>
      </c>
      <c r="J180" s="68" t="str">
        <f>IF(Results!$H180&lt;&gt;"",Results!$H180/SUM($H$7:$H$189),"")</f>
        <v/>
      </c>
      <c r="K180" s="63" t="str">
        <f>IF(Results!$H180&lt;&gt;"",(HLOOKUP(Table13[[#This Row],[Units]],'Emission Inputs (Optional)'!$K$10:$Q$27,MATCH(Table13[[#This Row],[Energy Source]],'Emission Inputs (Optional)'!$K$10:$K$27,0),FALSE))*Table13[[#This Row],[Annual Consumption]],"")</f>
        <v/>
      </c>
      <c r="L180" s="63" t="str">
        <f>IF(Results!$K180&lt;&gt;"",Results!$K180,G180)</f>
        <v/>
      </c>
      <c r="M180" s="69" t="str">
        <f>IF(Results!$L180="","",IF(L180&lt;&gt;"",L180,0)/SUM(Results!$L$7:$L$189))</f>
        <v/>
      </c>
      <c r="N180" s="8"/>
      <c r="O180" s="8"/>
      <c r="P180" s="8"/>
      <c r="Q180" s="8"/>
      <c r="R180" s="8"/>
      <c r="S180" s="8"/>
      <c r="T180" s="8"/>
      <c r="U180" s="8"/>
      <c r="V180" s="8"/>
      <c r="W180" s="8"/>
      <c r="X180" s="8"/>
      <c r="Y180" s="8"/>
      <c r="Z180" s="8"/>
      <c r="AA180" s="8"/>
      <c r="AB180" s="8"/>
      <c r="AC180" s="8"/>
      <c r="AD180" s="8"/>
      <c r="AE180" s="8"/>
      <c r="AF180" s="8"/>
    </row>
    <row r="181" spans="1:32" x14ac:dyDescent="0.25">
      <c r="A181" s="67" t="str">
        <f>IF(B181&lt;&gt;"",COUNTA($B$7:B181),"")</f>
        <v/>
      </c>
      <c r="B181" s="62"/>
      <c r="C181" s="62"/>
      <c r="D181" s="62" t="str">
        <f>IF(Table13[[#This Row],[Energy Source]]="","",Table13[[#This Row],[Energy Source]])</f>
        <v/>
      </c>
      <c r="E181" s="62" t="str">
        <f>IF(Table13[[#This Row],[Units]]="", "", Table13[[#This Row],[Units]])</f>
        <v/>
      </c>
      <c r="F181" s="62" t="str">
        <f>IF(Table13[[#This Row],[Annual Consumption]]="", "", Table13[[#This Row],[Annual Consumption]])</f>
        <v/>
      </c>
      <c r="G181" s="14" t="str">
        <f>IFERROR(VLOOKUP(B181,'Emission Inputs (Optional)'!$G$9:$I$191,3,FALSE),"")</f>
        <v/>
      </c>
      <c r="H181" s="63" t="str">
        <f>IF(OR(Results!$C181="Energy", Results!$C181="Conserved Energy"), VLOOKUP(Results!$E181,'Emission Inputs (Optional)'!$S$10:$T$27,2,FALSE)*Results!$F181, "")</f>
        <v/>
      </c>
      <c r="I181" s="63" t="str">
        <f>IF(Results!$H181&lt;&gt;"",Results!$H181*0.293071,"")</f>
        <v/>
      </c>
      <c r="J181" s="68" t="str">
        <f>IF(Results!$H181&lt;&gt;"",Results!$H181/SUM($H$7:$H$189),"")</f>
        <v/>
      </c>
      <c r="K181" s="63" t="str">
        <f>IF(Results!$H181&lt;&gt;"",(HLOOKUP(Table13[[#This Row],[Units]],'Emission Inputs (Optional)'!$K$10:$Q$27,MATCH(Table13[[#This Row],[Energy Source]],'Emission Inputs (Optional)'!$K$10:$K$27,0),FALSE))*Table13[[#This Row],[Annual Consumption]],"")</f>
        <v/>
      </c>
      <c r="L181" s="63" t="str">
        <f>IF(Results!$K181&lt;&gt;"",Results!$K181,G181)</f>
        <v/>
      </c>
      <c r="M181" s="69" t="str">
        <f>IF(Results!$L181="","",IF(L181&lt;&gt;"",L181,0)/SUM(Results!$L$7:$L$189))</f>
        <v/>
      </c>
      <c r="N181" s="8"/>
      <c r="O181" s="8"/>
      <c r="P181" s="8"/>
      <c r="Q181" s="8"/>
      <c r="R181" s="8"/>
      <c r="S181" s="8"/>
      <c r="T181" s="8"/>
      <c r="U181" s="8"/>
      <c r="V181" s="8"/>
      <c r="W181" s="8"/>
      <c r="X181" s="8"/>
      <c r="Y181" s="8"/>
      <c r="Z181" s="8"/>
      <c r="AA181" s="8"/>
      <c r="AB181" s="8"/>
      <c r="AC181" s="8"/>
      <c r="AD181" s="8"/>
      <c r="AE181" s="8"/>
      <c r="AF181" s="8"/>
    </row>
    <row r="182" spans="1:32" x14ac:dyDescent="0.25">
      <c r="A182" s="67" t="str">
        <f>IF(B182&lt;&gt;"",COUNTA($B$7:B182),"")</f>
        <v/>
      </c>
      <c r="B182" s="62"/>
      <c r="C182" s="62"/>
      <c r="D182" s="62" t="str">
        <f>IF(Table13[[#This Row],[Energy Source]]="","",Table13[[#This Row],[Energy Source]])</f>
        <v/>
      </c>
      <c r="E182" s="62" t="str">
        <f>IF(Table13[[#This Row],[Units]]="", "", Table13[[#This Row],[Units]])</f>
        <v/>
      </c>
      <c r="F182" s="62" t="str">
        <f>IF(Table13[[#This Row],[Annual Consumption]]="", "", Table13[[#This Row],[Annual Consumption]])</f>
        <v/>
      </c>
      <c r="G182" s="14" t="str">
        <f>IFERROR(VLOOKUP(B182,'Emission Inputs (Optional)'!$G$9:$I$191,3,FALSE),"")</f>
        <v/>
      </c>
      <c r="H182" s="63" t="str">
        <f>IF(OR(Results!$C182="Energy", Results!$C182="Conserved Energy"), VLOOKUP(Results!$E182,'Emission Inputs (Optional)'!$S$10:$T$27,2,FALSE)*Results!$F182, "")</f>
        <v/>
      </c>
      <c r="I182" s="63" t="str">
        <f>IF(Results!$H182&lt;&gt;"",Results!$H182*0.293071,"")</f>
        <v/>
      </c>
      <c r="J182" s="68" t="str">
        <f>IF(Results!$H182&lt;&gt;"",Results!$H182/SUM($H$7:$H$189),"")</f>
        <v/>
      </c>
      <c r="K182" s="63" t="str">
        <f>IF(Results!$H182&lt;&gt;"",(HLOOKUP(Table13[[#This Row],[Units]],'Emission Inputs (Optional)'!$K$10:$Q$27,MATCH(Table13[[#This Row],[Energy Source]],'Emission Inputs (Optional)'!$K$10:$K$27,0),FALSE))*Table13[[#This Row],[Annual Consumption]],"")</f>
        <v/>
      </c>
      <c r="L182" s="63" t="str">
        <f>IF(Results!$K182&lt;&gt;"",Results!$K182,G182)</f>
        <v/>
      </c>
      <c r="M182" s="69" t="str">
        <f>IF(Results!$L182="","",IF(L182&lt;&gt;"",L182,0)/SUM(Results!$L$7:$L$189))</f>
        <v/>
      </c>
      <c r="N182" s="8"/>
      <c r="O182" s="8"/>
      <c r="P182" s="8"/>
      <c r="Q182" s="8"/>
      <c r="R182" s="8"/>
      <c r="S182" s="8"/>
      <c r="T182" s="8"/>
      <c r="U182" s="8"/>
      <c r="V182" s="8"/>
      <c r="W182" s="8"/>
      <c r="X182" s="8"/>
      <c r="Y182" s="8"/>
      <c r="Z182" s="8"/>
      <c r="AA182" s="8"/>
      <c r="AB182" s="8"/>
      <c r="AC182" s="8"/>
      <c r="AD182" s="8"/>
      <c r="AE182" s="8"/>
      <c r="AF182" s="8"/>
    </row>
    <row r="183" spans="1:32" x14ac:dyDescent="0.25">
      <c r="A183" s="67" t="str">
        <f>IF(B183&lt;&gt;"",COUNTA($B$7:B183),"")</f>
        <v/>
      </c>
      <c r="B183" s="62"/>
      <c r="C183" s="62"/>
      <c r="D183" s="62" t="str">
        <f>IF(Table13[[#This Row],[Energy Source]]="","",Table13[[#This Row],[Energy Source]])</f>
        <v/>
      </c>
      <c r="E183" s="62" t="str">
        <f>IF(Table13[[#This Row],[Units]]="", "", Table13[[#This Row],[Units]])</f>
        <v/>
      </c>
      <c r="F183" s="62" t="str">
        <f>IF(Table13[[#This Row],[Annual Consumption]]="", "", Table13[[#This Row],[Annual Consumption]])</f>
        <v/>
      </c>
      <c r="G183" s="14" t="str">
        <f>IFERROR(VLOOKUP(B183,'Emission Inputs (Optional)'!$G$9:$I$191,3,FALSE),"")</f>
        <v/>
      </c>
      <c r="H183" s="63" t="str">
        <f>IF(OR(Results!$C183="Energy", Results!$C183="Conserved Energy"), VLOOKUP(Results!$E183,'Emission Inputs (Optional)'!$S$10:$T$27,2,FALSE)*Results!$F183, "")</f>
        <v/>
      </c>
      <c r="I183" s="63" t="str">
        <f>IF(Results!$H183&lt;&gt;"",Results!$H183*0.293071,"")</f>
        <v/>
      </c>
      <c r="J183" s="68" t="str">
        <f>IF(Results!$H183&lt;&gt;"",Results!$H183/SUM($H$7:$H$189),"")</f>
        <v/>
      </c>
      <c r="K183" s="63" t="str">
        <f>IF(Results!$H183&lt;&gt;"",(HLOOKUP(Table13[[#This Row],[Units]],'Emission Inputs (Optional)'!$K$10:$Q$27,MATCH(Table13[[#This Row],[Energy Source]],'Emission Inputs (Optional)'!$K$10:$K$27,0),FALSE))*Table13[[#This Row],[Annual Consumption]],"")</f>
        <v/>
      </c>
      <c r="L183" s="63" t="str">
        <f>IF(Results!$K183&lt;&gt;"",Results!$K183,G183)</f>
        <v/>
      </c>
      <c r="M183" s="69" t="str">
        <f>IF(Results!$L183="","",IF(L183&lt;&gt;"",L183,0)/SUM(Results!$L$7:$L$189))</f>
        <v/>
      </c>
      <c r="N183" s="8"/>
      <c r="O183" s="8"/>
      <c r="P183" s="8"/>
      <c r="Q183" s="8"/>
      <c r="R183" s="8"/>
      <c r="S183" s="8"/>
      <c r="T183" s="8"/>
      <c r="U183" s="8"/>
      <c r="V183" s="8"/>
      <c r="W183" s="8"/>
      <c r="X183" s="8"/>
      <c r="Y183" s="8"/>
      <c r="Z183" s="8"/>
      <c r="AA183" s="8"/>
      <c r="AB183" s="8"/>
      <c r="AC183" s="8"/>
      <c r="AD183" s="8"/>
      <c r="AE183" s="8"/>
      <c r="AF183" s="8"/>
    </row>
    <row r="184" spans="1:32" x14ac:dyDescent="0.25">
      <c r="A184" s="67" t="str">
        <f>IF(B184&lt;&gt;"",COUNTA($B$7:B184),"")</f>
        <v/>
      </c>
      <c r="B184" s="62"/>
      <c r="C184" s="62"/>
      <c r="D184" s="62" t="str">
        <f>IF(Table13[[#This Row],[Energy Source]]="","",Table13[[#This Row],[Energy Source]])</f>
        <v/>
      </c>
      <c r="E184" s="62" t="str">
        <f>IF(Table13[[#This Row],[Units]]="", "", Table13[[#This Row],[Units]])</f>
        <v/>
      </c>
      <c r="F184" s="62" t="str">
        <f>IF(Table13[[#This Row],[Annual Consumption]]="", "", Table13[[#This Row],[Annual Consumption]])</f>
        <v/>
      </c>
      <c r="G184" s="14" t="str">
        <f>IFERROR(VLOOKUP(B184,'Emission Inputs (Optional)'!$G$9:$I$191,3,FALSE),"")</f>
        <v/>
      </c>
      <c r="H184" s="63" t="str">
        <f>IF(OR(Results!$C184="Energy", Results!$C184="Conserved Energy"), VLOOKUP(Results!$E184,'Emission Inputs (Optional)'!$S$10:$T$27,2,FALSE)*Results!$F184, "")</f>
        <v/>
      </c>
      <c r="I184" s="63" t="str">
        <f>IF(Results!$H184&lt;&gt;"",Results!$H184*0.293071,"")</f>
        <v/>
      </c>
      <c r="J184" s="68" t="str">
        <f>IF(Results!$H184&lt;&gt;"",Results!$H184/SUM($H$7:$H$189),"")</f>
        <v/>
      </c>
      <c r="K184" s="63" t="str">
        <f>IF(Results!$H184&lt;&gt;"",(HLOOKUP(Table13[[#This Row],[Units]],'Emission Inputs (Optional)'!$K$10:$Q$27,MATCH(Table13[[#This Row],[Energy Source]],'Emission Inputs (Optional)'!$K$10:$K$27,0),FALSE))*Table13[[#This Row],[Annual Consumption]],"")</f>
        <v/>
      </c>
      <c r="L184" s="63" t="str">
        <f>IF(Results!$K184&lt;&gt;"",Results!$K184,G184)</f>
        <v/>
      </c>
      <c r="M184" s="69" t="str">
        <f>IF(Results!$L184="","",IF(L184&lt;&gt;"",L184,0)/SUM(Results!$L$7:$L$189))</f>
        <v/>
      </c>
      <c r="N184" s="8"/>
      <c r="O184" s="8"/>
      <c r="P184" s="8"/>
      <c r="Q184" s="8"/>
      <c r="R184" s="8"/>
      <c r="S184" s="8"/>
      <c r="T184" s="8"/>
      <c r="U184" s="8"/>
      <c r="V184" s="8"/>
      <c r="W184" s="8"/>
      <c r="X184" s="8"/>
      <c r="Y184" s="8"/>
      <c r="Z184" s="8"/>
      <c r="AA184" s="8"/>
      <c r="AB184" s="8"/>
      <c r="AC184" s="8"/>
      <c r="AD184" s="8"/>
      <c r="AE184" s="8"/>
      <c r="AF184" s="8"/>
    </row>
    <row r="185" spans="1:32" x14ac:dyDescent="0.25">
      <c r="A185" s="67" t="str">
        <f>IF(B185&lt;&gt;"",COUNTA($B$7:B185),"")</f>
        <v/>
      </c>
      <c r="B185" s="62"/>
      <c r="C185" s="62"/>
      <c r="D185" s="62" t="str">
        <f>IF(Table13[[#This Row],[Energy Source]]="","",Table13[[#This Row],[Energy Source]])</f>
        <v/>
      </c>
      <c r="E185" s="62" t="str">
        <f>IF(Table13[[#This Row],[Units]]="", "", Table13[[#This Row],[Units]])</f>
        <v/>
      </c>
      <c r="F185" s="62" t="str">
        <f>IF(Table13[[#This Row],[Annual Consumption]]="", "", Table13[[#This Row],[Annual Consumption]])</f>
        <v/>
      </c>
      <c r="G185" s="14" t="str">
        <f>IFERROR(VLOOKUP(B185,'Emission Inputs (Optional)'!$G$9:$I$191,3,FALSE),"")</f>
        <v/>
      </c>
      <c r="H185" s="63" t="str">
        <f>IF(OR(Results!$C185="Energy", Results!$C185="Conserved Energy"), VLOOKUP(Results!$E185,'Emission Inputs (Optional)'!$S$10:$T$27,2,FALSE)*Results!$F185, "")</f>
        <v/>
      </c>
      <c r="I185" s="63" t="str">
        <f>IF(Results!$H185&lt;&gt;"",Results!$H185*0.293071,"")</f>
        <v/>
      </c>
      <c r="J185" s="68" t="str">
        <f>IF(Results!$H185&lt;&gt;"",Results!$H185/SUM($H$7:$H$189),"")</f>
        <v/>
      </c>
      <c r="K185" s="63" t="str">
        <f>IF(Results!$H185&lt;&gt;"",(HLOOKUP(Table13[[#This Row],[Units]],'Emission Inputs (Optional)'!$K$10:$Q$27,MATCH(Table13[[#This Row],[Energy Source]],'Emission Inputs (Optional)'!$K$10:$K$27,0),FALSE))*Table13[[#This Row],[Annual Consumption]],"")</f>
        <v/>
      </c>
      <c r="L185" s="63" t="str">
        <f>IF(Results!$K185&lt;&gt;"",Results!$K185,G185)</f>
        <v/>
      </c>
      <c r="M185" s="69" t="str">
        <f>IF(Results!$L185="","",IF(L185&lt;&gt;"",L185,0)/SUM(Results!$L$7:$L$189))</f>
        <v/>
      </c>
      <c r="N185" s="8"/>
      <c r="O185" s="8"/>
      <c r="P185" s="8"/>
      <c r="Q185" s="8"/>
      <c r="R185" s="8"/>
      <c r="S185" s="8"/>
      <c r="T185" s="8"/>
      <c r="U185" s="8"/>
      <c r="V185" s="8"/>
      <c r="W185" s="8"/>
      <c r="X185" s="8"/>
      <c r="Y185" s="8"/>
      <c r="Z185" s="8"/>
      <c r="AA185" s="8"/>
      <c r="AB185" s="8"/>
      <c r="AC185" s="8"/>
      <c r="AD185" s="8"/>
      <c r="AE185" s="8"/>
      <c r="AF185" s="8"/>
    </row>
    <row r="186" spans="1:32" x14ac:dyDescent="0.25">
      <c r="A186" s="67" t="str">
        <f>IF(B186&lt;&gt;"",COUNTA($B$7:B186),"")</f>
        <v/>
      </c>
      <c r="B186" s="62"/>
      <c r="C186" s="62"/>
      <c r="D186" s="62" t="str">
        <f>IF(Table13[[#This Row],[Energy Source]]="","",Table13[[#This Row],[Energy Source]])</f>
        <v/>
      </c>
      <c r="E186" s="62" t="str">
        <f>IF(Table13[[#This Row],[Units]]="", "", Table13[[#This Row],[Units]])</f>
        <v/>
      </c>
      <c r="F186" s="62" t="str">
        <f>IF(Table13[[#This Row],[Annual Consumption]]="", "", Table13[[#This Row],[Annual Consumption]])</f>
        <v/>
      </c>
      <c r="G186" s="14" t="str">
        <f>IFERROR(VLOOKUP(B186,'Emission Inputs (Optional)'!$G$9:$I$191,3,FALSE),"")</f>
        <v/>
      </c>
      <c r="H186" s="63" t="str">
        <f>IF(OR(Results!$C186="Energy", Results!$C186="Conserved Energy"), VLOOKUP(Results!$E186,'Emission Inputs (Optional)'!$S$10:$T$27,2,FALSE)*Results!$F186, "")</f>
        <v/>
      </c>
      <c r="I186" s="63" t="str">
        <f>IF(Results!$H186&lt;&gt;"",Results!$H186*0.293071,"")</f>
        <v/>
      </c>
      <c r="J186" s="68" t="str">
        <f>IF(Results!$H186&lt;&gt;"",Results!$H186/SUM($H$7:$H$189),"")</f>
        <v/>
      </c>
      <c r="K186" s="63" t="str">
        <f>IF(Results!$H186&lt;&gt;"",(HLOOKUP(Table13[[#This Row],[Units]],'Emission Inputs (Optional)'!$K$10:$Q$27,MATCH(Table13[[#This Row],[Energy Source]],'Emission Inputs (Optional)'!$K$10:$K$27,0),FALSE))*Table13[[#This Row],[Annual Consumption]],"")</f>
        <v/>
      </c>
      <c r="L186" s="63" t="str">
        <f>IF(Results!$K186&lt;&gt;"",Results!$K186,G186)</f>
        <v/>
      </c>
      <c r="M186" s="69" t="str">
        <f>IF(Results!$L186="","",IF(L186&lt;&gt;"",L186,0)/SUM(Results!$L$7:$L$189))</f>
        <v/>
      </c>
      <c r="N186" s="8"/>
      <c r="O186" s="8"/>
      <c r="P186" s="8"/>
      <c r="Q186" s="8"/>
      <c r="R186" s="8"/>
      <c r="S186" s="8"/>
      <c r="T186" s="8"/>
      <c r="U186" s="8"/>
      <c r="V186" s="8"/>
      <c r="W186" s="8"/>
      <c r="X186" s="8"/>
      <c r="Y186" s="8"/>
      <c r="Z186" s="8"/>
      <c r="AA186" s="8"/>
      <c r="AB186" s="8"/>
      <c r="AC186" s="8"/>
      <c r="AD186" s="8"/>
      <c r="AE186" s="8"/>
      <c r="AF186" s="8"/>
    </row>
    <row r="187" spans="1:32" x14ac:dyDescent="0.25">
      <c r="A187" s="67" t="str">
        <f>IF(B187&lt;&gt;"",COUNTA($B$7:B187),"")</f>
        <v/>
      </c>
      <c r="B187" s="62"/>
      <c r="C187" s="62"/>
      <c r="D187" s="62" t="str">
        <f>IF(Table13[[#This Row],[Energy Source]]="","",Table13[[#This Row],[Energy Source]])</f>
        <v/>
      </c>
      <c r="E187" s="62" t="str">
        <f>IF(Table13[[#This Row],[Units]]="", "", Table13[[#This Row],[Units]])</f>
        <v/>
      </c>
      <c r="F187" s="62" t="str">
        <f>IF(Table13[[#This Row],[Annual Consumption]]="", "", Table13[[#This Row],[Annual Consumption]])</f>
        <v/>
      </c>
      <c r="G187" s="14" t="str">
        <f>IFERROR(VLOOKUP(B187,'Emission Inputs (Optional)'!$G$9:$I$191,3,FALSE),"")</f>
        <v/>
      </c>
      <c r="H187" s="63" t="str">
        <f>IF(OR(Results!$C187="Energy", Results!$C187="Conserved Energy"), VLOOKUP(Results!$E187,'Emission Inputs (Optional)'!$S$10:$T$27,2,FALSE)*Results!$F187, "")</f>
        <v/>
      </c>
      <c r="I187" s="63" t="str">
        <f>IF(Results!$H187&lt;&gt;"",Results!$H187*0.293071,"")</f>
        <v/>
      </c>
      <c r="J187" s="68" t="str">
        <f>IF(Results!$H187&lt;&gt;"",Results!$H187/SUM($H$7:$H$189),"")</f>
        <v/>
      </c>
      <c r="K187" s="63" t="str">
        <f>IF(Results!$H187&lt;&gt;"",(HLOOKUP(Table13[[#This Row],[Units]],'Emission Inputs (Optional)'!$K$10:$Q$27,MATCH(Table13[[#This Row],[Energy Source]],'Emission Inputs (Optional)'!$K$10:$K$27,0),FALSE))*Table13[[#This Row],[Annual Consumption]],"")</f>
        <v/>
      </c>
      <c r="L187" s="63" t="str">
        <f>IF(Results!$K187&lt;&gt;"",Results!$K187,G187)</f>
        <v/>
      </c>
      <c r="M187" s="69" t="str">
        <f>IF(Results!$L187="","",IF(L187&lt;&gt;"",L187,0)/SUM(Results!$L$7:$L$189))</f>
        <v/>
      </c>
      <c r="N187" s="8"/>
      <c r="O187" s="8"/>
      <c r="P187" s="8"/>
      <c r="Q187" s="8"/>
      <c r="R187" s="8"/>
      <c r="S187" s="8"/>
      <c r="T187" s="8"/>
      <c r="U187" s="8"/>
      <c r="V187" s="8"/>
      <c r="W187" s="8"/>
      <c r="X187" s="8"/>
      <c r="Y187" s="8"/>
      <c r="Z187" s="8"/>
      <c r="AA187" s="8"/>
      <c r="AB187" s="8"/>
      <c r="AC187" s="8"/>
      <c r="AD187" s="8"/>
      <c r="AE187" s="8"/>
      <c r="AF187" s="8"/>
    </row>
    <row r="188" spans="1:32" x14ac:dyDescent="0.25">
      <c r="A188" s="67" t="str">
        <f>IF(B188&lt;&gt;"",COUNTA($B$7:B188),"")</f>
        <v/>
      </c>
      <c r="B188" s="62"/>
      <c r="C188" s="62"/>
      <c r="D188" s="62" t="str">
        <f>IF(Table13[[#This Row],[Energy Source]]="","",Table13[[#This Row],[Energy Source]])</f>
        <v/>
      </c>
      <c r="E188" s="62" t="str">
        <f>IF(Table13[[#This Row],[Units]]="", "", Table13[[#This Row],[Units]])</f>
        <v/>
      </c>
      <c r="F188" s="62" t="str">
        <f>IF(Table13[[#This Row],[Annual Consumption]]="", "", Table13[[#This Row],[Annual Consumption]])</f>
        <v/>
      </c>
      <c r="G188" s="14" t="str">
        <f>IFERROR(VLOOKUP(B188,'Emission Inputs (Optional)'!$G$9:$I$191,3,FALSE),"")</f>
        <v/>
      </c>
      <c r="H188" s="63" t="str">
        <f>IF(OR(Results!$C188="Energy", Results!$C188="Conserved Energy"), VLOOKUP(Results!$E188,'Emission Inputs (Optional)'!$S$10:$T$27,2,FALSE)*Results!$F188, "")</f>
        <v/>
      </c>
      <c r="I188" s="63" t="str">
        <f>IF(Results!$H188&lt;&gt;"",Results!$H188*0.293071,"")</f>
        <v/>
      </c>
      <c r="J188" s="68" t="str">
        <f>IF(Results!$H188&lt;&gt;"",Results!$H188/SUM($H$7:$H$189),"")</f>
        <v/>
      </c>
      <c r="K188" s="63" t="str">
        <f>IF(Results!$H188&lt;&gt;"",(HLOOKUP(Table13[[#This Row],[Units]],'Emission Inputs (Optional)'!$K$10:$Q$27,MATCH(Table13[[#This Row],[Energy Source]],'Emission Inputs (Optional)'!$K$10:$K$27,0),FALSE))*Table13[[#This Row],[Annual Consumption]],"")</f>
        <v/>
      </c>
      <c r="L188" s="63" t="str">
        <f>IF(Results!$K188&lt;&gt;"",Results!$K188,G188)</f>
        <v/>
      </c>
      <c r="M188" s="69" t="str">
        <f>IF(Results!$L188="","",IF(L188&lt;&gt;"",L188,0)/SUM(Results!$L$7:$L$189))</f>
        <v/>
      </c>
      <c r="N188" s="8"/>
      <c r="O188" s="8"/>
      <c r="P188" s="8"/>
      <c r="Q188" s="8"/>
      <c r="R188" s="8"/>
      <c r="S188" s="8"/>
      <c r="T188" s="8"/>
      <c r="U188" s="8"/>
      <c r="V188" s="8"/>
      <c r="W188" s="8"/>
      <c r="X188" s="8"/>
      <c r="Y188" s="8"/>
      <c r="Z188" s="8"/>
      <c r="AA188" s="8"/>
      <c r="AB188" s="8"/>
      <c r="AC188" s="8"/>
      <c r="AD188" s="8"/>
      <c r="AE188" s="8"/>
      <c r="AF188" s="8"/>
    </row>
    <row r="189" spans="1:32" ht="15.75" thickBot="1" x14ac:dyDescent="0.3">
      <c r="A189" s="70" t="str">
        <f>IF(B189&lt;&gt;"",COUNTA($B$7:B189),"")</f>
        <v/>
      </c>
      <c r="B189" s="62"/>
      <c r="C189" s="62"/>
      <c r="D189" s="62" t="str">
        <f>IF(Table13[[#This Row],[Energy Source]]="","",Table13[[#This Row],[Energy Source]])</f>
        <v/>
      </c>
      <c r="E189" s="62" t="str">
        <f>IF(Table13[[#This Row],[Units]]="", "", Table13[[#This Row],[Units]])</f>
        <v/>
      </c>
      <c r="F189" s="62" t="str">
        <f>IF(Table13[[#This Row],[Annual Consumption]]="", "", Table13[[#This Row],[Annual Consumption]])</f>
        <v/>
      </c>
      <c r="G189" s="14" t="str">
        <f>IFERROR(VLOOKUP(B189,'Emission Inputs (Optional)'!$G$9:$I$191,3,FALSE),"")</f>
        <v/>
      </c>
      <c r="H189" s="63" t="str">
        <f>IF(OR(Results!$C189="Energy", Results!$C189="Conserved Energy"), VLOOKUP(Results!$E189,'Emission Inputs (Optional)'!$S$10:$T$27,2,FALSE)*Results!$F189, "")</f>
        <v/>
      </c>
      <c r="I189" s="63" t="str">
        <f>IF(Results!$H189&lt;&gt;"",Results!$H189*0.293071,"")</f>
        <v/>
      </c>
      <c r="J189" s="68" t="str">
        <f>IF(Results!$H189&lt;&gt;"",Results!$H189/SUM($H$7:$H$189),"")</f>
        <v/>
      </c>
      <c r="K189" s="63" t="str">
        <f>IF(Results!$H189&lt;&gt;"",(HLOOKUP(Table13[[#This Row],[Units]],'Emission Inputs (Optional)'!$K$10:$Q$27,MATCH(Table13[[#This Row],[Energy Source]],'Emission Inputs (Optional)'!$K$10:$K$27,0),FALSE))*Table13[[#This Row],[Annual Consumption]],"")</f>
        <v/>
      </c>
      <c r="L189" s="63" t="str">
        <f>IF(Results!$K189&lt;&gt;"",Results!$K189,G189)</f>
        <v/>
      </c>
      <c r="M189" s="69" t="str">
        <f>IF(Results!$L189="","",IF(L189&lt;&gt;"",L189,0)/SUM(Results!$L$7:$L$189))</f>
        <v/>
      </c>
      <c r="N189" s="8"/>
      <c r="O189" s="8"/>
      <c r="P189" s="8"/>
      <c r="Q189" s="8"/>
      <c r="R189" s="8"/>
      <c r="S189" s="8"/>
      <c r="T189" s="8"/>
      <c r="U189" s="8"/>
      <c r="V189" s="8"/>
      <c r="W189" s="8"/>
      <c r="X189" s="8"/>
      <c r="Y189" s="8"/>
      <c r="Z189" s="8"/>
      <c r="AA189" s="8"/>
      <c r="AB189" s="8"/>
      <c r="AC189" s="8"/>
      <c r="AD189" s="8"/>
      <c r="AE189" s="8"/>
      <c r="AF189" s="8"/>
    </row>
    <row r="190" spans="1:32"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spans="1:3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x14ac:dyDescent="0.25">
      <c r="A464" s="8"/>
      <c r="B464" s="8"/>
      <c r="C464" s="8"/>
      <c r="D464" s="8"/>
      <c r="E464" s="8"/>
      <c r="F464" s="8"/>
      <c r="G464" s="8"/>
      <c r="H464" s="8"/>
      <c r="I464" s="8"/>
      <c r="J464" s="8"/>
      <c r="K464" s="8"/>
      <c r="L464" s="8"/>
      <c r="M464" s="8"/>
    </row>
    <row r="465" spans="1:13" x14ac:dyDescent="0.25">
      <c r="A465" s="8"/>
      <c r="B465" s="8"/>
      <c r="C465" s="8"/>
      <c r="D465" s="8"/>
      <c r="E465" s="8"/>
      <c r="F465" s="8"/>
      <c r="G465" s="8"/>
      <c r="H465" s="8"/>
      <c r="I465" s="8"/>
      <c r="J465" s="8"/>
      <c r="K465" s="8"/>
      <c r="L465" s="8"/>
      <c r="M465" s="8"/>
    </row>
    <row r="466" spans="1:13" x14ac:dyDescent="0.25">
      <c r="A466" s="8"/>
      <c r="B466" s="8"/>
      <c r="C466" s="8"/>
      <c r="D466" s="8"/>
      <c r="E466" s="8"/>
      <c r="F466" s="8"/>
      <c r="G466" s="8"/>
      <c r="H466" s="8"/>
      <c r="I466" s="8"/>
      <c r="J466" s="8"/>
      <c r="K466" s="8"/>
      <c r="L466" s="8"/>
      <c r="M466" s="8"/>
    </row>
    <row r="467" spans="1:13" x14ac:dyDescent="0.25">
      <c r="A467" s="8"/>
      <c r="B467" s="8"/>
      <c r="C467" s="8"/>
      <c r="D467" s="8"/>
      <c r="E467" s="8"/>
      <c r="F467" s="8"/>
      <c r="G467" s="8"/>
      <c r="H467" s="8"/>
      <c r="I467" s="8"/>
      <c r="J467" s="8"/>
      <c r="K467" s="8"/>
      <c r="L467" s="8"/>
      <c r="M467" s="8"/>
    </row>
    <row r="468" spans="1:13" x14ac:dyDescent="0.25">
      <c r="A468" s="8"/>
      <c r="B468" s="8"/>
      <c r="C468" s="8"/>
      <c r="D468" s="8"/>
      <c r="E468" s="8"/>
      <c r="F468" s="8"/>
      <c r="G468" s="8"/>
      <c r="H468" s="8"/>
      <c r="I468" s="8"/>
      <c r="J468" s="8"/>
      <c r="K468" s="8"/>
      <c r="L468" s="8"/>
      <c r="M468" s="8"/>
    </row>
    <row r="469" spans="1:13" x14ac:dyDescent="0.25">
      <c r="A469" s="8"/>
      <c r="B469" s="8"/>
      <c r="C469" s="8"/>
      <c r="D469" s="8"/>
      <c r="E469" s="8"/>
      <c r="F469" s="8"/>
      <c r="G469" s="8"/>
      <c r="H469" s="8"/>
      <c r="I469" s="8"/>
      <c r="J469" s="8"/>
      <c r="K469" s="8"/>
      <c r="L469" s="8"/>
      <c r="M469" s="8"/>
    </row>
    <row r="470" spans="1:13" x14ac:dyDescent="0.25">
      <c r="A470" s="8"/>
      <c r="B470" s="8"/>
      <c r="C470" s="8"/>
      <c r="D470" s="8"/>
      <c r="E470" s="8"/>
      <c r="F470" s="8"/>
      <c r="G470" s="8"/>
      <c r="H470" s="8"/>
      <c r="I470" s="8"/>
      <c r="J470" s="8"/>
      <c r="K470" s="8"/>
      <c r="L470" s="8"/>
      <c r="M470" s="8"/>
    </row>
    <row r="471" spans="1:13" x14ac:dyDescent="0.25">
      <c r="A471" s="8"/>
      <c r="B471" s="8"/>
      <c r="C471" s="8"/>
      <c r="D471" s="8"/>
      <c r="E471" s="8"/>
      <c r="F471" s="8"/>
      <c r="G471" s="8"/>
      <c r="H471" s="8"/>
      <c r="I471" s="8"/>
      <c r="J471" s="8"/>
      <c r="K471" s="8"/>
      <c r="L471" s="8"/>
      <c r="M471" s="8"/>
    </row>
    <row r="472" spans="1:13" x14ac:dyDescent="0.25">
      <c r="A472" s="8"/>
      <c r="B472" s="8"/>
      <c r="C472" s="8"/>
      <c r="D472" s="8"/>
      <c r="E472" s="8"/>
      <c r="F472" s="8"/>
      <c r="G472" s="8"/>
      <c r="H472" s="8"/>
      <c r="I472" s="8"/>
      <c r="J472" s="8"/>
      <c r="K472" s="8"/>
      <c r="L472" s="8"/>
      <c r="M472" s="8"/>
    </row>
    <row r="473" spans="1:13" x14ac:dyDescent="0.25">
      <c r="A473" s="8"/>
      <c r="B473" s="8"/>
      <c r="C473" s="8"/>
      <c r="D473" s="8"/>
      <c r="E473" s="8"/>
      <c r="F473" s="8"/>
      <c r="G473" s="8"/>
      <c r="H473" s="8"/>
      <c r="I473" s="8"/>
      <c r="J473" s="8"/>
      <c r="K473" s="8"/>
      <c r="L473" s="8"/>
      <c r="M473" s="8"/>
    </row>
    <row r="474" spans="1:13" x14ac:dyDescent="0.25">
      <c r="A474" s="8"/>
      <c r="B474" s="8"/>
      <c r="C474" s="8"/>
      <c r="D474" s="8"/>
      <c r="E474" s="8"/>
      <c r="F474" s="8"/>
      <c r="G474" s="8"/>
      <c r="H474" s="8"/>
      <c r="I474" s="8"/>
      <c r="J474" s="8"/>
      <c r="K474" s="8"/>
      <c r="L474" s="8"/>
      <c r="M474" s="8"/>
    </row>
    <row r="475" spans="1:13" x14ac:dyDescent="0.25">
      <c r="A475" s="8"/>
      <c r="B475" s="8"/>
      <c r="C475" s="8"/>
      <c r="D475" s="8"/>
      <c r="E475" s="8"/>
      <c r="F475" s="8"/>
      <c r="G475" s="8"/>
      <c r="H475" s="8"/>
      <c r="I475" s="8"/>
      <c r="J475" s="8"/>
      <c r="K475" s="8"/>
      <c r="L475" s="8"/>
      <c r="M475" s="8"/>
    </row>
    <row r="476" spans="1:13" x14ac:dyDescent="0.25">
      <c r="A476" s="8"/>
      <c r="B476" s="8"/>
      <c r="C476" s="8"/>
      <c r="D476" s="8"/>
      <c r="E476" s="8"/>
      <c r="F476" s="8"/>
      <c r="G476" s="8"/>
      <c r="H476" s="8"/>
      <c r="I476" s="8"/>
      <c r="J476" s="8"/>
      <c r="K476" s="8"/>
      <c r="L476" s="8"/>
      <c r="M476" s="8"/>
    </row>
    <row r="477" spans="1:13" x14ac:dyDescent="0.25">
      <c r="A477" s="8"/>
      <c r="B477" s="8"/>
      <c r="C477" s="8"/>
      <c r="D477" s="8"/>
      <c r="E477" s="8"/>
      <c r="F477" s="8"/>
      <c r="G477" s="8"/>
      <c r="H477" s="8"/>
      <c r="I477" s="8"/>
      <c r="J477" s="8"/>
      <c r="K477" s="8"/>
      <c r="L477" s="8"/>
      <c r="M477" s="8"/>
    </row>
    <row r="478" spans="1:13" x14ac:dyDescent="0.25">
      <c r="A478" s="8"/>
      <c r="B478" s="8"/>
      <c r="C478" s="8"/>
      <c r="D478" s="8"/>
      <c r="E478" s="8"/>
      <c r="F478" s="8"/>
      <c r="G478" s="8"/>
      <c r="H478" s="8"/>
      <c r="I478" s="8"/>
      <c r="J478" s="8"/>
      <c r="K478" s="8"/>
      <c r="L478" s="8"/>
      <c r="M478" s="8"/>
    </row>
    <row r="479" spans="1:13" x14ac:dyDescent="0.25">
      <c r="A479" s="8"/>
      <c r="B479" s="8"/>
      <c r="C479" s="8"/>
      <c r="D479" s="8"/>
      <c r="E479" s="8"/>
      <c r="F479" s="8"/>
      <c r="G479" s="8"/>
      <c r="H479" s="8"/>
      <c r="I479" s="8"/>
      <c r="J479" s="8"/>
      <c r="K479" s="8"/>
      <c r="L479" s="8"/>
      <c r="M479" s="8"/>
    </row>
    <row r="480" spans="1:13" x14ac:dyDescent="0.25">
      <c r="A480" s="8"/>
      <c r="B480" s="8"/>
      <c r="C480" s="8"/>
      <c r="D480" s="8"/>
      <c r="E480" s="8"/>
      <c r="F480" s="8"/>
      <c r="G480" s="8"/>
      <c r="H480" s="8"/>
      <c r="I480" s="8"/>
      <c r="J480" s="8"/>
      <c r="K480" s="8"/>
      <c r="L480" s="8"/>
      <c r="M480" s="8"/>
    </row>
    <row r="481" spans="1:13" x14ac:dyDescent="0.25">
      <c r="A481" s="8"/>
      <c r="B481" s="8"/>
      <c r="C481" s="8"/>
      <c r="D481" s="8"/>
      <c r="E481" s="8"/>
      <c r="F481" s="8"/>
      <c r="G481" s="8"/>
      <c r="H481" s="8"/>
      <c r="I481" s="8"/>
      <c r="J481" s="8"/>
      <c r="K481" s="8"/>
      <c r="L481" s="8"/>
      <c r="M481" s="8"/>
    </row>
    <row r="482" spans="1:13" x14ac:dyDescent="0.25">
      <c r="A482" s="8"/>
      <c r="B482" s="8"/>
      <c r="C482" s="8"/>
      <c r="D482" s="8"/>
      <c r="E482" s="8"/>
      <c r="F482" s="8"/>
      <c r="G482" s="8"/>
      <c r="H482" s="8"/>
      <c r="I482" s="8"/>
      <c r="J482" s="8"/>
      <c r="K482" s="8"/>
      <c r="L482" s="8"/>
      <c r="M482" s="8"/>
    </row>
    <row r="483" spans="1:13" x14ac:dyDescent="0.25">
      <c r="A483" s="8"/>
      <c r="B483" s="8"/>
      <c r="C483" s="8"/>
      <c r="D483" s="8"/>
      <c r="E483" s="8"/>
      <c r="F483" s="8"/>
      <c r="G483" s="8"/>
      <c r="H483" s="8"/>
      <c r="I483" s="8"/>
      <c r="J483" s="8"/>
      <c r="K483" s="8"/>
      <c r="L483" s="8"/>
      <c r="M483" s="8"/>
    </row>
    <row r="484" spans="1:13" x14ac:dyDescent="0.25">
      <c r="A484" s="8"/>
      <c r="B484" s="8"/>
      <c r="C484" s="8"/>
      <c r="D484" s="8"/>
      <c r="E484" s="8"/>
      <c r="F484" s="8"/>
      <c r="G484" s="8"/>
      <c r="H484" s="8"/>
      <c r="I484" s="8"/>
      <c r="J484" s="8"/>
      <c r="K484" s="8"/>
      <c r="L484" s="8"/>
      <c r="M484" s="8"/>
    </row>
    <row r="485" spans="1:13" x14ac:dyDescent="0.25">
      <c r="A485" s="8"/>
      <c r="B485" s="8"/>
      <c r="C485" s="8"/>
      <c r="D485" s="8"/>
      <c r="E485" s="8"/>
      <c r="F485" s="8"/>
      <c r="G485" s="8"/>
      <c r="H485" s="8"/>
      <c r="I485" s="8"/>
      <c r="J485" s="8"/>
      <c r="K485" s="8"/>
      <c r="L485" s="8"/>
      <c r="M485" s="8"/>
    </row>
    <row r="486" spans="1:13" x14ac:dyDescent="0.25">
      <c r="A486" s="8"/>
      <c r="B486" s="8"/>
      <c r="C486" s="8"/>
      <c r="D486" s="8"/>
      <c r="E486" s="8"/>
      <c r="F486" s="8"/>
      <c r="G486" s="8"/>
      <c r="H486" s="8"/>
      <c r="I486" s="8"/>
      <c r="J486" s="8"/>
      <c r="K486" s="8"/>
      <c r="L486" s="8"/>
      <c r="M486" s="8"/>
    </row>
    <row r="487" spans="1:13" x14ac:dyDescent="0.25">
      <c r="A487" s="8"/>
      <c r="B487" s="8"/>
      <c r="C487" s="8"/>
      <c r="D487" s="8"/>
      <c r="E487" s="8"/>
      <c r="F487" s="8"/>
      <c r="G487" s="8"/>
      <c r="H487" s="8"/>
      <c r="I487" s="8"/>
      <c r="J487" s="8"/>
      <c r="K487" s="8"/>
      <c r="L487" s="8"/>
      <c r="M487" s="8"/>
    </row>
    <row r="488" spans="1:13" x14ac:dyDescent="0.25">
      <c r="A488" s="8"/>
      <c r="B488" s="8"/>
      <c r="C488" s="8"/>
      <c r="D488" s="8"/>
      <c r="E488" s="8"/>
      <c r="F488" s="8"/>
      <c r="G488" s="8"/>
      <c r="H488" s="8"/>
      <c r="I488" s="8"/>
      <c r="J488" s="8"/>
      <c r="K488" s="8"/>
      <c r="L488" s="8"/>
      <c r="M488" s="8"/>
    </row>
    <row r="489" spans="1:13" x14ac:dyDescent="0.25">
      <c r="A489" s="8"/>
      <c r="B489" s="8"/>
      <c r="C489" s="8"/>
      <c r="D489" s="8"/>
      <c r="E489" s="8"/>
      <c r="F489" s="8"/>
      <c r="G489" s="8"/>
      <c r="H489" s="8"/>
      <c r="I489" s="8"/>
      <c r="J489" s="8"/>
      <c r="K489" s="8"/>
      <c r="L489" s="8"/>
      <c r="M489" s="8"/>
    </row>
    <row r="490" spans="1:13" x14ac:dyDescent="0.25">
      <c r="A490" s="8"/>
      <c r="B490" s="8"/>
      <c r="C490" s="8"/>
      <c r="D490" s="8"/>
      <c r="E490" s="8"/>
      <c r="F490" s="8"/>
      <c r="G490" s="8"/>
      <c r="H490" s="8"/>
      <c r="I490" s="8"/>
      <c r="J490" s="8"/>
      <c r="K490" s="8"/>
      <c r="L490" s="8"/>
      <c r="M490" s="8"/>
    </row>
    <row r="491" spans="1:13" x14ac:dyDescent="0.25">
      <c r="A491" s="8"/>
      <c r="B491" s="8"/>
      <c r="C491" s="8"/>
      <c r="D491" s="8"/>
      <c r="E491" s="8"/>
      <c r="F491" s="8"/>
      <c r="G491" s="8"/>
      <c r="H491" s="8"/>
      <c r="I491" s="8"/>
      <c r="J491" s="8"/>
      <c r="K491" s="8"/>
      <c r="L491" s="8"/>
      <c r="M491" s="8"/>
    </row>
    <row r="492" spans="1:13" x14ac:dyDescent="0.25">
      <c r="A492" s="8"/>
      <c r="B492" s="8"/>
      <c r="C492" s="8"/>
      <c r="D492" s="8"/>
      <c r="E492" s="8"/>
      <c r="F492" s="8"/>
      <c r="G492" s="8"/>
      <c r="H492" s="8"/>
      <c r="I492" s="8"/>
      <c r="J492" s="8"/>
      <c r="K492" s="8"/>
      <c r="L492" s="8"/>
      <c r="M492" s="8"/>
    </row>
    <row r="493" spans="1:13" x14ac:dyDescent="0.25">
      <c r="A493" s="8"/>
      <c r="B493" s="8"/>
      <c r="C493" s="8"/>
      <c r="D493" s="8"/>
      <c r="E493" s="8"/>
      <c r="F493" s="8"/>
      <c r="G493" s="8"/>
      <c r="H493" s="8"/>
      <c r="I493" s="8"/>
      <c r="J493" s="8"/>
      <c r="K493" s="8"/>
      <c r="L493" s="8"/>
      <c r="M493" s="8"/>
    </row>
    <row r="494" spans="1:13" x14ac:dyDescent="0.25">
      <c r="A494" s="8"/>
      <c r="B494" s="8"/>
      <c r="C494" s="8"/>
      <c r="D494" s="8"/>
      <c r="E494" s="8"/>
      <c r="F494" s="8"/>
      <c r="G494" s="8"/>
      <c r="H494" s="8"/>
      <c r="I494" s="8"/>
      <c r="J494" s="8"/>
      <c r="K494" s="8"/>
      <c r="L494" s="8"/>
      <c r="M494" s="8"/>
    </row>
    <row r="495" spans="1:13" x14ac:dyDescent="0.25">
      <c r="A495" s="8"/>
      <c r="B495" s="8"/>
      <c r="C495" s="8"/>
      <c r="D495" s="8"/>
      <c r="E495" s="8"/>
      <c r="F495" s="8"/>
      <c r="G495" s="8"/>
      <c r="H495" s="8"/>
      <c r="I495" s="8"/>
      <c r="J495" s="8"/>
      <c r="K495" s="8"/>
      <c r="L495" s="8"/>
      <c r="M495" s="8"/>
    </row>
    <row r="496" spans="1:13" x14ac:dyDescent="0.25">
      <c r="A496" s="8"/>
      <c r="B496" s="8"/>
      <c r="C496" s="8"/>
      <c r="D496" s="8"/>
      <c r="E496" s="8"/>
      <c r="F496" s="8"/>
      <c r="G496" s="8"/>
      <c r="H496" s="8"/>
      <c r="I496" s="8"/>
      <c r="J496" s="8"/>
      <c r="K496" s="8"/>
      <c r="L496" s="8"/>
      <c r="M496" s="8"/>
    </row>
    <row r="497" spans="1:13" x14ac:dyDescent="0.25">
      <c r="A497" s="8"/>
      <c r="B497" s="8"/>
      <c r="C497" s="8"/>
      <c r="D497" s="8"/>
      <c r="E497" s="8"/>
      <c r="F497" s="8"/>
      <c r="G497" s="8"/>
      <c r="H497" s="8"/>
      <c r="I497" s="8"/>
      <c r="J497" s="8"/>
      <c r="K497" s="8"/>
      <c r="L497" s="8"/>
      <c r="M497" s="8"/>
    </row>
    <row r="498" spans="1:13" x14ac:dyDescent="0.25">
      <c r="A498" s="8"/>
      <c r="B498" s="8"/>
      <c r="C498" s="8"/>
      <c r="D498" s="8"/>
      <c r="E498" s="8"/>
      <c r="F498" s="8"/>
      <c r="G498" s="8"/>
      <c r="H498" s="8"/>
      <c r="I498" s="8"/>
      <c r="J498" s="8"/>
      <c r="K498" s="8"/>
      <c r="L498" s="8"/>
      <c r="M498" s="8"/>
    </row>
    <row r="499" spans="1:13" x14ac:dyDescent="0.25">
      <c r="A499" s="8"/>
      <c r="B499" s="8"/>
      <c r="C499" s="8"/>
      <c r="D499" s="8"/>
      <c r="E499" s="8"/>
      <c r="F499" s="8"/>
      <c r="G499" s="8"/>
      <c r="H499" s="8"/>
      <c r="I499" s="8"/>
      <c r="J499" s="8"/>
      <c r="K499" s="8"/>
      <c r="L499" s="8"/>
      <c r="M499" s="8"/>
    </row>
    <row r="500" spans="1:13" x14ac:dyDescent="0.25">
      <c r="A500" s="8"/>
      <c r="B500" s="8"/>
      <c r="C500" s="8"/>
      <c r="D500" s="8"/>
      <c r="E500" s="8"/>
      <c r="F500" s="8"/>
      <c r="G500" s="8"/>
      <c r="H500" s="8"/>
      <c r="I500" s="8"/>
      <c r="J500" s="8"/>
      <c r="K500" s="8"/>
      <c r="L500" s="8"/>
      <c r="M500" s="8"/>
    </row>
    <row r="501" spans="1:13" x14ac:dyDescent="0.25">
      <c r="A501" s="8"/>
      <c r="B501" s="8"/>
      <c r="C501" s="8"/>
      <c r="D501" s="8"/>
      <c r="E501" s="8"/>
      <c r="F501" s="8"/>
      <c r="G501" s="8"/>
      <c r="H501" s="8"/>
      <c r="I501" s="8"/>
      <c r="J501" s="8"/>
      <c r="K501" s="8"/>
      <c r="L501" s="8"/>
      <c r="M501" s="8"/>
    </row>
    <row r="502" spans="1:13" x14ac:dyDescent="0.25">
      <c r="A502" s="8"/>
      <c r="B502" s="8"/>
      <c r="C502" s="8"/>
      <c r="D502" s="8"/>
      <c r="E502" s="8"/>
      <c r="F502" s="8"/>
      <c r="G502" s="8"/>
      <c r="H502" s="8"/>
      <c r="I502" s="8"/>
      <c r="J502" s="8"/>
      <c r="K502" s="8"/>
      <c r="L502" s="8"/>
      <c r="M502" s="8"/>
    </row>
    <row r="503" spans="1:13" x14ac:dyDescent="0.25">
      <c r="A503" s="8"/>
      <c r="B503" s="8"/>
      <c r="C503" s="8"/>
      <c r="D503" s="8"/>
      <c r="E503" s="8"/>
      <c r="F503" s="8"/>
      <c r="G503" s="8"/>
      <c r="H503" s="8"/>
      <c r="I503" s="8"/>
      <c r="J503" s="8"/>
      <c r="K503" s="8"/>
      <c r="L503" s="8"/>
      <c r="M503" s="8"/>
    </row>
    <row r="504" spans="1:13" x14ac:dyDescent="0.25">
      <c r="A504" s="8"/>
      <c r="B504" s="8"/>
      <c r="C504" s="8"/>
      <c r="D504" s="8"/>
      <c r="E504" s="8"/>
      <c r="F504" s="8"/>
      <c r="G504" s="8"/>
      <c r="H504" s="8"/>
      <c r="I504" s="8"/>
      <c r="J504" s="8"/>
      <c r="K504" s="8"/>
      <c r="L504" s="8"/>
      <c r="M504" s="8"/>
    </row>
    <row r="505" spans="1:13" x14ac:dyDescent="0.25">
      <c r="A505" s="8"/>
      <c r="B505" s="8"/>
      <c r="C505" s="8"/>
      <c r="D505" s="8"/>
      <c r="E505" s="8"/>
      <c r="F505" s="8"/>
      <c r="G505" s="8"/>
      <c r="H505" s="8"/>
      <c r="I505" s="8"/>
      <c r="J505" s="8"/>
      <c r="K505" s="8"/>
      <c r="L505" s="8"/>
      <c r="M505" s="8"/>
    </row>
    <row r="506" spans="1:13" x14ac:dyDescent="0.25">
      <c r="A506" s="8"/>
      <c r="B506" s="8"/>
      <c r="C506" s="8"/>
      <c r="D506" s="8"/>
      <c r="E506" s="8"/>
      <c r="F506" s="8"/>
      <c r="G506" s="8"/>
      <c r="H506" s="8"/>
      <c r="I506" s="8"/>
      <c r="J506" s="8"/>
      <c r="K506" s="8"/>
      <c r="L506" s="8"/>
      <c r="M506" s="8"/>
    </row>
    <row r="507" spans="1:13" x14ac:dyDescent="0.25">
      <c r="A507" s="8"/>
      <c r="B507" s="8"/>
      <c r="C507" s="8"/>
      <c r="D507" s="8"/>
      <c r="E507" s="8"/>
      <c r="F507" s="8"/>
      <c r="G507" s="8"/>
      <c r="H507" s="8"/>
      <c r="I507" s="8"/>
      <c r="J507" s="8"/>
      <c r="K507" s="8"/>
      <c r="L507" s="8"/>
      <c r="M507" s="8"/>
    </row>
    <row r="508" spans="1:13" x14ac:dyDescent="0.25">
      <c r="A508" s="8"/>
      <c r="B508" s="8"/>
      <c r="C508" s="8"/>
      <c r="D508" s="8"/>
      <c r="E508" s="8"/>
      <c r="F508" s="8"/>
      <c r="G508" s="8"/>
      <c r="H508" s="8"/>
      <c r="I508" s="8"/>
      <c r="J508" s="8"/>
      <c r="K508" s="8"/>
      <c r="L508" s="8"/>
      <c r="M508" s="8"/>
    </row>
    <row r="509" spans="1:13" x14ac:dyDescent="0.25">
      <c r="A509" s="8"/>
      <c r="B509" s="8"/>
      <c r="C509" s="8"/>
      <c r="D509" s="8"/>
      <c r="E509" s="8"/>
      <c r="F509" s="8"/>
      <c r="G509" s="8"/>
      <c r="H509" s="8"/>
      <c r="I509" s="8"/>
      <c r="J509" s="8"/>
      <c r="K509" s="8"/>
      <c r="L509" s="8"/>
      <c r="M509" s="8"/>
    </row>
    <row r="510" spans="1:13" x14ac:dyDescent="0.25">
      <c r="A510" s="8"/>
      <c r="B510" s="8"/>
      <c r="C510" s="8"/>
      <c r="D510" s="8"/>
      <c r="E510" s="8"/>
      <c r="F510" s="8"/>
      <c r="G510" s="8"/>
      <c r="H510" s="8"/>
      <c r="I510" s="8"/>
      <c r="J510" s="8"/>
      <c r="K510" s="8"/>
      <c r="L510" s="8"/>
      <c r="M510" s="8"/>
    </row>
    <row r="511" spans="1:13" x14ac:dyDescent="0.25">
      <c r="A511" s="8"/>
      <c r="B511" s="8"/>
      <c r="C511" s="8"/>
      <c r="D511" s="8"/>
      <c r="E511" s="8"/>
      <c r="F511" s="8"/>
      <c r="G511" s="8"/>
      <c r="H511" s="8"/>
      <c r="I511" s="8"/>
      <c r="J511" s="8"/>
      <c r="K511" s="8"/>
      <c r="L511" s="8"/>
      <c r="M511" s="8"/>
    </row>
    <row r="512" spans="1:13" x14ac:dyDescent="0.25">
      <c r="A512" s="8"/>
      <c r="B512" s="8"/>
      <c r="C512" s="8"/>
      <c r="D512" s="8"/>
      <c r="E512" s="8"/>
      <c r="F512" s="8"/>
      <c r="G512" s="8"/>
      <c r="H512" s="8"/>
      <c r="I512" s="8"/>
      <c r="J512" s="8"/>
      <c r="K512" s="8"/>
      <c r="L512" s="8"/>
      <c r="M512" s="8"/>
    </row>
    <row r="513" spans="1:13" x14ac:dyDescent="0.25">
      <c r="A513" s="8"/>
      <c r="B513" s="8"/>
      <c r="C513" s="8"/>
      <c r="D513" s="8"/>
      <c r="E513" s="8"/>
      <c r="F513" s="8"/>
      <c r="G513" s="8"/>
      <c r="H513" s="8"/>
      <c r="I513" s="8"/>
      <c r="J513" s="8"/>
      <c r="K513" s="8"/>
      <c r="L513" s="8"/>
      <c r="M513" s="8"/>
    </row>
    <row r="514" spans="1:13" x14ac:dyDescent="0.25">
      <c r="A514" s="8"/>
      <c r="B514" s="8"/>
      <c r="C514" s="8"/>
      <c r="D514" s="8"/>
      <c r="E514" s="8"/>
      <c r="F514" s="8"/>
      <c r="G514" s="8"/>
      <c r="H514" s="8"/>
      <c r="I514" s="8"/>
      <c r="J514" s="8"/>
      <c r="K514" s="8"/>
      <c r="L514" s="8"/>
      <c r="M514" s="8"/>
    </row>
    <row r="515" spans="1:13" x14ac:dyDescent="0.25">
      <c r="A515" s="8"/>
      <c r="B515" s="8"/>
      <c r="C515" s="8"/>
      <c r="D515" s="8"/>
      <c r="E515" s="8"/>
      <c r="F515" s="8"/>
      <c r="G515" s="8"/>
      <c r="H515" s="8"/>
      <c r="I515" s="8"/>
      <c r="J515" s="8"/>
      <c r="K515" s="8"/>
      <c r="L515" s="8"/>
      <c r="M515" s="8"/>
    </row>
    <row r="516" spans="1:13" x14ac:dyDescent="0.25">
      <c r="A516" s="8"/>
      <c r="B516" s="8"/>
      <c r="C516" s="8"/>
      <c r="D516" s="8"/>
      <c r="E516" s="8"/>
      <c r="F516" s="8"/>
      <c r="G516" s="8"/>
      <c r="H516" s="8"/>
      <c r="I516" s="8"/>
      <c r="J516" s="8"/>
      <c r="K516" s="8"/>
      <c r="L516" s="8"/>
      <c r="M516" s="8"/>
    </row>
    <row r="517" spans="1:13" x14ac:dyDescent="0.25">
      <c r="A517" s="8"/>
      <c r="B517" s="8"/>
      <c r="C517" s="8"/>
      <c r="D517" s="8"/>
      <c r="E517" s="8"/>
      <c r="F517" s="8"/>
      <c r="G517" s="8"/>
      <c r="H517" s="8"/>
      <c r="I517" s="8"/>
      <c r="J517" s="8"/>
      <c r="K517" s="8"/>
      <c r="L517" s="8"/>
      <c r="M517" s="8"/>
    </row>
    <row r="518" spans="1:13" x14ac:dyDescent="0.25">
      <c r="A518" s="8"/>
      <c r="B518" s="8"/>
      <c r="C518" s="8"/>
      <c r="D518" s="8"/>
      <c r="E518" s="8"/>
      <c r="F518" s="8"/>
      <c r="G518" s="8"/>
      <c r="H518" s="8"/>
      <c r="I518" s="8"/>
      <c r="J518" s="8"/>
      <c r="K518" s="8"/>
      <c r="L518" s="8"/>
      <c r="M518" s="8"/>
    </row>
    <row r="519" spans="1:13" x14ac:dyDescent="0.25">
      <c r="A519" s="8"/>
      <c r="B519" s="8"/>
      <c r="C519" s="8"/>
      <c r="D519" s="8"/>
      <c r="E519" s="8"/>
      <c r="F519" s="8"/>
      <c r="G519" s="8"/>
      <c r="H519" s="8"/>
      <c r="I519" s="8"/>
      <c r="J519" s="8"/>
      <c r="K519" s="8"/>
      <c r="L519" s="8"/>
      <c r="M519" s="8"/>
    </row>
    <row r="520" spans="1:13" x14ac:dyDescent="0.25">
      <c r="A520" s="8"/>
      <c r="B520" s="8"/>
      <c r="C520" s="8"/>
      <c r="D520" s="8"/>
      <c r="E520" s="8"/>
      <c r="F520" s="8"/>
      <c r="G520" s="8"/>
      <c r="H520" s="8"/>
      <c r="I520" s="8"/>
      <c r="J520" s="8"/>
      <c r="K520" s="8"/>
      <c r="L520" s="8"/>
      <c r="M520" s="8"/>
    </row>
    <row r="521" spans="1:13" x14ac:dyDescent="0.25">
      <c r="A521" s="8"/>
      <c r="B521" s="8"/>
      <c r="C521" s="8"/>
      <c r="D521" s="8"/>
      <c r="E521" s="8"/>
      <c r="F521" s="8"/>
      <c r="G521" s="8"/>
      <c r="H521" s="8"/>
      <c r="I521" s="8"/>
      <c r="J521" s="8"/>
      <c r="K521" s="8"/>
      <c r="L521" s="8"/>
      <c r="M521" s="8"/>
    </row>
    <row r="522" spans="1:13" x14ac:dyDescent="0.25">
      <c r="A522" s="8"/>
      <c r="B522" s="8"/>
      <c r="C522" s="8"/>
      <c r="D522" s="8"/>
      <c r="E522" s="8"/>
      <c r="F522" s="8"/>
      <c r="G522" s="8"/>
      <c r="H522" s="8"/>
      <c r="I522" s="8"/>
      <c r="J522" s="8"/>
      <c r="K522" s="8"/>
      <c r="L522" s="8"/>
      <c r="M522" s="8"/>
    </row>
    <row r="523" spans="1:13" x14ac:dyDescent="0.25">
      <c r="A523" s="8"/>
      <c r="B523" s="8"/>
      <c r="C523" s="8"/>
      <c r="D523" s="8"/>
      <c r="E523" s="8"/>
      <c r="F523" s="8"/>
      <c r="G523" s="8"/>
      <c r="H523" s="8"/>
      <c r="I523" s="8"/>
      <c r="J523" s="8"/>
      <c r="K523" s="8"/>
      <c r="L523" s="8"/>
      <c r="M523" s="8"/>
    </row>
    <row r="524" spans="1:13" x14ac:dyDescent="0.25">
      <c r="A524" s="8"/>
      <c r="B524" s="8"/>
      <c r="C524" s="8"/>
      <c r="D524" s="8"/>
      <c r="E524" s="8"/>
      <c r="F524" s="8"/>
      <c r="G524" s="8"/>
      <c r="H524" s="8"/>
      <c r="I524" s="8"/>
      <c r="J524" s="8"/>
      <c r="K524" s="8"/>
      <c r="L524" s="8"/>
      <c r="M524" s="8"/>
    </row>
    <row r="525" spans="1:13" x14ac:dyDescent="0.25">
      <c r="A525" s="8"/>
      <c r="B525" s="8"/>
      <c r="C525" s="8"/>
      <c r="D525" s="8"/>
      <c r="E525" s="8"/>
      <c r="F525" s="8"/>
      <c r="G525" s="8"/>
      <c r="H525" s="8"/>
      <c r="I525" s="8"/>
      <c r="J525" s="8"/>
      <c r="K525" s="8"/>
      <c r="L525" s="8"/>
      <c r="M525" s="8"/>
    </row>
    <row r="526" spans="1:13" x14ac:dyDescent="0.25">
      <c r="A526" s="8"/>
      <c r="B526" s="8"/>
      <c r="C526" s="8"/>
      <c r="D526" s="8"/>
      <c r="E526" s="8"/>
      <c r="F526" s="8"/>
      <c r="G526" s="8"/>
      <c r="H526" s="8"/>
      <c r="I526" s="8"/>
      <c r="J526" s="8"/>
      <c r="K526" s="8"/>
      <c r="L526" s="8"/>
      <c r="M526" s="8"/>
    </row>
    <row r="527" spans="1:13" x14ac:dyDescent="0.25">
      <c r="A527" s="8"/>
      <c r="B527" s="8"/>
      <c r="C527" s="8"/>
      <c r="D527" s="8"/>
      <c r="E527" s="8"/>
      <c r="F527" s="8"/>
      <c r="G527" s="8"/>
      <c r="H527" s="8"/>
      <c r="I527" s="8"/>
      <c r="J527" s="8"/>
      <c r="K527" s="8"/>
      <c r="L527" s="8"/>
      <c r="M527" s="8"/>
    </row>
    <row r="528" spans="1:13" x14ac:dyDescent="0.25">
      <c r="A528" s="8"/>
      <c r="B528" s="8"/>
      <c r="C528" s="8"/>
      <c r="D528" s="8"/>
      <c r="E528" s="8"/>
      <c r="F528" s="8"/>
      <c r="G528" s="8"/>
      <c r="H528" s="8"/>
      <c r="I528" s="8"/>
      <c r="J528" s="8"/>
      <c r="K528" s="8"/>
      <c r="L528" s="8"/>
      <c r="M528" s="8"/>
    </row>
    <row r="529" spans="1:13" x14ac:dyDescent="0.25">
      <c r="A529" s="8"/>
      <c r="B529" s="8"/>
      <c r="C529" s="8"/>
      <c r="D529" s="8"/>
      <c r="E529" s="8"/>
      <c r="F529" s="8"/>
      <c r="G529" s="8"/>
      <c r="H529" s="8"/>
      <c r="I529" s="8"/>
      <c r="J529" s="8"/>
      <c r="K529" s="8"/>
      <c r="L529" s="8"/>
      <c r="M529" s="8"/>
    </row>
    <row r="530" spans="1:13" x14ac:dyDescent="0.25">
      <c r="A530" s="8"/>
      <c r="B530" s="8"/>
      <c r="C530" s="8"/>
      <c r="D530" s="8"/>
      <c r="E530" s="8"/>
      <c r="F530" s="8"/>
      <c r="G530" s="8"/>
      <c r="H530" s="8"/>
      <c r="I530" s="8"/>
      <c r="J530" s="8"/>
      <c r="K530" s="8"/>
      <c r="L530" s="8"/>
      <c r="M530" s="8"/>
    </row>
    <row r="531" spans="1:13" x14ac:dyDescent="0.25">
      <c r="A531" s="8"/>
      <c r="B531" s="8"/>
      <c r="C531" s="8"/>
      <c r="D531" s="8"/>
      <c r="E531" s="8"/>
      <c r="F531" s="8"/>
      <c r="G531" s="8"/>
      <c r="H531" s="8"/>
      <c r="I531" s="8"/>
      <c r="J531" s="8"/>
      <c r="K531" s="8"/>
      <c r="L531" s="8"/>
      <c r="M531" s="8"/>
    </row>
    <row r="532" spans="1:13" x14ac:dyDescent="0.25">
      <c r="A532" s="8"/>
      <c r="B532" s="8"/>
      <c r="C532" s="8"/>
      <c r="D532" s="8"/>
      <c r="E532" s="8"/>
      <c r="F532" s="8"/>
      <c r="G532" s="8"/>
      <c r="H532" s="8"/>
      <c r="I532" s="8"/>
      <c r="J532" s="8"/>
      <c r="K532" s="8"/>
      <c r="L532" s="8"/>
      <c r="M532" s="8"/>
    </row>
    <row r="533" spans="1:13" x14ac:dyDescent="0.25">
      <c r="A533" s="8"/>
      <c r="B533" s="8"/>
      <c r="C533" s="8"/>
      <c r="D533" s="8"/>
      <c r="E533" s="8"/>
      <c r="F533" s="8"/>
      <c r="G533" s="8"/>
      <c r="H533" s="8"/>
      <c r="I533" s="8"/>
      <c r="J533" s="8"/>
      <c r="K533" s="8"/>
      <c r="L533" s="8"/>
      <c r="M533" s="8"/>
    </row>
    <row r="534" spans="1:13" x14ac:dyDescent="0.25">
      <c r="A534" s="8"/>
      <c r="B534" s="8"/>
      <c r="C534" s="8"/>
      <c r="D534" s="8"/>
      <c r="E534" s="8"/>
      <c r="F534" s="8"/>
      <c r="G534" s="8"/>
      <c r="H534" s="8"/>
      <c r="I534" s="8"/>
      <c r="J534" s="8"/>
      <c r="K534" s="8"/>
      <c r="L534" s="8"/>
      <c r="M534" s="8"/>
    </row>
    <row r="535" spans="1:13" x14ac:dyDescent="0.25">
      <c r="A535" s="8"/>
      <c r="B535" s="8"/>
      <c r="C535" s="8"/>
      <c r="D535" s="8"/>
      <c r="E535" s="8"/>
      <c r="F535" s="8"/>
      <c r="G535" s="8"/>
      <c r="H535" s="8"/>
      <c r="I535" s="8"/>
      <c r="J535" s="8"/>
      <c r="K535" s="8"/>
      <c r="L535" s="8"/>
      <c r="M535" s="8"/>
    </row>
    <row r="536" spans="1:13" x14ac:dyDescent="0.25">
      <c r="A536" s="8"/>
      <c r="B536" s="8"/>
      <c r="C536" s="8"/>
      <c r="D536" s="8"/>
      <c r="E536" s="8"/>
      <c r="F536" s="8"/>
      <c r="G536" s="8"/>
      <c r="H536" s="8"/>
      <c r="I536" s="8"/>
      <c r="J536" s="8"/>
      <c r="K536" s="8"/>
      <c r="L536" s="8"/>
      <c r="M536" s="8"/>
    </row>
    <row r="537" spans="1:13" x14ac:dyDescent="0.25">
      <c r="A537" s="8"/>
      <c r="B537" s="8"/>
      <c r="C537" s="8"/>
      <c r="D537" s="8"/>
      <c r="E537" s="8"/>
      <c r="F537" s="8"/>
      <c r="G537" s="8"/>
      <c r="H537" s="8"/>
      <c r="I537" s="8"/>
      <c r="J537" s="8"/>
      <c r="K537" s="8"/>
      <c r="L537" s="8"/>
      <c r="M537" s="8"/>
    </row>
    <row r="538" spans="1:13" x14ac:dyDescent="0.25">
      <c r="A538" s="8"/>
      <c r="B538" s="8"/>
      <c r="C538" s="8"/>
      <c r="D538" s="8"/>
      <c r="E538" s="8"/>
      <c r="F538" s="8"/>
      <c r="G538" s="8"/>
      <c r="H538" s="8"/>
      <c r="I538" s="8"/>
      <c r="J538" s="8"/>
      <c r="K538" s="8"/>
      <c r="L538" s="8"/>
      <c r="M538" s="8"/>
    </row>
    <row r="539" spans="1:13" x14ac:dyDescent="0.25">
      <c r="A539" s="8"/>
      <c r="B539" s="8"/>
      <c r="C539" s="8"/>
      <c r="D539" s="8"/>
      <c r="E539" s="8"/>
      <c r="F539" s="8"/>
      <c r="G539" s="8"/>
      <c r="H539" s="8"/>
      <c r="I539" s="8"/>
      <c r="J539" s="8"/>
      <c r="K539" s="8"/>
      <c r="L539" s="8"/>
      <c r="M539" s="8"/>
    </row>
    <row r="540" spans="1:13" x14ac:dyDescent="0.25">
      <c r="A540" s="8"/>
      <c r="B540" s="8"/>
      <c r="C540" s="8"/>
      <c r="D540" s="8"/>
      <c r="E540" s="8"/>
      <c r="F540" s="8"/>
      <c r="G540" s="8"/>
      <c r="H540" s="8"/>
      <c r="I540" s="8"/>
      <c r="J540" s="8"/>
      <c r="K540" s="8"/>
      <c r="L540" s="8"/>
      <c r="M540" s="8"/>
    </row>
    <row r="541" spans="1:13" x14ac:dyDescent="0.25">
      <c r="A541" s="8"/>
      <c r="B541" s="8"/>
      <c r="C541" s="8"/>
      <c r="D541" s="8"/>
      <c r="E541" s="8"/>
      <c r="F541" s="8"/>
      <c r="G541" s="8"/>
      <c r="H541" s="8"/>
      <c r="I541" s="8"/>
      <c r="J541" s="8"/>
      <c r="K541" s="8"/>
      <c r="L541" s="8"/>
      <c r="M541" s="8"/>
    </row>
    <row r="542" spans="1:13" x14ac:dyDescent="0.25">
      <c r="A542" s="8"/>
      <c r="B542" s="8"/>
      <c r="C542" s="8"/>
      <c r="D542" s="8"/>
      <c r="E542" s="8"/>
      <c r="F542" s="8"/>
      <c r="G542" s="8"/>
      <c r="H542" s="8"/>
      <c r="I542" s="8"/>
      <c r="J542" s="8"/>
      <c r="K542" s="8"/>
      <c r="L542" s="8"/>
      <c r="M542" s="8"/>
    </row>
    <row r="543" spans="1:13" x14ac:dyDescent="0.25">
      <c r="A543" s="8"/>
      <c r="B543" s="8"/>
      <c r="C543" s="8"/>
      <c r="D543" s="8"/>
      <c r="E543" s="8"/>
      <c r="F543" s="8"/>
      <c r="G543" s="8"/>
      <c r="H543" s="8"/>
      <c r="I543" s="8"/>
      <c r="J543" s="8"/>
      <c r="K543" s="8"/>
      <c r="L543" s="8"/>
      <c r="M543" s="8"/>
    </row>
    <row r="544" spans="1:13" x14ac:dyDescent="0.25">
      <c r="A544" s="8"/>
      <c r="B544" s="8"/>
      <c r="C544" s="8"/>
      <c r="D544" s="8"/>
      <c r="E544" s="8"/>
      <c r="F544" s="8"/>
      <c r="G544" s="8"/>
      <c r="H544" s="8"/>
      <c r="I544" s="8"/>
      <c r="J544" s="8"/>
      <c r="K544" s="8"/>
      <c r="L544" s="8"/>
      <c r="M544" s="8"/>
    </row>
    <row r="545" spans="1:13" x14ac:dyDescent="0.25">
      <c r="A545" s="8"/>
      <c r="B545" s="8"/>
      <c r="C545" s="8"/>
      <c r="D545" s="8"/>
      <c r="E545" s="8"/>
      <c r="F545" s="8"/>
      <c r="G545" s="8"/>
      <c r="H545" s="8"/>
      <c r="I545" s="8"/>
      <c r="J545" s="8"/>
      <c r="K545" s="8"/>
      <c r="L545" s="8"/>
      <c r="M545" s="8"/>
    </row>
    <row r="546" spans="1:13" x14ac:dyDescent="0.25">
      <c r="A546" s="8"/>
      <c r="B546" s="8"/>
      <c r="C546" s="8"/>
      <c r="D546" s="8"/>
      <c r="E546" s="8"/>
      <c r="F546" s="8"/>
      <c r="G546" s="8"/>
      <c r="H546" s="8"/>
      <c r="I546" s="8"/>
      <c r="J546" s="8"/>
      <c r="K546" s="8"/>
      <c r="L546" s="8"/>
      <c r="M546" s="8"/>
    </row>
    <row r="547" spans="1:13" x14ac:dyDescent="0.25">
      <c r="A547" s="8"/>
      <c r="B547" s="8"/>
      <c r="C547" s="8"/>
      <c r="D547" s="8"/>
      <c r="E547" s="8"/>
      <c r="F547" s="8"/>
      <c r="G547" s="8"/>
      <c r="H547" s="8"/>
      <c r="I547" s="8"/>
      <c r="J547" s="8"/>
      <c r="K547" s="8"/>
      <c r="L547" s="8"/>
      <c r="M547" s="8"/>
    </row>
    <row r="548" spans="1:13" x14ac:dyDescent="0.25">
      <c r="A548" s="8"/>
      <c r="B548" s="8"/>
      <c r="C548" s="8"/>
      <c r="D548" s="8"/>
      <c r="E548" s="8"/>
      <c r="F548" s="8"/>
      <c r="G548" s="8"/>
      <c r="H548" s="8"/>
      <c r="I548" s="8"/>
      <c r="J548" s="8"/>
      <c r="K548" s="8"/>
      <c r="L548" s="8"/>
      <c r="M548" s="8"/>
    </row>
    <row r="549" spans="1:13" x14ac:dyDescent="0.25">
      <c r="A549" s="8"/>
      <c r="B549" s="8"/>
      <c r="C549" s="8"/>
      <c r="D549" s="8"/>
      <c r="E549" s="8"/>
      <c r="F549" s="8"/>
      <c r="G549" s="8"/>
      <c r="H549" s="8"/>
      <c r="I549" s="8"/>
      <c r="J549" s="8"/>
      <c r="K549" s="8"/>
      <c r="L549" s="8"/>
      <c r="M549" s="8"/>
    </row>
    <row r="550" spans="1:13" x14ac:dyDescent="0.25">
      <c r="A550" s="8"/>
      <c r="B550" s="8"/>
      <c r="C550" s="8"/>
      <c r="D550" s="8"/>
      <c r="E550" s="8"/>
      <c r="F550" s="8"/>
      <c r="G550" s="8"/>
      <c r="H550" s="8"/>
      <c r="I550" s="8"/>
      <c r="J550" s="8"/>
      <c r="K550" s="8"/>
      <c r="L550" s="8"/>
      <c r="M550" s="8"/>
    </row>
    <row r="551" spans="1:13" x14ac:dyDescent="0.25">
      <c r="A551" s="8"/>
      <c r="B551" s="8"/>
      <c r="C551" s="8"/>
      <c r="D551" s="8"/>
      <c r="E551" s="8"/>
      <c r="F551" s="8"/>
      <c r="G551" s="8"/>
      <c r="H551" s="8"/>
      <c r="I551" s="8"/>
      <c r="J551" s="8"/>
      <c r="K551" s="8"/>
      <c r="L551" s="8"/>
      <c r="M551" s="8"/>
    </row>
    <row r="552" spans="1:13" x14ac:dyDescent="0.25">
      <c r="A552" s="8"/>
      <c r="B552" s="8"/>
      <c r="C552" s="8"/>
      <c r="D552" s="8"/>
      <c r="E552" s="8"/>
      <c r="F552" s="8"/>
      <c r="G552" s="8"/>
      <c r="H552" s="8"/>
      <c r="I552" s="8"/>
      <c r="J552" s="8"/>
      <c r="K552" s="8"/>
      <c r="L552" s="8"/>
      <c r="M552" s="8"/>
    </row>
    <row r="553" spans="1:13" x14ac:dyDescent="0.25">
      <c r="A553" s="8"/>
      <c r="B553" s="8"/>
      <c r="C553" s="8"/>
      <c r="D553" s="8"/>
      <c r="E553" s="8"/>
      <c r="F553" s="8"/>
      <c r="G553" s="8"/>
      <c r="H553" s="8"/>
      <c r="I553" s="8"/>
      <c r="J553" s="8"/>
      <c r="K553" s="8"/>
      <c r="L553" s="8"/>
      <c r="M553" s="8"/>
    </row>
    <row r="554" spans="1:13" x14ac:dyDescent="0.25">
      <c r="A554" s="8"/>
      <c r="B554" s="8"/>
      <c r="C554" s="8"/>
      <c r="D554" s="8"/>
      <c r="E554" s="8"/>
      <c r="F554" s="8"/>
      <c r="G554" s="8"/>
      <c r="H554" s="8"/>
      <c r="I554" s="8"/>
      <c r="J554" s="8"/>
      <c r="K554" s="8"/>
      <c r="L554" s="8"/>
      <c r="M554" s="8"/>
    </row>
    <row r="555" spans="1:13" x14ac:dyDescent="0.25">
      <c r="A555" s="8"/>
      <c r="B555" s="8"/>
      <c r="C555" s="8"/>
      <c r="D555" s="8"/>
      <c r="E555" s="8"/>
      <c r="F555" s="8"/>
      <c r="G555" s="8"/>
      <c r="H555" s="8"/>
      <c r="I555" s="8"/>
      <c r="J555" s="8"/>
      <c r="K555" s="8"/>
      <c r="L555" s="8"/>
      <c r="M555" s="8"/>
    </row>
    <row r="556" spans="1:13" x14ac:dyDescent="0.25">
      <c r="A556" s="8"/>
      <c r="B556" s="8"/>
      <c r="C556" s="8"/>
      <c r="D556" s="8"/>
      <c r="E556" s="8"/>
      <c r="F556" s="8"/>
      <c r="G556" s="8"/>
      <c r="H556" s="8"/>
      <c r="I556" s="8"/>
      <c r="J556" s="8"/>
      <c r="K556" s="8"/>
      <c r="L556" s="8"/>
      <c r="M556" s="8"/>
    </row>
    <row r="557" spans="1:13" x14ac:dyDescent="0.25">
      <c r="A557" s="8"/>
      <c r="B557" s="8"/>
      <c r="C557" s="8"/>
      <c r="D557" s="8"/>
      <c r="E557" s="8"/>
      <c r="F557" s="8"/>
      <c r="G557" s="8"/>
      <c r="H557" s="8"/>
      <c r="I557" s="8"/>
      <c r="J557" s="8"/>
      <c r="K557" s="8"/>
      <c r="L557" s="8"/>
      <c r="M557" s="8"/>
    </row>
    <row r="558" spans="1:13" x14ac:dyDescent="0.25">
      <c r="A558" s="8"/>
      <c r="B558" s="8"/>
      <c r="C558" s="8"/>
      <c r="D558" s="8"/>
      <c r="E558" s="8"/>
      <c r="F558" s="8"/>
      <c r="G558" s="8"/>
      <c r="H558" s="8"/>
      <c r="I558" s="8"/>
      <c r="J558" s="8"/>
      <c r="K558" s="8"/>
      <c r="L558" s="8"/>
      <c r="M558" s="8"/>
    </row>
    <row r="559" spans="1:13" x14ac:dyDescent="0.25">
      <c r="A559" s="8"/>
      <c r="B559" s="8"/>
      <c r="C559" s="8"/>
      <c r="D559" s="8"/>
      <c r="E559" s="8"/>
      <c r="F559" s="8"/>
      <c r="G559" s="8"/>
      <c r="H559" s="8"/>
      <c r="I559" s="8"/>
      <c r="J559" s="8"/>
      <c r="K559" s="8"/>
      <c r="L559" s="8"/>
      <c r="M559" s="8"/>
    </row>
    <row r="560" spans="1:13" x14ac:dyDescent="0.25">
      <c r="A560" s="8"/>
      <c r="B560" s="8"/>
      <c r="C560" s="8"/>
      <c r="D560" s="8"/>
      <c r="E560" s="8"/>
      <c r="F560" s="8"/>
      <c r="G560" s="8"/>
      <c r="H560" s="8"/>
      <c r="I560" s="8"/>
      <c r="J560" s="8"/>
      <c r="K560" s="8"/>
      <c r="L560" s="8"/>
      <c r="M560" s="8"/>
    </row>
    <row r="561" spans="1:13" x14ac:dyDescent="0.25">
      <c r="A561" s="8"/>
      <c r="B561" s="8"/>
      <c r="C561" s="8"/>
      <c r="D561" s="8"/>
      <c r="E561" s="8"/>
      <c r="F561" s="8"/>
      <c r="G561" s="8"/>
      <c r="H561" s="8"/>
      <c r="I561" s="8"/>
      <c r="J561" s="8"/>
      <c r="K561" s="8"/>
      <c r="L561" s="8"/>
      <c r="M561" s="8"/>
    </row>
    <row r="562" spans="1:13" x14ac:dyDescent="0.25">
      <c r="A562" s="8"/>
      <c r="B562" s="8"/>
      <c r="C562" s="8"/>
      <c r="D562" s="8"/>
      <c r="E562" s="8"/>
      <c r="F562" s="8"/>
      <c r="G562" s="8"/>
      <c r="H562" s="8"/>
      <c r="I562" s="8"/>
      <c r="J562" s="8"/>
      <c r="K562" s="8"/>
      <c r="L562" s="8"/>
      <c r="M562" s="8"/>
    </row>
    <row r="563" spans="1:13" x14ac:dyDescent="0.25">
      <c r="A563" s="8"/>
      <c r="B563" s="8"/>
      <c r="C563" s="8"/>
      <c r="D563" s="8"/>
      <c r="E563" s="8"/>
      <c r="F563" s="8"/>
      <c r="G563" s="8"/>
      <c r="H563" s="8"/>
      <c r="I563" s="8"/>
      <c r="J563" s="8"/>
      <c r="K563" s="8"/>
      <c r="L563" s="8"/>
      <c r="M563" s="8"/>
    </row>
    <row r="564" spans="1:13" x14ac:dyDescent="0.25">
      <c r="A564" s="8"/>
      <c r="B564" s="8"/>
      <c r="C564" s="8"/>
      <c r="D564" s="8"/>
      <c r="E564" s="8"/>
      <c r="F564" s="8"/>
      <c r="G564" s="8"/>
      <c r="H564" s="8"/>
      <c r="I564" s="8"/>
      <c r="J564" s="8"/>
      <c r="K564" s="8"/>
      <c r="L564" s="8"/>
      <c r="M564" s="8"/>
    </row>
    <row r="565" spans="1:13" x14ac:dyDescent="0.25">
      <c r="A565" s="8"/>
      <c r="B565" s="8"/>
      <c r="C565" s="8"/>
      <c r="D565" s="8"/>
      <c r="E565" s="8"/>
      <c r="F565" s="8"/>
      <c r="G565" s="8"/>
      <c r="H565" s="8"/>
      <c r="I565" s="8"/>
      <c r="J565" s="8"/>
      <c r="K565" s="8"/>
      <c r="L565" s="8"/>
      <c r="M565" s="8"/>
    </row>
    <row r="566" spans="1:13" x14ac:dyDescent="0.25">
      <c r="A566" s="8"/>
      <c r="B566" s="8"/>
      <c r="C566" s="8"/>
      <c r="D566" s="8"/>
      <c r="E566" s="8"/>
      <c r="F566" s="8"/>
      <c r="G566" s="8"/>
      <c r="H566" s="8"/>
      <c r="I566" s="8"/>
      <c r="J566" s="8"/>
      <c r="K566" s="8"/>
      <c r="L566" s="8"/>
      <c r="M566" s="8"/>
    </row>
    <row r="567" spans="1:13" x14ac:dyDescent="0.25">
      <c r="A567" s="8"/>
      <c r="B567" s="8"/>
      <c r="C567" s="8"/>
      <c r="D567" s="8"/>
      <c r="E567" s="8"/>
      <c r="F567" s="8"/>
      <c r="G567" s="8"/>
      <c r="H567" s="8"/>
      <c r="I567" s="8"/>
      <c r="J567" s="8"/>
      <c r="K567" s="8"/>
      <c r="L567" s="8"/>
      <c r="M567" s="8"/>
    </row>
    <row r="568" spans="1:13" x14ac:dyDescent="0.25">
      <c r="A568" s="8"/>
      <c r="B568" s="8"/>
      <c r="C568" s="8"/>
      <c r="D568" s="8"/>
      <c r="E568" s="8"/>
      <c r="F568" s="8"/>
      <c r="G568" s="8"/>
      <c r="H568" s="8"/>
      <c r="I568" s="8"/>
      <c r="J568" s="8"/>
      <c r="K568" s="8"/>
      <c r="L568" s="8"/>
      <c r="M568" s="8"/>
    </row>
    <row r="569" spans="1:13" x14ac:dyDescent="0.25">
      <c r="A569" s="8"/>
      <c r="B569" s="8"/>
      <c r="C569" s="8"/>
      <c r="D569" s="8"/>
      <c r="E569" s="8"/>
      <c r="F569" s="8"/>
      <c r="G569" s="8"/>
      <c r="H569" s="8"/>
      <c r="I569" s="8"/>
      <c r="J569" s="8"/>
      <c r="K569" s="8"/>
      <c r="L569" s="8"/>
      <c r="M569" s="8"/>
    </row>
    <row r="570" spans="1:13" x14ac:dyDescent="0.25">
      <c r="A570" s="8"/>
      <c r="B570" s="8"/>
      <c r="C570" s="8"/>
      <c r="D570" s="8"/>
      <c r="E570" s="8"/>
      <c r="F570" s="8"/>
      <c r="G570" s="8"/>
      <c r="H570" s="8"/>
      <c r="I570" s="8"/>
      <c r="J570" s="8"/>
      <c r="K570" s="8"/>
      <c r="L570" s="8"/>
      <c r="M570" s="8"/>
    </row>
    <row r="571" spans="1:13" x14ac:dyDescent="0.25">
      <c r="A571" s="8"/>
      <c r="B571" s="8"/>
      <c r="C571" s="8"/>
      <c r="D571" s="8"/>
      <c r="E571" s="8"/>
      <c r="F571" s="8"/>
      <c r="G571" s="8"/>
      <c r="H571" s="8"/>
      <c r="I571" s="8"/>
      <c r="J571" s="8"/>
      <c r="K571" s="8"/>
      <c r="L571" s="8"/>
      <c r="M571" s="8"/>
    </row>
    <row r="572" spans="1:13" x14ac:dyDescent="0.25">
      <c r="A572" s="8"/>
      <c r="B572" s="8"/>
      <c r="C572" s="8"/>
      <c r="D572" s="8"/>
      <c r="E572" s="8"/>
      <c r="F572" s="8"/>
      <c r="G572" s="8"/>
      <c r="H572" s="8"/>
      <c r="I572" s="8"/>
      <c r="J572" s="8"/>
      <c r="K572" s="8"/>
      <c r="L572" s="8"/>
      <c r="M572" s="8"/>
    </row>
    <row r="573" spans="1:13" x14ac:dyDescent="0.25">
      <c r="A573" s="8"/>
      <c r="B573" s="8"/>
      <c r="C573" s="8"/>
      <c r="D573" s="8"/>
      <c r="E573" s="8"/>
      <c r="F573" s="8"/>
      <c r="G573" s="8"/>
      <c r="H573" s="8"/>
      <c r="I573" s="8"/>
      <c r="J573" s="8"/>
      <c r="K573" s="8"/>
      <c r="L573" s="8"/>
      <c r="M573" s="8"/>
    </row>
    <row r="574" spans="1:13" x14ac:dyDescent="0.25">
      <c r="A574" s="8"/>
      <c r="B574" s="8"/>
      <c r="C574" s="8"/>
      <c r="D574" s="8"/>
      <c r="E574" s="8"/>
      <c r="F574" s="8"/>
      <c r="G574" s="8"/>
      <c r="H574" s="8"/>
      <c r="I574" s="8"/>
      <c r="J574" s="8"/>
      <c r="K574" s="8"/>
      <c r="L574" s="8"/>
      <c r="M574" s="8"/>
    </row>
    <row r="575" spans="1:13" x14ac:dyDescent="0.25">
      <c r="A575" s="8"/>
      <c r="B575" s="8"/>
      <c r="C575" s="8"/>
      <c r="D575" s="8"/>
      <c r="E575" s="8"/>
      <c r="F575" s="8"/>
      <c r="G575" s="8"/>
      <c r="H575" s="8"/>
      <c r="I575" s="8"/>
      <c r="J575" s="8"/>
      <c r="K575" s="8"/>
      <c r="L575" s="8"/>
      <c r="M575" s="8"/>
    </row>
    <row r="576" spans="1:13" x14ac:dyDescent="0.25">
      <c r="A576" s="8"/>
      <c r="B576" s="8"/>
      <c r="C576" s="8"/>
      <c r="D576" s="8"/>
      <c r="E576" s="8"/>
      <c r="F576" s="8"/>
      <c r="G576" s="8"/>
      <c r="H576" s="8"/>
      <c r="I576" s="8"/>
      <c r="J576" s="8"/>
      <c r="K576" s="8"/>
      <c r="L576" s="8"/>
      <c r="M576" s="8"/>
    </row>
    <row r="577" spans="1:13" x14ac:dyDescent="0.25">
      <c r="A577" s="8"/>
      <c r="B577" s="8"/>
      <c r="C577" s="8"/>
      <c r="D577" s="8"/>
      <c r="E577" s="8"/>
      <c r="F577" s="8"/>
      <c r="G577" s="8"/>
      <c r="H577" s="8"/>
      <c r="I577" s="8"/>
      <c r="J577" s="8"/>
      <c r="K577" s="8"/>
      <c r="L577" s="8"/>
      <c r="M577" s="8"/>
    </row>
    <row r="578" spans="1:13" x14ac:dyDescent="0.25">
      <c r="A578" s="8"/>
      <c r="B578" s="8"/>
      <c r="C578" s="8"/>
      <c r="D578" s="8"/>
      <c r="E578" s="8"/>
      <c r="F578" s="8"/>
      <c r="G578" s="8"/>
      <c r="H578" s="8"/>
      <c r="I578" s="8"/>
      <c r="J578" s="8"/>
      <c r="K578" s="8"/>
      <c r="L578" s="8"/>
      <c r="M578" s="8"/>
    </row>
    <row r="579" spans="1:13" x14ac:dyDescent="0.25">
      <c r="A579" s="8"/>
      <c r="B579" s="8"/>
      <c r="C579" s="8"/>
      <c r="D579" s="8"/>
      <c r="E579" s="8"/>
      <c r="F579" s="8"/>
      <c r="G579" s="8"/>
      <c r="H579" s="8"/>
      <c r="I579" s="8"/>
      <c r="J579" s="8"/>
      <c r="K579" s="8"/>
      <c r="L579" s="8"/>
      <c r="M579" s="8"/>
    </row>
    <row r="580" spans="1:13" x14ac:dyDescent="0.25">
      <c r="A580" s="8"/>
      <c r="B580" s="8"/>
      <c r="C580" s="8"/>
      <c r="D580" s="8"/>
      <c r="E580" s="8"/>
      <c r="F580" s="8"/>
      <c r="G580" s="8"/>
      <c r="H580" s="8"/>
      <c r="I580" s="8"/>
      <c r="J580" s="8"/>
      <c r="K580" s="8"/>
      <c r="L580" s="8"/>
      <c r="M580" s="8"/>
    </row>
    <row r="581" spans="1:13" x14ac:dyDescent="0.25">
      <c r="A581" s="8"/>
      <c r="B581" s="8"/>
      <c r="C581" s="8"/>
      <c r="D581" s="8"/>
      <c r="E581" s="8"/>
      <c r="F581" s="8"/>
      <c r="G581" s="8"/>
      <c r="H581" s="8"/>
      <c r="I581" s="8"/>
      <c r="J581" s="8"/>
      <c r="K581" s="8"/>
      <c r="L581" s="8"/>
      <c r="M581" s="8"/>
    </row>
    <row r="582" spans="1:13" x14ac:dyDescent="0.25">
      <c r="A582" s="8"/>
      <c r="B582" s="8"/>
      <c r="C582" s="8"/>
      <c r="D582" s="8"/>
      <c r="E582" s="8"/>
      <c r="F582" s="8"/>
      <c r="G582" s="8"/>
      <c r="H582" s="8"/>
      <c r="I582" s="8"/>
      <c r="J582" s="8"/>
      <c r="K582" s="8"/>
      <c r="L582" s="8"/>
      <c r="M582" s="8"/>
    </row>
    <row r="583" spans="1:13" x14ac:dyDescent="0.25">
      <c r="A583" s="8"/>
      <c r="B583" s="8"/>
      <c r="C583" s="8"/>
      <c r="D583" s="8"/>
      <c r="E583" s="8"/>
      <c r="F583" s="8"/>
      <c r="G583" s="8"/>
      <c r="H583" s="8"/>
      <c r="I583" s="8"/>
      <c r="J583" s="8"/>
      <c r="K583" s="8"/>
      <c r="L583" s="8"/>
      <c r="M583" s="8"/>
    </row>
    <row r="584" spans="1:13" x14ac:dyDescent="0.25">
      <c r="A584" s="8"/>
      <c r="B584" s="8"/>
      <c r="C584" s="8"/>
      <c r="D584" s="8"/>
      <c r="E584" s="8"/>
      <c r="F584" s="8"/>
      <c r="G584" s="8"/>
      <c r="H584" s="8"/>
      <c r="I584" s="8"/>
      <c r="J584" s="8"/>
      <c r="K584" s="8"/>
      <c r="L584" s="8"/>
      <c r="M584" s="8"/>
    </row>
    <row r="585" spans="1:13" x14ac:dyDescent="0.25">
      <c r="A585" s="8"/>
      <c r="B585" s="8"/>
      <c r="C585" s="8"/>
      <c r="D585" s="8"/>
      <c r="E585" s="8"/>
      <c r="F585" s="8"/>
      <c r="G585" s="8"/>
      <c r="H585" s="8"/>
      <c r="I585" s="8"/>
      <c r="J585" s="8"/>
      <c r="K585" s="8"/>
      <c r="L585" s="8"/>
      <c r="M585" s="8"/>
    </row>
    <row r="586" spans="1:13" x14ac:dyDescent="0.25">
      <c r="A586" s="8"/>
      <c r="B586" s="8"/>
      <c r="C586" s="8"/>
      <c r="D586" s="8"/>
      <c r="E586" s="8"/>
      <c r="F586" s="8"/>
      <c r="G586" s="8"/>
      <c r="H586" s="8"/>
      <c r="I586" s="8"/>
      <c r="J586" s="8"/>
      <c r="K586" s="8"/>
      <c r="L586" s="8"/>
      <c r="M586" s="8"/>
    </row>
    <row r="587" spans="1:13" x14ac:dyDescent="0.25">
      <c r="A587" s="8"/>
      <c r="B587" s="8"/>
      <c r="C587" s="8"/>
      <c r="D587" s="8"/>
      <c r="E587" s="8"/>
      <c r="F587" s="8"/>
      <c r="G587" s="8"/>
      <c r="H587" s="8"/>
      <c r="I587" s="8"/>
      <c r="J587" s="8"/>
      <c r="K587" s="8"/>
      <c r="L587" s="8"/>
      <c r="M587" s="8"/>
    </row>
    <row r="588" spans="1:13" x14ac:dyDescent="0.25">
      <c r="A588" s="8"/>
      <c r="B588" s="8"/>
      <c r="C588" s="8"/>
      <c r="D588" s="8"/>
      <c r="E588" s="8"/>
      <c r="F588" s="8"/>
      <c r="G588" s="8"/>
      <c r="H588" s="8"/>
      <c r="I588" s="8"/>
      <c r="J588" s="8"/>
      <c r="K588" s="8"/>
      <c r="L588" s="8"/>
      <c r="M588" s="8"/>
    </row>
    <row r="589" spans="1:13" x14ac:dyDescent="0.25">
      <c r="A589" s="8"/>
      <c r="B589" s="8"/>
      <c r="C589" s="8"/>
      <c r="D589" s="8"/>
      <c r="E589" s="8"/>
      <c r="F589" s="8"/>
      <c r="G589" s="8"/>
      <c r="H589" s="8"/>
      <c r="I589" s="8"/>
      <c r="J589" s="8"/>
      <c r="K589" s="8"/>
      <c r="L589" s="8"/>
      <c r="M589" s="8"/>
    </row>
    <row r="590" spans="1:13" x14ac:dyDescent="0.25">
      <c r="A590" s="8"/>
      <c r="B590" s="8"/>
      <c r="C590" s="8"/>
      <c r="D590" s="8"/>
      <c r="E590" s="8"/>
      <c r="F590" s="8"/>
      <c r="G590" s="8"/>
      <c r="H590" s="8"/>
      <c r="I590" s="8"/>
      <c r="J590" s="8"/>
      <c r="K590" s="8"/>
      <c r="L590" s="8"/>
      <c r="M590" s="8"/>
    </row>
    <row r="591" spans="1:13" x14ac:dyDescent="0.25">
      <c r="A591" s="8"/>
      <c r="B591" s="8"/>
      <c r="C591" s="8"/>
      <c r="D591" s="8"/>
      <c r="E591" s="8"/>
      <c r="F591" s="8"/>
      <c r="G591" s="8"/>
      <c r="H591" s="8"/>
      <c r="I591" s="8"/>
      <c r="J591" s="8"/>
      <c r="K591" s="8"/>
      <c r="L591" s="8"/>
      <c r="M591" s="8"/>
    </row>
    <row r="592" spans="1:13" x14ac:dyDescent="0.25">
      <c r="A592" s="8"/>
      <c r="B592" s="8"/>
      <c r="C592" s="8"/>
      <c r="D592" s="8"/>
      <c r="E592" s="8"/>
      <c r="F592" s="8"/>
      <c r="G592" s="8"/>
      <c r="H592" s="8"/>
      <c r="I592" s="8"/>
      <c r="J592" s="8"/>
      <c r="K592" s="8"/>
      <c r="L592" s="8"/>
      <c r="M592" s="8"/>
    </row>
    <row r="593" spans="1:13" x14ac:dyDescent="0.25">
      <c r="A593" s="8"/>
      <c r="B593" s="8"/>
      <c r="C593" s="8"/>
      <c r="D593" s="8"/>
      <c r="E593" s="8"/>
      <c r="F593" s="8"/>
      <c r="G593" s="8"/>
      <c r="H593" s="8"/>
      <c r="I593" s="8"/>
      <c r="J593" s="8"/>
      <c r="K593" s="8"/>
      <c r="L593" s="8"/>
      <c r="M593" s="8"/>
    </row>
    <row r="594" spans="1:13" x14ac:dyDescent="0.25">
      <c r="A594" s="8"/>
      <c r="B594" s="8"/>
      <c r="C594" s="8"/>
      <c r="D594" s="8"/>
      <c r="E594" s="8"/>
      <c r="F594" s="8"/>
      <c r="G594" s="8"/>
      <c r="H594" s="8"/>
      <c r="I594" s="8"/>
      <c r="J594" s="8"/>
      <c r="K594" s="8"/>
      <c r="L594" s="8"/>
      <c r="M594" s="8"/>
    </row>
    <row r="595" spans="1:13" x14ac:dyDescent="0.25">
      <c r="A595" s="8"/>
      <c r="B595" s="8"/>
      <c r="C595" s="8"/>
      <c r="D595" s="8"/>
      <c r="E595" s="8"/>
      <c r="F595" s="8"/>
      <c r="G595" s="8"/>
      <c r="H595" s="8"/>
      <c r="I595" s="8"/>
      <c r="J595" s="8"/>
      <c r="K595" s="8"/>
      <c r="L595" s="8"/>
      <c r="M595" s="8"/>
    </row>
    <row r="596" spans="1:13" x14ac:dyDescent="0.25">
      <c r="A596" s="8"/>
      <c r="B596" s="8"/>
      <c r="C596" s="8"/>
      <c r="D596" s="8"/>
      <c r="E596" s="8"/>
      <c r="F596" s="8"/>
      <c r="G596" s="8"/>
      <c r="H596" s="8"/>
      <c r="I596" s="8"/>
      <c r="J596" s="8"/>
      <c r="K596" s="8"/>
      <c r="L596" s="8"/>
      <c r="M596" s="8"/>
    </row>
    <row r="597" spans="1:13" x14ac:dyDescent="0.25">
      <c r="A597" s="8"/>
      <c r="B597" s="8"/>
      <c r="C597" s="8"/>
      <c r="D597" s="8"/>
      <c r="E597" s="8"/>
      <c r="F597" s="8"/>
      <c r="G597" s="8"/>
      <c r="H597" s="8"/>
      <c r="I597" s="8"/>
      <c r="J597" s="8"/>
      <c r="K597" s="8"/>
      <c r="L597" s="8"/>
      <c r="M597" s="8"/>
    </row>
    <row r="598" spans="1:13" x14ac:dyDescent="0.25">
      <c r="A598" s="8"/>
      <c r="B598" s="8"/>
      <c r="C598" s="8"/>
      <c r="D598" s="8"/>
      <c r="E598" s="8"/>
      <c r="F598" s="8"/>
      <c r="G598" s="8"/>
      <c r="H598" s="8"/>
      <c r="I598" s="8"/>
      <c r="J598" s="8"/>
      <c r="K598" s="8"/>
      <c r="L598" s="8"/>
      <c r="M598" s="8"/>
    </row>
    <row r="599" spans="1:13" x14ac:dyDescent="0.25">
      <c r="A599" s="8"/>
      <c r="B599" s="8"/>
      <c r="C599" s="8"/>
      <c r="D599" s="8"/>
      <c r="E599" s="8"/>
      <c r="F599" s="8"/>
      <c r="G599" s="8"/>
      <c r="H599" s="8"/>
      <c r="I599" s="8"/>
      <c r="J599" s="8"/>
      <c r="K599" s="8"/>
      <c r="L599" s="8"/>
      <c r="M599" s="8"/>
    </row>
    <row r="600" spans="1:13" x14ac:dyDescent="0.25">
      <c r="A600" s="8"/>
      <c r="B600" s="8"/>
      <c r="C600" s="8"/>
      <c r="D600" s="8"/>
      <c r="E600" s="8"/>
      <c r="F600" s="8"/>
      <c r="G600" s="8"/>
      <c r="H600" s="8"/>
      <c r="I600" s="8"/>
      <c r="J600" s="8"/>
      <c r="K600" s="8"/>
      <c r="L600" s="8"/>
      <c r="M600" s="8"/>
    </row>
    <row r="601" spans="1:13" x14ac:dyDescent="0.25">
      <c r="A601" s="8"/>
      <c r="B601" s="8"/>
      <c r="C601" s="8"/>
      <c r="D601" s="8"/>
      <c r="E601" s="8"/>
      <c r="F601" s="8"/>
      <c r="G601" s="8"/>
      <c r="H601" s="8"/>
      <c r="I601" s="8"/>
      <c r="J601" s="8"/>
      <c r="K601" s="8"/>
      <c r="L601" s="8"/>
      <c r="M601" s="8"/>
    </row>
    <row r="602" spans="1:13" x14ac:dyDescent="0.25">
      <c r="A602" s="8"/>
      <c r="B602" s="8"/>
      <c r="C602" s="8"/>
      <c r="D602" s="8"/>
      <c r="E602" s="8"/>
      <c r="F602" s="8"/>
      <c r="G602" s="8"/>
      <c r="H602" s="8"/>
      <c r="I602" s="8"/>
      <c r="J602" s="8"/>
      <c r="K602" s="8"/>
      <c r="L602" s="8"/>
      <c r="M602" s="8"/>
    </row>
    <row r="603" spans="1:13" x14ac:dyDescent="0.25">
      <c r="A603" s="8"/>
      <c r="B603" s="8"/>
      <c r="C603" s="8"/>
      <c r="D603" s="8"/>
      <c r="E603" s="8"/>
      <c r="F603" s="8"/>
      <c r="G603" s="8"/>
      <c r="H603" s="8"/>
      <c r="I603" s="8"/>
      <c r="J603" s="8"/>
      <c r="K603" s="8"/>
      <c r="L603" s="8"/>
      <c r="M603" s="8"/>
    </row>
    <row r="604" spans="1:13" x14ac:dyDescent="0.25">
      <c r="A604" s="8"/>
      <c r="B604" s="8"/>
      <c r="C604" s="8"/>
      <c r="D604" s="8"/>
      <c r="E604" s="8"/>
      <c r="F604" s="8"/>
      <c r="G604" s="8"/>
      <c r="H604" s="8"/>
      <c r="I604" s="8"/>
      <c r="J604" s="8"/>
      <c r="K604" s="8"/>
      <c r="L604" s="8"/>
      <c r="M604" s="8"/>
    </row>
    <row r="605" spans="1:13" x14ac:dyDescent="0.25">
      <c r="A605" s="8"/>
      <c r="B605" s="8"/>
      <c r="C605" s="8"/>
      <c r="D605" s="8"/>
      <c r="E605" s="8"/>
      <c r="F605" s="8"/>
      <c r="G605" s="8"/>
      <c r="H605" s="8"/>
      <c r="I605" s="8"/>
      <c r="J605" s="8"/>
      <c r="K605" s="8"/>
      <c r="L605" s="8"/>
      <c r="M605" s="8"/>
    </row>
    <row r="606" spans="1:13" x14ac:dyDescent="0.25">
      <c r="A606" s="8"/>
      <c r="B606" s="8"/>
      <c r="C606" s="8"/>
      <c r="D606" s="8"/>
      <c r="E606" s="8"/>
      <c r="F606" s="8"/>
      <c r="G606" s="8"/>
      <c r="H606" s="8"/>
      <c r="I606" s="8"/>
      <c r="J606" s="8"/>
      <c r="K606" s="8"/>
      <c r="L606" s="8"/>
      <c r="M606" s="8"/>
    </row>
    <row r="607" spans="1:13" x14ac:dyDescent="0.25">
      <c r="A607" s="8"/>
      <c r="B607" s="8"/>
      <c r="C607" s="8"/>
      <c r="D607" s="8"/>
      <c r="E607" s="8"/>
      <c r="F607" s="8"/>
      <c r="G607" s="8"/>
      <c r="H607" s="8"/>
      <c r="I607" s="8"/>
      <c r="J607" s="8"/>
      <c r="K607" s="8"/>
      <c r="L607" s="8"/>
      <c r="M607" s="8"/>
    </row>
    <row r="608" spans="1:13" x14ac:dyDescent="0.25">
      <c r="A608" s="8"/>
      <c r="B608" s="8"/>
      <c r="C608" s="8"/>
      <c r="D608" s="8"/>
      <c r="E608" s="8"/>
      <c r="F608" s="8"/>
      <c r="G608" s="8"/>
      <c r="H608" s="8"/>
      <c r="I608" s="8"/>
      <c r="J608" s="8"/>
      <c r="K608" s="8"/>
      <c r="L608" s="8"/>
      <c r="M608" s="8"/>
    </row>
    <row r="609" spans="1:13" x14ac:dyDescent="0.25">
      <c r="A609" s="8"/>
      <c r="B609" s="8"/>
      <c r="C609" s="8"/>
      <c r="D609" s="8"/>
      <c r="E609" s="8"/>
      <c r="F609" s="8"/>
      <c r="G609" s="8"/>
      <c r="H609" s="8"/>
      <c r="I609" s="8"/>
      <c r="J609" s="8"/>
      <c r="K609" s="8"/>
      <c r="L609" s="8"/>
      <c r="M609" s="8"/>
    </row>
    <row r="610" spans="1:13" x14ac:dyDescent="0.25">
      <c r="A610" s="8"/>
      <c r="B610" s="8"/>
      <c r="C610" s="8"/>
      <c r="D610" s="8"/>
      <c r="E610" s="8"/>
      <c r="F610" s="8"/>
      <c r="G610" s="8"/>
      <c r="H610" s="8"/>
      <c r="I610" s="8"/>
      <c r="J610" s="8"/>
      <c r="K610" s="8"/>
      <c r="L610" s="8"/>
      <c r="M610" s="8"/>
    </row>
    <row r="611" spans="1:13" x14ac:dyDescent="0.25">
      <c r="A611" s="8"/>
      <c r="B611" s="8"/>
      <c r="C611" s="8"/>
      <c r="D611" s="8"/>
      <c r="E611" s="8"/>
      <c r="F611" s="8"/>
      <c r="G611" s="8"/>
      <c r="H611" s="8"/>
      <c r="I611" s="8"/>
      <c r="J611" s="8"/>
      <c r="K611" s="8"/>
      <c r="L611" s="8"/>
      <c r="M611" s="8"/>
    </row>
    <row r="612" spans="1:13" x14ac:dyDescent="0.25">
      <c r="A612" s="8"/>
      <c r="B612" s="8"/>
      <c r="C612" s="8"/>
      <c r="D612" s="8"/>
      <c r="E612" s="8"/>
      <c r="F612" s="8"/>
      <c r="G612" s="8"/>
      <c r="H612" s="8"/>
      <c r="I612" s="8"/>
      <c r="J612" s="8"/>
      <c r="K612" s="8"/>
      <c r="L612" s="8"/>
      <c r="M612" s="8"/>
    </row>
    <row r="613" spans="1:13" x14ac:dyDescent="0.25">
      <c r="A613" s="8"/>
      <c r="B613" s="8"/>
      <c r="C613" s="8"/>
      <c r="D613" s="8"/>
      <c r="E613" s="8"/>
      <c r="F613" s="8"/>
      <c r="G613" s="8"/>
      <c r="H613" s="8"/>
      <c r="I613" s="8"/>
      <c r="J613" s="8"/>
      <c r="K613" s="8"/>
      <c r="L613" s="8"/>
      <c r="M613" s="8"/>
    </row>
    <row r="614" spans="1:13" x14ac:dyDescent="0.25">
      <c r="A614" s="8"/>
      <c r="B614" s="8"/>
      <c r="C614" s="8"/>
      <c r="D614" s="8"/>
      <c r="E614" s="8"/>
      <c r="F614" s="8"/>
      <c r="G614" s="8"/>
      <c r="H614" s="8"/>
      <c r="I614" s="8"/>
      <c r="J614" s="8"/>
      <c r="K614" s="8"/>
      <c r="L614" s="8"/>
      <c r="M614" s="8"/>
    </row>
    <row r="615" spans="1:13" x14ac:dyDescent="0.25">
      <c r="A615" s="8"/>
      <c r="B615" s="8"/>
      <c r="C615" s="8"/>
      <c r="D615" s="8"/>
      <c r="E615" s="8"/>
      <c r="F615" s="8"/>
      <c r="G615" s="8"/>
      <c r="H615" s="8"/>
      <c r="I615" s="8"/>
      <c r="J615" s="8"/>
      <c r="K615" s="8"/>
      <c r="L615" s="8"/>
      <c r="M615" s="8"/>
    </row>
    <row r="616" spans="1:13" x14ac:dyDescent="0.25">
      <c r="A616" s="8"/>
      <c r="B616" s="8"/>
      <c r="C616" s="8"/>
      <c r="D616" s="8"/>
      <c r="E616" s="8"/>
      <c r="F616" s="8"/>
      <c r="G616" s="8"/>
      <c r="H616" s="8"/>
      <c r="I616" s="8"/>
      <c r="J616" s="8"/>
      <c r="K616" s="8"/>
      <c r="L616" s="8"/>
      <c r="M616" s="8"/>
    </row>
    <row r="617" spans="1:13" x14ac:dyDescent="0.25">
      <c r="A617" s="8"/>
      <c r="B617" s="8"/>
      <c r="C617" s="8"/>
      <c r="D617" s="8"/>
      <c r="E617" s="8"/>
      <c r="F617" s="8"/>
      <c r="G617" s="8"/>
      <c r="H617" s="8"/>
      <c r="I617" s="8"/>
      <c r="J617" s="8"/>
      <c r="K617" s="8"/>
      <c r="L617" s="8"/>
      <c r="M617" s="8"/>
    </row>
    <row r="618" spans="1:13" x14ac:dyDescent="0.25">
      <c r="A618" s="8"/>
      <c r="B618" s="8"/>
      <c r="C618" s="8"/>
      <c r="D618" s="8"/>
      <c r="E618" s="8"/>
      <c r="F618" s="8"/>
      <c r="G618" s="8"/>
      <c r="H618" s="8"/>
      <c r="I618" s="8"/>
      <c r="J618" s="8"/>
      <c r="K618" s="8"/>
      <c r="L618" s="8"/>
      <c r="M618" s="8"/>
    </row>
    <row r="619" spans="1:13" x14ac:dyDescent="0.25">
      <c r="A619" s="8"/>
      <c r="B619" s="8"/>
      <c r="C619" s="8"/>
      <c r="D619" s="8"/>
      <c r="E619" s="8"/>
      <c r="F619" s="8"/>
      <c r="G619" s="8"/>
      <c r="H619" s="8"/>
      <c r="I619" s="8"/>
      <c r="J619" s="8"/>
      <c r="K619" s="8"/>
      <c r="L619" s="8"/>
      <c r="M619" s="8"/>
    </row>
    <row r="620" spans="1:13" x14ac:dyDescent="0.25">
      <c r="A620" s="8"/>
      <c r="B620" s="8"/>
      <c r="C620" s="8"/>
      <c r="D620" s="8"/>
      <c r="E620" s="8"/>
      <c r="F620" s="8"/>
      <c r="G620" s="8"/>
      <c r="H620" s="8"/>
      <c r="I620" s="8"/>
      <c r="J620" s="8"/>
      <c r="K620" s="8"/>
      <c r="L620" s="8"/>
      <c r="M620" s="8"/>
    </row>
    <row r="621" spans="1:13" x14ac:dyDescent="0.25">
      <c r="A621" s="8"/>
      <c r="B621" s="8"/>
      <c r="C621" s="8"/>
      <c r="D621" s="8"/>
      <c r="E621" s="8"/>
      <c r="F621" s="8"/>
      <c r="G621" s="8"/>
      <c r="H621" s="8"/>
      <c r="I621" s="8"/>
      <c r="J621" s="8"/>
      <c r="K621" s="8"/>
      <c r="L621" s="8"/>
      <c r="M621" s="8"/>
    </row>
    <row r="622" spans="1:13" x14ac:dyDescent="0.25">
      <c r="A622" s="8"/>
      <c r="B622" s="8"/>
      <c r="C622" s="8"/>
      <c r="D622" s="8"/>
      <c r="E622" s="8"/>
      <c r="F622" s="8"/>
      <c r="G622" s="8"/>
      <c r="H622" s="8"/>
      <c r="I622" s="8"/>
      <c r="J622" s="8"/>
      <c r="K622" s="8"/>
      <c r="L622" s="8"/>
      <c r="M622" s="8"/>
    </row>
    <row r="623" spans="1:13" x14ac:dyDescent="0.25">
      <c r="A623" s="8"/>
      <c r="B623" s="8"/>
      <c r="C623" s="8"/>
      <c r="D623" s="8"/>
      <c r="E623" s="8"/>
      <c r="F623" s="8"/>
      <c r="G623" s="8"/>
      <c r="H623" s="8"/>
      <c r="I623" s="8"/>
      <c r="J623" s="8"/>
      <c r="K623" s="8"/>
      <c r="L623" s="8"/>
      <c r="M623" s="8"/>
    </row>
    <row r="624" spans="1:13" x14ac:dyDescent="0.25">
      <c r="A624" s="8"/>
      <c r="B624" s="8"/>
      <c r="C624" s="8"/>
      <c r="D624" s="8"/>
      <c r="E624" s="8"/>
      <c r="F624" s="8"/>
      <c r="G624" s="8"/>
      <c r="H624" s="8"/>
      <c r="I624" s="8"/>
      <c r="J624" s="8"/>
      <c r="K624" s="8"/>
      <c r="L624" s="8"/>
      <c r="M624" s="8"/>
    </row>
    <row r="625" spans="1:13" x14ac:dyDescent="0.25">
      <c r="A625" s="8"/>
      <c r="B625" s="8"/>
      <c r="C625" s="8"/>
      <c r="D625" s="8"/>
      <c r="E625" s="8"/>
      <c r="F625" s="8"/>
      <c r="G625" s="8"/>
      <c r="H625" s="8"/>
      <c r="I625" s="8"/>
      <c r="J625" s="8"/>
      <c r="K625" s="8"/>
      <c r="L625" s="8"/>
      <c r="M625" s="8"/>
    </row>
    <row r="626" spans="1:13" x14ac:dyDescent="0.25">
      <c r="A626" s="8"/>
      <c r="B626" s="8"/>
      <c r="C626" s="8"/>
      <c r="D626" s="8"/>
      <c r="E626" s="8"/>
      <c r="F626" s="8"/>
      <c r="G626" s="8"/>
      <c r="H626" s="8"/>
      <c r="I626" s="8"/>
      <c r="J626" s="8"/>
      <c r="K626" s="8"/>
      <c r="L626" s="8"/>
      <c r="M626" s="8"/>
    </row>
    <row r="627" spans="1:13" x14ac:dyDescent="0.25">
      <c r="A627" s="8"/>
      <c r="B627" s="8"/>
      <c r="C627" s="8"/>
      <c r="D627" s="8"/>
      <c r="E627" s="8"/>
      <c r="F627" s="8"/>
      <c r="G627" s="8"/>
      <c r="H627" s="8"/>
      <c r="I627" s="8"/>
      <c r="J627" s="8"/>
      <c r="K627" s="8"/>
      <c r="L627" s="8"/>
      <c r="M627" s="8"/>
    </row>
    <row r="628" spans="1:13" x14ac:dyDescent="0.25">
      <c r="A628" s="8"/>
      <c r="B628" s="8"/>
      <c r="C628" s="8"/>
      <c r="D628" s="8"/>
      <c r="E628" s="8"/>
      <c r="F628" s="8"/>
      <c r="G628" s="8"/>
      <c r="H628" s="8"/>
      <c r="I628" s="8"/>
      <c r="J628" s="8"/>
      <c r="K628" s="8"/>
      <c r="L628" s="8"/>
      <c r="M628" s="8"/>
    </row>
    <row r="629" spans="1:13" x14ac:dyDescent="0.25">
      <c r="A629" s="8"/>
      <c r="B629" s="8"/>
      <c r="C629" s="8"/>
      <c r="D629" s="8"/>
      <c r="E629" s="8"/>
      <c r="F629" s="8"/>
      <c r="G629" s="8"/>
      <c r="H629" s="8"/>
      <c r="I629" s="8"/>
      <c r="J629" s="8"/>
      <c r="K629" s="8"/>
      <c r="L629" s="8"/>
      <c r="M629" s="8"/>
    </row>
    <row r="630" spans="1:13" x14ac:dyDescent="0.25">
      <c r="A630" s="8"/>
      <c r="B630" s="8"/>
      <c r="C630" s="8"/>
      <c r="D630" s="8"/>
      <c r="E630" s="8"/>
      <c r="F630" s="8"/>
      <c r="G630" s="8"/>
      <c r="H630" s="8"/>
      <c r="I630" s="8"/>
      <c r="J630" s="8"/>
      <c r="K630" s="8"/>
      <c r="L630" s="8"/>
      <c r="M630" s="8"/>
    </row>
    <row r="631" spans="1:13" x14ac:dyDescent="0.25">
      <c r="A631" s="8"/>
      <c r="B631" s="8"/>
      <c r="C631" s="8"/>
      <c r="D631" s="8"/>
      <c r="E631" s="8"/>
      <c r="F631" s="8"/>
      <c r="G631" s="8"/>
      <c r="H631" s="8"/>
      <c r="I631" s="8"/>
      <c r="J631" s="8"/>
      <c r="K631" s="8"/>
      <c r="L631" s="8"/>
      <c r="M631" s="8"/>
    </row>
    <row r="632" spans="1:13" x14ac:dyDescent="0.25">
      <c r="A632" s="8"/>
      <c r="B632" s="8"/>
      <c r="C632" s="8"/>
      <c r="D632" s="8"/>
      <c r="E632" s="8"/>
      <c r="F632" s="8"/>
      <c r="G632" s="8"/>
      <c r="H632" s="8"/>
      <c r="I632" s="8"/>
      <c r="J632" s="8"/>
      <c r="K632" s="8"/>
      <c r="L632" s="8"/>
      <c r="M632" s="8"/>
    </row>
    <row r="633" spans="1:13" x14ac:dyDescent="0.25">
      <c r="A633" s="8"/>
      <c r="B633" s="8"/>
      <c r="C633" s="8"/>
      <c r="D633" s="8"/>
      <c r="E633" s="8"/>
      <c r="F633" s="8"/>
      <c r="G633" s="8"/>
      <c r="H633" s="8"/>
      <c r="I633" s="8"/>
      <c r="J633" s="8"/>
      <c r="K633" s="8"/>
      <c r="L633" s="8"/>
      <c r="M633" s="8"/>
    </row>
    <row r="634" spans="1:13" x14ac:dyDescent="0.25">
      <c r="A634" s="8"/>
      <c r="B634" s="8"/>
      <c r="C634" s="8"/>
      <c r="D634" s="8"/>
      <c r="E634" s="8"/>
      <c r="F634" s="8"/>
      <c r="G634" s="8"/>
      <c r="H634" s="8"/>
      <c r="I634" s="8"/>
      <c r="J634" s="8"/>
      <c r="K634" s="8"/>
      <c r="L634" s="8"/>
      <c r="M634" s="8"/>
    </row>
    <row r="635" spans="1:13" x14ac:dyDescent="0.25">
      <c r="A635" s="8"/>
      <c r="B635" s="8"/>
      <c r="C635" s="8"/>
      <c r="D635" s="8"/>
      <c r="E635" s="8"/>
      <c r="F635" s="8"/>
      <c r="G635" s="8"/>
      <c r="H635" s="8"/>
      <c r="I635" s="8"/>
      <c r="J635" s="8"/>
      <c r="K635" s="8"/>
      <c r="L635" s="8"/>
      <c r="M635" s="8"/>
    </row>
    <row r="636" spans="1:13" x14ac:dyDescent="0.25">
      <c r="A636" s="8"/>
      <c r="B636" s="8"/>
      <c r="C636" s="8"/>
      <c r="D636" s="8"/>
      <c r="E636" s="8"/>
      <c r="F636" s="8"/>
      <c r="G636" s="8"/>
      <c r="H636" s="8"/>
      <c r="I636" s="8"/>
      <c r="J636" s="8"/>
      <c r="K636" s="8"/>
      <c r="L636" s="8"/>
      <c r="M636" s="8"/>
    </row>
    <row r="637" spans="1:13" x14ac:dyDescent="0.25">
      <c r="A637" s="8"/>
      <c r="B637" s="8"/>
      <c r="C637" s="8"/>
      <c r="D637" s="8"/>
      <c r="E637" s="8"/>
      <c r="F637" s="8"/>
      <c r="G637" s="8"/>
      <c r="H637" s="8"/>
      <c r="I637" s="8"/>
      <c r="J637" s="8"/>
      <c r="K637" s="8"/>
      <c r="L637" s="8"/>
      <c r="M637" s="8"/>
    </row>
    <row r="638" spans="1:13" x14ac:dyDescent="0.25">
      <c r="A638" s="8"/>
      <c r="B638" s="8"/>
      <c r="C638" s="8"/>
      <c r="D638" s="8"/>
      <c r="E638" s="8"/>
      <c r="F638" s="8"/>
      <c r="G638" s="8"/>
      <c r="H638" s="8"/>
      <c r="I638" s="8"/>
      <c r="J638" s="8"/>
      <c r="K638" s="8"/>
      <c r="L638" s="8"/>
      <c r="M638" s="8"/>
    </row>
    <row r="639" spans="1:13" x14ac:dyDescent="0.25">
      <c r="A639" s="8"/>
      <c r="B639" s="8"/>
      <c r="C639" s="8"/>
      <c r="D639" s="8"/>
      <c r="E639" s="8"/>
      <c r="F639" s="8"/>
      <c r="G639" s="8"/>
      <c r="H639" s="8"/>
      <c r="I639" s="8"/>
      <c r="J639" s="8"/>
      <c r="K639" s="8"/>
      <c r="L639" s="8"/>
      <c r="M639" s="8"/>
    </row>
    <row r="640" spans="1:13" x14ac:dyDescent="0.25">
      <c r="A640" s="8"/>
      <c r="B640" s="8"/>
      <c r="C640" s="8"/>
      <c r="D640" s="8"/>
      <c r="E640" s="8"/>
      <c r="F640" s="8"/>
      <c r="G640" s="8"/>
      <c r="H640" s="8"/>
      <c r="I640" s="8"/>
      <c r="J640" s="8"/>
      <c r="K640" s="8"/>
      <c r="L640" s="8"/>
      <c r="M640" s="8"/>
    </row>
    <row r="641" spans="1:13" x14ac:dyDescent="0.25">
      <c r="A641" s="8"/>
      <c r="B641" s="8"/>
      <c r="C641" s="8"/>
      <c r="D641" s="8"/>
      <c r="E641" s="8"/>
      <c r="F641" s="8"/>
      <c r="G641" s="8"/>
      <c r="H641" s="8"/>
      <c r="I641" s="8"/>
      <c r="J641" s="8"/>
      <c r="K641" s="8"/>
      <c r="L641" s="8"/>
      <c r="M641" s="8"/>
    </row>
    <row r="642" spans="1:13" x14ac:dyDescent="0.25">
      <c r="A642" s="8"/>
      <c r="B642" s="8"/>
      <c r="C642" s="8"/>
      <c r="D642" s="8"/>
      <c r="E642" s="8"/>
      <c r="F642" s="8"/>
      <c r="G642" s="8"/>
      <c r="H642" s="8"/>
      <c r="I642" s="8"/>
      <c r="J642" s="8"/>
      <c r="K642" s="8"/>
      <c r="L642" s="8"/>
      <c r="M642" s="8"/>
    </row>
    <row r="643" spans="1:13" x14ac:dyDescent="0.25">
      <c r="A643" s="8"/>
      <c r="B643" s="8"/>
      <c r="C643" s="8"/>
      <c r="D643" s="8"/>
      <c r="E643" s="8"/>
      <c r="F643" s="8"/>
      <c r="G643" s="8"/>
      <c r="H643" s="8"/>
      <c r="I643" s="8"/>
      <c r="J643" s="8"/>
      <c r="K643" s="8"/>
      <c r="L643" s="8"/>
      <c r="M643" s="8"/>
    </row>
    <row r="644" spans="1:13" x14ac:dyDescent="0.25">
      <c r="A644" s="8"/>
      <c r="B644" s="8"/>
      <c r="C644" s="8"/>
      <c r="D644" s="8"/>
      <c r="E644" s="8"/>
      <c r="F644" s="8"/>
      <c r="G644" s="8"/>
      <c r="H644" s="8"/>
      <c r="I644" s="8"/>
      <c r="J644" s="8"/>
      <c r="K644" s="8"/>
      <c r="L644" s="8"/>
      <c r="M644" s="8"/>
    </row>
    <row r="645" spans="1:13" x14ac:dyDescent="0.25">
      <c r="A645" s="8"/>
      <c r="B645" s="8"/>
      <c r="C645" s="8"/>
      <c r="D645" s="8"/>
      <c r="E645" s="8"/>
      <c r="F645" s="8"/>
      <c r="G645" s="8"/>
      <c r="H645" s="8"/>
      <c r="I645" s="8"/>
      <c r="J645" s="8"/>
      <c r="K645" s="8"/>
      <c r="L645" s="8"/>
      <c r="M645" s="8"/>
    </row>
    <row r="646" spans="1:13" x14ac:dyDescent="0.25">
      <c r="A646" s="8"/>
      <c r="B646" s="8"/>
      <c r="C646" s="8"/>
      <c r="D646" s="8"/>
      <c r="E646" s="8"/>
      <c r="F646" s="8"/>
      <c r="G646" s="8"/>
      <c r="H646" s="8"/>
      <c r="I646" s="8"/>
      <c r="J646" s="8"/>
      <c r="K646" s="8"/>
      <c r="L646" s="8"/>
      <c r="M646" s="8"/>
    </row>
    <row r="647" spans="1:13" x14ac:dyDescent="0.25">
      <c r="A647" s="8"/>
      <c r="B647" s="8"/>
      <c r="C647" s="8"/>
      <c r="D647" s="8"/>
      <c r="E647" s="8"/>
      <c r="F647" s="8"/>
      <c r="G647" s="8"/>
      <c r="H647" s="8"/>
      <c r="I647" s="8"/>
      <c r="J647" s="8"/>
      <c r="K647" s="8"/>
      <c r="L647" s="8"/>
      <c r="M647" s="8"/>
    </row>
    <row r="648" spans="1:13" x14ac:dyDescent="0.25">
      <c r="A648" s="8"/>
      <c r="B648" s="8"/>
      <c r="C648" s="8"/>
      <c r="D648" s="8"/>
      <c r="E648" s="8"/>
      <c r="F648" s="8"/>
      <c r="G648" s="8"/>
      <c r="H648" s="8"/>
      <c r="I648" s="8"/>
      <c r="J648" s="8"/>
      <c r="K648" s="8"/>
      <c r="L648" s="8"/>
      <c r="M648" s="8"/>
    </row>
    <row r="649" spans="1:13" x14ac:dyDescent="0.25">
      <c r="A649" s="8"/>
      <c r="B649" s="8"/>
      <c r="C649" s="8"/>
      <c r="D649" s="8"/>
      <c r="E649" s="8"/>
      <c r="F649" s="8"/>
      <c r="G649" s="8"/>
      <c r="H649" s="8"/>
      <c r="I649" s="8"/>
      <c r="J649" s="8"/>
      <c r="K649" s="8"/>
      <c r="L649" s="8"/>
      <c r="M649" s="8"/>
    </row>
    <row r="650" spans="1:13" x14ac:dyDescent="0.25">
      <c r="A650" s="8"/>
      <c r="B650" s="8"/>
      <c r="C650" s="8"/>
      <c r="D650" s="8"/>
      <c r="E650" s="8"/>
      <c r="F650" s="8"/>
      <c r="G650" s="8"/>
      <c r="H650" s="8"/>
      <c r="I650" s="8"/>
      <c r="J650" s="8"/>
      <c r="K650" s="8"/>
      <c r="L650" s="8"/>
      <c r="M650" s="8"/>
    </row>
    <row r="651" spans="1:13" x14ac:dyDescent="0.25">
      <c r="A651" s="8"/>
      <c r="B651" s="8"/>
      <c r="C651" s="8"/>
      <c r="D651" s="8"/>
      <c r="E651" s="8"/>
      <c r="F651" s="8"/>
      <c r="G651" s="8"/>
      <c r="H651" s="8"/>
      <c r="I651" s="8"/>
      <c r="J651" s="8"/>
      <c r="K651" s="8"/>
      <c r="L651" s="8"/>
      <c r="M651" s="8"/>
    </row>
    <row r="652" spans="1:13" x14ac:dyDescent="0.25">
      <c r="A652" s="8"/>
      <c r="B652" s="8"/>
      <c r="C652" s="8"/>
      <c r="D652" s="8"/>
      <c r="E652" s="8"/>
      <c r="F652" s="8"/>
      <c r="G652" s="8"/>
      <c r="H652" s="8"/>
      <c r="I652" s="8"/>
      <c r="J652" s="8"/>
      <c r="K652" s="8"/>
      <c r="L652" s="8"/>
      <c r="M652" s="8"/>
    </row>
    <row r="653" spans="1:13" x14ac:dyDescent="0.25">
      <c r="A653" s="8"/>
      <c r="B653" s="8"/>
      <c r="C653" s="8"/>
      <c r="D653" s="8"/>
      <c r="E653" s="8"/>
      <c r="F653" s="8"/>
      <c r="G653" s="8"/>
      <c r="H653" s="8"/>
      <c r="I653" s="8"/>
      <c r="J653" s="8"/>
      <c r="K653" s="8"/>
      <c r="L653" s="8"/>
      <c r="M653" s="8"/>
    </row>
    <row r="654" spans="1:13" x14ac:dyDescent="0.25">
      <c r="A654" s="8"/>
      <c r="B654" s="8"/>
      <c r="C654" s="8"/>
      <c r="D654" s="8"/>
      <c r="E654" s="8"/>
      <c r="F654" s="8"/>
      <c r="G654" s="8"/>
      <c r="H654" s="8"/>
      <c r="I654" s="8"/>
      <c r="J654" s="8"/>
      <c r="K654" s="8"/>
      <c r="L654" s="8"/>
      <c r="M654" s="8"/>
    </row>
    <row r="655" spans="1:13" x14ac:dyDescent="0.25">
      <c r="A655" s="8"/>
      <c r="B655" s="8"/>
      <c r="C655" s="8"/>
      <c r="D655" s="8"/>
      <c r="E655" s="8"/>
      <c r="F655" s="8"/>
      <c r="G655" s="8"/>
      <c r="H655" s="8"/>
      <c r="I655" s="8"/>
      <c r="J655" s="8"/>
      <c r="K655" s="8"/>
      <c r="L655" s="8"/>
      <c r="M655" s="8"/>
    </row>
    <row r="656" spans="1:13" x14ac:dyDescent="0.25">
      <c r="A656" s="8"/>
      <c r="B656" s="8"/>
      <c r="C656" s="8"/>
      <c r="D656" s="8"/>
      <c r="E656" s="8"/>
      <c r="F656" s="8"/>
      <c r="G656" s="8"/>
      <c r="H656" s="8"/>
      <c r="I656" s="8"/>
      <c r="J656" s="8"/>
      <c r="K656" s="8"/>
      <c r="L656" s="8"/>
      <c r="M656" s="8"/>
    </row>
    <row r="657" spans="1:13" x14ac:dyDescent="0.25">
      <c r="A657" s="8"/>
      <c r="B657" s="8"/>
      <c r="C657" s="8"/>
      <c r="D657" s="8"/>
      <c r="E657" s="8"/>
      <c r="F657" s="8"/>
      <c r="G657" s="8"/>
      <c r="H657" s="8"/>
      <c r="I657" s="8"/>
      <c r="J657" s="8"/>
      <c r="K657" s="8"/>
      <c r="L657" s="8"/>
      <c r="M657" s="8"/>
    </row>
    <row r="658" spans="1:13" x14ac:dyDescent="0.25">
      <c r="A658" s="8"/>
      <c r="B658" s="8"/>
      <c r="C658" s="8"/>
      <c r="D658" s="8"/>
      <c r="E658" s="8"/>
      <c r="F658" s="8"/>
      <c r="G658" s="8"/>
      <c r="H658" s="8"/>
      <c r="I658" s="8"/>
      <c r="J658" s="8"/>
      <c r="K658" s="8"/>
      <c r="L658" s="8"/>
      <c r="M658" s="8"/>
    </row>
    <row r="659" spans="1:13" x14ac:dyDescent="0.25">
      <c r="A659" s="8"/>
      <c r="B659" s="8"/>
      <c r="C659" s="8"/>
      <c r="D659" s="8"/>
      <c r="E659" s="8"/>
      <c r="F659" s="8"/>
      <c r="G659" s="8"/>
      <c r="H659" s="8"/>
      <c r="I659" s="8"/>
      <c r="J659" s="8"/>
      <c r="K659" s="8"/>
      <c r="L659" s="8"/>
      <c r="M659" s="8"/>
    </row>
    <row r="660" spans="1:13" x14ac:dyDescent="0.25">
      <c r="A660" s="8"/>
      <c r="B660" s="8"/>
      <c r="C660" s="8"/>
      <c r="D660" s="8"/>
      <c r="E660" s="8"/>
      <c r="F660" s="8"/>
      <c r="G660" s="8"/>
      <c r="H660" s="8"/>
      <c r="I660" s="8"/>
      <c r="J660" s="8"/>
      <c r="K660" s="8"/>
      <c r="L660" s="8"/>
      <c r="M660" s="8"/>
    </row>
    <row r="661" spans="1:13" x14ac:dyDescent="0.25">
      <c r="A661" s="8"/>
      <c r="B661" s="8"/>
      <c r="C661" s="8"/>
      <c r="D661" s="8"/>
      <c r="E661" s="8"/>
      <c r="F661" s="8"/>
      <c r="G661" s="8"/>
      <c r="H661" s="8"/>
      <c r="I661" s="8"/>
      <c r="J661" s="8"/>
      <c r="K661" s="8"/>
      <c r="L661" s="8"/>
      <c r="M661" s="8"/>
    </row>
    <row r="662" spans="1:13" x14ac:dyDescent="0.25">
      <c r="A662" s="8"/>
      <c r="B662" s="8"/>
      <c r="C662" s="8"/>
      <c r="D662" s="8"/>
      <c r="E662" s="8"/>
      <c r="F662" s="8"/>
      <c r="G662" s="8"/>
      <c r="H662" s="8"/>
      <c r="I662" s="8"/>
      <c r="J662" s="8"/>
      <c r="K662" s="8"/>
      <c r="L662" s="8"/>
      <c r="M662" s="8"/>
    </row>
    <row r="663" spans="1:13" x14ac:dyDescent="0.25">
      <c r="A663" s="8"/>
      <c r="B663" s="8"/>
      <c r="C663" s="8"/>
      <c r="D663" s="8"/>
      <c r="E663" s="8"/>
      <c r="F663" s="8"/>
      <c r="G663" s="8"/>
      <c r="H663" s="8"/>
      <c r="I663" s="8"/>
      <c r="J663" s="8"/>
      <c r="K663" s="8"/>
      <c r="L663" s="8"/>
      <c r="M663" s="8"/>
    </row>
    <row r="664" spans="1:13" x14ac:dyDescent="0.25">
      <c r="A664" s="8"/>
      <c r="B664" s="8"/>
      <c r="C664" s="8"/>
      <c r="D664" s="8"/>
      <c r="E664" s="8"/>
      <c r="F664" s="8"/>
      <c r="G664" s="8"/>
      <c r="H664" s="8"/>
      <c r="I664" s="8"/>
      <c r="J664" s="8"/>
      <c r="K664" s="8"/>
      <c r="L664" s="8"/>
      <c r="M664" s="8"/>
    </row>
    <row r="665" spans="1:13" x14ac:dyDescent="0.25">
      <c r="A665" s="8"/>
      <c r="B665" s="8"/>
      <c r="C665" s="8"/>
      <c r="D665" s="8"/>
      <c r="E665" s="8"/>
      <c r="F665" s="8"/>
      <c r="G665" s="8"/>
      <c r="H665" s="8"/>
      <c r="I665" s="8"/>
      <c r="J665" s="8"/>
      <c r="K665" s="8"/>
      <c r="L665" s="8"/>
      <c r="M665" s="8"/>
    </row>
    <row r="666" spans="1:13" x14ac:dyDescent="0.25">
      <c r="A666" s="8"/>
      <c r="B666" s="8"/>
      <c r="C666" s="8"/>
      <c r="D666" s="8"/>
      <c r="E666" s="8"/>
      <c r="F666" s="8"/>
      <c r="G666" s="8"/>
      <c r="H666" s="8"/>
      <c r="I666" s="8"/>
      <c r="J666" s="8"/>
      <c r="K666" s="8"/>
      <c r="L666" s="8"/>
      <c r="M666" s="8"/>
    </row>
    <row r="667" spans="1:13" x14ac:dyDescent="0.25">
      <c r="A667" s="8"/>
      <c r="B667" s="8"/>
      <c r="C667" s="8"/>
      <c r="D667" s="8"/>
      <c r="E667" s="8"/>
      <c r="F667" s="8"/>
      <c r="G667" s="8"/>
      <c r="H667" s="8"/>
      <c r="I667" s="8"/>
      <c r="J667" s="8"/>
      <c r="K667" s="8"/>
      <c r="L667" s="8"/>
      <c r="M667" s="8"/>
    </row>
    <row r="668" spans="1:13" x14ac:dyDescent="0.25">
      <c r="A668" s="8"/>
      <c r="B668" s="8"/>
      <c r="C668" s="8"/>
      <c r="D668" s="8"/>
      <c r="E668" s="8"/>
      <c r="F668" s="8"/>
      <c r="G668" s="8"/>
      <c r="H668" s="8"/>
      <c r="I668" s="8"/>
      <c r="J668" s="8"/>
      <c r="K668" s="8"/>
      <c r="L668" s="8"/>
      <c r="M668" s="8"/>
    </row>
    <row r="669" spans="1:13" x14ac:dyDescent="0.25">
      <c r="A669" s="8"/>
      <c r="B669" s="8"/>
      <c r="C669" s="8"/>
      <c r="D669" s="8"/>
      <c r="E669" s="8"/>
      <c r="F669" s="8"/>
      <c r="G669" s="8"/>
      <c r="H669" s="8"/>
      <c r="I669" s="8"/>
      <c r="J669" s="8"/>
      <c r="K669" s="8"/>
      <c r="L669" s="8"/>
      <c r="M669" s="8"/>
    </row>
    <row r="670" spans="1:13" x14ac:dyDescent="0.25">
      <c r="A670" s="8"/>
      <c r="B670" s="8"/>
      <c r="C670" s="8"/>
      <c r="D670" s="8"/>
      <c r="E670" s="8"/>
      <c r="F670" s="8"/>
      <c r="G670" s="8"/>
      <c r="H670" s="8"/>
      <c r="I670" s="8"/>
      <c r="J670" s="8"/>
      <c r="K670" s="8"/>
      <c r="L670" s="8"/>
      <c r="M670" s="8"/>
    </row>
    <row r="671" spans="1:13" x14ac:dyDescent="0.25">
      <c r="A671" s="8"/>
      <c r="B671" s="8"/>
      <c r="C671" s="8"/>
      <c r="D671" s="8"/>
      <c r="E671" s="8"/>
      <c r="F671" s="8"/>
      <c r="G671" s="8"/>
      <c r="H671" s="8"/>
      <c r="I671" s="8"/>
      <c r="J671" s="8"/>
      <c r="K671" s="8"/>
      <c r="L671" s="8"/>
      <c r="M671" s="8"/>
    </row>
    <row r="672" spans="1:13" x14ac:dyDescent="0.25">
      <c r="A672" s="8"/>
      <c r="B672" s="8"/>
      <c r="C672" s="8"/>
      <c r="D672" s="8"/>
      <c r="E672" s="8"/>
      <c r="F672" s="8"/>
      <c r="G672" s="8"/>
      <c r="H672" s="8"/>
      <c r="I672" s="8"/>
      <c r="J672" s="8"/>
      <c r="K672" s="8"/>
      <c r="L672" s="8"/>
      <c r="M672" s="8"/>
    </row>
    <row r="673" spans="1:13" x14ac:dyDescent="0.25">
      <c r="A673" s="8"/>
      <c r="B673" s="8"/>
      <c r="C673" s="8"/>
      <c r="D673" s="8"/>
      <c r="E673" s="8"/>
      <c r="F673" s="8"/>
      <c r="G673" s="8"/>
      <c r="H673" s="8"/>
      <c r="I673" s="8"/>
      <c r="J673" s="8"/>
      <c r="K673" s="8"/>
      <c r="L673" s="8"/>
      <c r="M673" s="8"/>
    </row>
    <row r="674" spans="1:13" x14ac:dyDescent="0.25">
      <c r="A674" s="8"/>
      <c r="B674" s="8"/>
      <c r="C674" s="8"/>
      <c r="D674" s="8"/>
      <c r="E674" s="8"/>
      <c r="F674" s="8"/>
      <c r="G674" s="8"/>
      <c r="H674" s="8"/>
      <c r="I674" s="8"/>
      <c r="J674" s="8"/>
      <c r="K674" s="8"/>
      <c r="L674" s="8"/>
      <c r="M674" s="8"/>
    </row>
    <row r="675" spans="1:13" x14ac:dyDescent="0.25">
      <c r="A675" s="8"/>
      <c r="B675" s="8"/>
      <c r="C675" s="8"/>
      <c r="D675" s="8"/>
      <c r="E675" s="8"/>
      <c r="F675" s="8"/>
      <c r="G675" s="8"/>
      <c r="H675" s="8"/>
      <c r="I675" s="8"/>
      <c r="J675" s="8"/>
      <c r="K675" s="8"/>
      <c r="L675" s="8"/>
      <c r="M675" s="8"/>
    </row>
    <row r="676" spans="1:13" x14ac:dyDescent="0.25">
      <c r="A676" s="8"/>
      <c r="B676" s="8"/>
      <c r="C676" s="8"/>
      <c r="D676" s="8"/>
      <c r="E676" s="8"/>
      <c r="F676" s="8"/>
      <c r="G676" s="8"/>
      <c r="H676" s="8"/>
      <c r="I676" s="8"/>
      <c r="J676" s="8"/>
      <c r="K676" s="8"/>
      <c r="L676" s="8"/>
      <c r="M676" s="8"/>
    </row>
    <row r="677" spans="1:13" x14ac:dyDescent="0.25">
      <c r="A677" s="8"/>
      <c r="B677" s="8"/>
      <c r="C677" s="8"/>
      <c r="D677" s="8"/>
      <c r="E677" s="8"/>
      <c r="F677" s="8"/>
      <c r="G677" s="8"/>
      <c r="H677" s="8"/>
      <c r="I677" s="8"/>
      <c r="J677" s="8"/>
      <c r="K677" s="8"/>
      <c r="L677" s="8"/>
      <c r="M677" s="8"/>
    </row>
    <row r="678" spans="1:13" x14ac:dyDescent="0.25">
      <c r="A678" s="8"/>
      <c r="B678" s="8"/>
      <c r="C678" s="8"/>
      <c r="D678" s="8"/>
      <c r="E678" s="8"/>
      <c r="F678" s="8"/>
      <c r="G678" s="8"/>
      <c r="H678" s="8"/>
      <c r="I678" s="8"/>
      <c r="J678" s="8"/>
      <c r="K678" s="8"/>
      <c r="L678" s="8"/>
      <c r="M678" s="8"/>
    </row>
    <row r="679" spans="1:13" x14ac:dyDescent="0.25">
      <c r="A679" s="8"/>
      <c r="B679" s="8"/>
      <c r="C679" s="8"/>
      <c r="D679" s="8"/>
      <c r="E679" s="8"/>
      <c r="F679" s="8"/>
      <c r="G679" s="8"/>
      <c r="H679" s="8"/>
      <c r="I679" s="8"/>
      <c r="J679" s="8"/>
      <c r="K679" s="8"/>
      <c r="L679" s="8"/>
      <c r="M679" s="8"/>
    </row>
    <row r="680" spans="1:13" x14ac:dyDescent="0.25">
      <c r="A680" s="8"/>
      <c r="B680" s="8"/>
      <c r="C680" s="8"/>
      <c r="D680" s="8"/>
      <c r="E680" s="8"/>
      <c r="F680" s="8"/>
      <c r="G680" s="8"/>
      <c r="H680" s="8"/>
      <c r="I680" s="8"/>
      <c r="J680" s="8"/>
      <c r="K680" s="8"/>
      <c r="L680" s="8"/>
      <c r="M680" s="8"/>
    </row>
    <row r="681" spans="1:13" x14ac:dyDescent="0.25">
      <c r="A681" s="8"/>
      <c r="B681" s="8"/>
      <c r="C681" s="8"/>
      <c r="D681" s="8"/>
      <c r="E681" s="8"/>
      <c r="F681" s="8"/>
      <c r="G681" s="8"/>
      <c r="H681" s="8"/>
      <c r="I681" s="8"/>
      <c r="J681" s="8"/>
      <c r="K681" s="8"/>
      <c r="L681" s="8"/>
      <c r="M681" s="8"/>
    </row>
    <row r="682" spans="1:13" x14ac:dyDescent="0.25">
      <c r="A682" s="8"/>
      <c r="B682" s="8"/>
      <c r="C682" s="8"/>
      <c r="D682" s="8"/>
      <c r="E682" s="8"/>
      <c r="F682" s="8"/>
      <c r="G682" s="8"/>
      <c r="H682" s="8"/>
      <c r="I682" s="8"/>
      <c r="J682" s="8"/>
      <c r="K682" s="8"/>
      <c r="L682" s="8"/>
      <c r="M682" s="8"/>
    </row>
    <row r="683" spans="1:13" x14ac:dyDescent="0.25">
      <c r="A683" s="8"/>
      <c r="B683" s="8"/>
      <c r="C683" s="8"/>
      <c r="D683" s="8"/>
      <c r="E683" s="8"/>
      <c r="F683" s="8"/>
      <c r="G683" s="8"/>
      <c r="H683" s="8"/>
      <c r="I683" s="8"/>
      <c r="J683" s="8"/>
      <c r="K683" s="8"/>
      <c r="L683" s="8"/>
      <c r="M683" s="8"/>
    </row>
    <row r="684" spans="1:13" x14ac:dyDescent="0.25">
      <c r="A684" s="8"/>
      <c r="B684" s="8"/>
      <c r="C684" s="8"/>
      <c r="D684" s="8"/>
      <c r="E684" s="8"/>
      <c r="F684" s="8"/>
      <c r="G684" s="8"/>
      <c r="H684" s="8"/>
      <c r="I684" s="8"/>
      <c r="J684" s="8"/>
      <c r="K684" s="8"/>
      <c r="L684" s="8"/>
      <c r="M684" s="8"/>
    </row>
    <row r="685" spans="1:13" x14ac:dyDescent="0.25">
      <c r="A685" s="8"/>
      <c r="B685" s="8"/>
      <c r="C685" s="8"/>
      <c r="D685" s="8"/>
      <c r="E685" s="8"/>
      <c r="F685" s="8"/>
      <c r="G685" s="8"/>
      <c r="H685" s="8"/>
      <c r="I685" s="8"/>
      <c r="J685" s="8"/>
      <c r="K685" s="8"/>
      <c r="L685" s="8"/>
      <c r="M685" s="8"/>
    </row>
    <row r="686" spans="1:13" x14ac:dyDescent="0.25">
      <c r="A686" s="8"/>
      <c r="B686" s="8"/>
      <c r="C686" s="8"/>
      <c r="D686" s="8"/>
      <c r="E686" s="8"/>
      <c r="F686" s="8"/>
      <c r="G686" s="8"/>
      <c r="H686" s="8"/>
      <c r="I686" s="8"/>
      <c r="J686" s="8"/>
      <c r="K686" s="8"/>
      <c r="L686" s="8"/>
      <c r="M686" s="8"/>
    </row>
    <row r="687" spans="1:13" x14ac:dyDescent="0.25">
      <c r="A687" s="8"/>
      <c r="B687" s="8"/>
      <c r="C687" s="8"/>
      <c r="D687" s="8"/>
      <c r="E687" s="8"/>
      <c r="F687" s="8"/>
      <c r="G687" s="8"/>
      <c r="H687" s="8"/>
      <c r="I687" s="8"/>
      <c r="J687" s="8"/>
      <c r="K687" s="8"/>
      <c r="L687" s="8"/>
      <c r="M687" s="8"/>
    </row>
    <row r="688" spans="1:13" x14ac:dyDescent="0.25">
      <c r="A688" s="8"/>
      <c r="B688" s="8"/>
      <c r="C688" s="8"/>
      <c r="D688" s="8"/>
      <c r="E688" s="8"/>
      <c r="F688" s="8"/>
      <c r="G688" s="8"/>
      <c r="H688" s="8"/>
      <c r="I688" s="8"/>
      <c r="J688" s="8"/>
      <c r="K688" s="8"/>
      <c r="L688" s="8"/>
      <c r="M688" s="8"/>
    </row>
    <row r="689" spans="1:13" x14ac:dyDescent="0.25">
      <c r="A689" s="8"/>
      <c r="B689" s="8"/>
      <c r="C689" s="8"/>
      <c r="D689" s="8"/>
      <c r="E689" s="8"/>
      <c r="F689" s="8"/>
      <c r="G689" s="8"/>
      <c r="H689" s="8"/>
      <c r="I689" s="8"/>
      <c r="J689" s="8"/>
      <c r="K689" s="8"/>
      <c r="L689" s="8"/>
      <c r="M689" s="8"/>
    </row>
    <row r="690" spans="1:13" x14ac:dyDescent="0.25">
      <c r="A690" s="8"/>
      <c r="B690" s="8"/>
      <c r="C690" s="8"/>
      <c r="D690" s="8"/>
      <c r="E690" s="8"/>
      <c r="F690" s="8"/>
      <c r="G690" s="8"/>
      <c r="H690" s="8"/>
      <c r="I690" s="8"/>
      <c r="J690" s="8"/>
      <c r="K690" s="8"/>
      <c r="L690" s="8"/>
      <c r="M690" s="8"/>
    </row>
    <row r="691" spans="1:13" x14ac:dyDescent="0.25">
      <c r="A691" s="8"/>
      <c r="B691" s="8"/>
      <c r="C691" s="8"/>
      <c r="D691" s="8"/>
      <c r="E691" s="8"/>
      <c r="F691" s="8"/>
      <c r="G691" s="8"/>
      <c r="H691" s="8"/>
      <c r="I691" s="8"/>
      <c r="J691" s="8"/>
      <c r="K691" s="8"/>
      <c r="L691" s="8"/>
      <c r="M691" s="8"/>
    </row>
    <row r="692" spans="1:13" x14ac:dyDescent="0.25">
      <c r="A692" s="8"/>
      <c r="B692" s="8"/>
      <c r="C692" s="8"/>
      <c r="D692" s="8"/>
      <c r="E692" s="8"/>
      <c r="F692" s="8"/>
      <c r="G692" s="8"/>
      <c r="H692" s="8"/>
      <c r="I692" s="8"/>
      <c r="J692" s="8"/>
      <c r="K692" s="8"/>
      <c r="L692" s="8"/>
      <c r="M692" s="8"/>
    </row>
    <row r="693" spans="1:13" x14ac:dyDescent="0.25">
      <c r="A693" s="8"/>
      <c r="B693" s="8"/>
      <c r="C693" s="8"/>
      <c r="D693" s="8"/>
      <c r="E693" s="8"/>
      <c r="F693" s="8"/>
      <c r="G693" s="8"/>
      <c r="H693" s="8"/>
      <c r="I693" s="8"/>
      <c r="J693" s="8"/>
      <c r="K693" s="8"/>
      <c r="L693" s="8"/>
      <c r="M693" s="8"/>
    </row>
    <row r="694" spans="1:13" x14ac:dyDescent="0.25">
      <c r="A694" s="8"/>
      <c r="B694" s="8"/>
      <c r="C694" s="8"/>
      <c r="D694" s="8"/>
      <c r="E694" s="8"/>
      <c r="F694" s="8"/>
      <c r="G694" s="8"/>
      <c r="H694" s="8"/>
      <c r="I694" s="8"/>
      <c r="J694" s="8"/>
      <c r="K694" s="8"/>
      <c r="L694" s="8"/>
      <c r="M694" s="8"/>
    </row>
    <row r="695" spans="1:13" x14ac:dyDescent="0.25">
      <c r="A695" s="8"/>
      <c r="B695" s="8"/>
      <c r="C695" s="8"/>
      <c r="D695" s="8"/>
      <c r="E695" s="8"/>
      <c r="F695" s="8"/>
      <c r="G695" s="8"/>
      <c r="H695" s="8"/>
      <c r="I695" s="8"/>
      <c r="J695" s="8"/>
      <c r="K695" s="8"/>
      <c r="L695" s="8"/>
      <c r="M695" s="8"/>
    </row>
    <row r="696" spans="1:13" x14ac:dyDescent="0.25">
      <c r="A696" s="8"/>
      <c r="B696" s="8"/>
      <c r="C696" s="8"/>
      <c r="D696" s="8"/>
      <c r="E696" s="8"/>
      <c r="F696" s="8"/>
      <c r="G696" s="8"/>
      <c r="H696" s="8"/>
      <c r="I696" s="8"/>
      <c r="J696" s="8"/>
      <c r="K696" s="8"/>
      <c r="L696" s="8"/>
      <c r="M696" s="8"/>
    </row>
    <row r="697" spans="1:13" x14ac:dyDescent="0.25">
      <c r="A697" s="8"/>
      <c r="B697" s="8"/>
      <c r="C697" s="8"/>
      <c r="D697" s="8"/>
      <c r="E697" s="8"/>
      <c r="F697" s="8"/>
      <c r="G697" s="8"/>
      <c r="H697" s="8"/>
      <c r="I697" s="8"/>
      <c r="J697" s="8"/>
      <c r="K697" s="8"/>
      <c r="L697" s="8"/>
      <c r="M697" s="8"/>
    </row>
    <row r="698" spans="1:13" x14ac:dyDescent="0.25">
      <c r="A698" s="8"/>
      <c r="B698" s="8"/>
      <c r="C698" s="8"/>
      <c r="D698" s="8"/>
      <c r="E698" s="8"/>
      <c r="F698" s="8"/>
      <c r="G698" s="8"/>
      <c r="H698" s="8"/>
      <c r="I698" s="8"/>
      <c r="J698" s="8"/>
      <c r="K698" s="8"/>
      <c r="L698" s="8"/>
      <c r="M698" s="8"/>
    </row>
    <row r="699" spans="1:13" x14ac:dyDescent="0.25">
      <c r="A699" s="8"/>
      <c r="B699" s="8"/>
      <c r="C699" s="8"/>
      <c r="D699" s="8"/>
      <c r="E699" s="8"/>
      <c r="F699" s="8"/>
      <c r="G699" s="8"/>
      <c r="H699" s="8"/>
      <c r="I699" s="8"/>
      <c r="J699" s="8"/>
      <c r="K699" s="8"/>
      <c r="L699" s="8"/>
      <c r="M699" s="8"/>
    </row>
    <row r="700" spans="1:13" x14ac:dyDescent="0.25">
      <c r="A700" s="8"/>
      <c r="B700" s="8"/>
      <c r="C700" s="8"/>
      <c r="D700" s="8"/>
      <c r="E700" s="8"/>
      <c r="F700" s="8"/>
      <c r="G700" s="8"/>
      <c r="H700" s="8"/>
      <c r="I700" s="8"/>
      <c r="J700" s="8"/>
      <c r="K700" s="8"/>
      <c r="L700" s="8"/>
      <c r="M700" s="8"/>
    </row>
    <row r="701" spans="1:13" x14ac:dyDescent="0.25">
      <c r="A701" s="8"/>
      <c r="B701" s="8"/>
      <c r="C701" s="8"/>
      <c r="D701" s="8"/>
      <c r="E701" s="8"/>
      <c r="F701" s="8"/>
      <c r="G701" s="8"/>
      <c r="H701" s="8"/>
      <c r="I701" s="8"/>
      <c r="J701" s="8"/>
      <c r="K701" s="8"/>
      <c r="L701" s="8"/>
      <c r="M701" s="8"/>
    </row>
    <row r="702" spans="1:13" x14ac:dyDescent="0.25">
      <c r="A702" s="8"/>
      <c r="B702" s="8"/>
      <c r="C702" s="8"/>
      <c r="D702" s="8"/>
      <c r="E702" s="8"/>
      <c r="F702" s="8"/>
      <c r="G702" s="8"/>
      <c r="H702" s="8"/>
      <c r="I702" s="8"/>
      <c r="J702" s="8"/>
      <c r="K702" s="8"/>
      <c r="L702" s="8"/>
      <c r="M702" s="8"/>
    </row>
    <row r="703" spans="1:13" x14ac:dyDescent="0.25">
      <c r="A703" s="8"/>
      <c r="B703" s="8"/>
      <c r="C703" s="8"/>
      <c r="D703" s="8"/>
      <c r="E703" s="8"/>
      <c r="F703" s="8"/>
      <c r="G703" s="8"/>
      <c r="H703" s="8"/>
      <c r="I703" s="8"/>
      <c r="J703" s="8"/>
      <c r="K703" s="8"/>
      <c r="L703" s="8"/>
      <c r="M703" s="8"/>
    </row>
    <row r="704" spans="1:13" x14ac:dyDescent="0.25">
      <c r="A704" s="8"/>
      <c r="B704" s="8"/>
      <c r="C704" s="8"/>
      <c r="D704" s="8"/>
      <c r="E704" s="8"/>
      <c r="F704" s="8"/>
      <c r="G704" s="8"/>
      <c r="H704" s="8"/>
      <c r="I704" s="8"/>
      <c r="J704" s="8"/>
      <c r="K704" s="8"/>
      <c r="L704" s="8"/>
      <c r="M704" s="8"/>
    </row>
    <row r="705" spans="1:13" x14ac:dyDescent="0.25">
      <c r="A705" s="8"/>
      <c r="B705" s="8"/>
      <c r="C705" s="8"/>
      <c r="D705" s="8"/>
      <c r="E705" s="8"/>
      <c r="F705" s="8"/>
      <c r="G705" s="8"/>
      <c r="H705" s="8"/>
      <c r="I705" s="8"/>
      <c r="J705" s="8"/>
      <c r="K705" s="8"/>
      <c r="L705" s="8"/>
      <c r="M705" s="8"/>
    </row>
    <row r="706" spans="1:13" x14ac:dyDescent="0.25">
      <c r="A706" s="8"/>
      <c r="B706" s="8"/>
      <c r="C706" s="8"/>
      <c r="D706" s="8"/>
      <c r="E706" s="8"/>
      <c r="F706" s="8"/>
      <c r="G706" s="8"/>
      <c r="H706" s="8"/>
      <c r="I706" s="8"/>
      <c r="J706" s="8"/>
      <c r="K706" s="8"/>
      <c r="L706" s="8"/>
      <c r="M706" s="8"/>
    </row>
    <row r="707" spans="1:13" x14ac:dyDescent="0.25">
      <c r="A707" s="8"/>
      <c r="B707" s="8"/>
      <c r="C707" s="8"/>
      <c r="D707" s="8"/>
      <c r="E707" s="8"/>
      <c r="F707" s="8"/>
      <c r="G707" s="8"/>
      <c r="H707" s="8"/>
      <c r="I707" s="8"/>
      <c r="J707" s="8"/>
      <c r="K707" s="8"/>
      <c r="L707" s="8"/>
      <c r="M707" s="8"/>
    </row>
    <row r="708" spans="1:13" x14ac:dyDescent="0.25">
      <c r="A708" s="8"/>
      <c r="B708" s="8"/>
      <c r="C708" s="8"/>
      <c r="D708" s="8"/>
      <c r="E708" s="8"/>
      <c r="F708" s="8"/>
      <c r="G708" s="8"/>
      <c r="H708" s="8"/>
      <c r="I708" s="8"/>
      <c r="J708" s="8"/>
      <c r="K708" s="8"/>
      <c r="L708" s="8"/>
      <c r="M708" s="8"/>
    </row>
    <row r="709" spans="1:13" x14ac:dyDescent="0.25">
      <c r="A709" s="8"/>
      <c r="B709" s="8"/>
      <c r="C709" s="8"/>
      <c r="D709" s="8"/>
      <c r="E709" s="8"/>
      <c r="F709" s="8"/>
      <c r="G709" s="8"/>
      <c r="H709" s="8"/>
      <c r="I709" s="8"/>
      <c r="J709" s="8"/>
      <c r="K709" s="8"/>
      <c r="L709" s="8"/>
      <c r="M709" s="8"/>
    </row>
    <row r="710" spans="1:13" x14ac:dyDescent="0.25">
      <c r="A710" s="8"/>
      <c r="B710" s="8"/>
      <c r="C710" s="8"/>
      <c r="D710" s="8"/>
      <c r="E710" s="8"/>
      <c r="F710" s="8"/>
      <c r="G710" s="8"/>
      <c r="H710" s="8"/>
      <c r="I710" s="8"/>
      <c r="J710" s="8"/>
      <c r="K710" s="8"/>
      <c r="L710" s="8"/>
      <c r="M710" s="8"/>
    </row>
    <row r="711" spans="1:13" x14ac:dyDescent="0.25">
      <c r="A711" s="8"/>
      <c r="B711" s="8"/>
      <c r="C711" s="8"/>
      <c r="D711" s="8"/>
      <c r="E711" s="8"/>
      <c r="F711" s="8"/>
      <c r="G711" s="8"/>
      <c r="H711" s="8"/>
      <c r="I711" s="8"/>
      <c r="J711" s="8"/>
      <c r="K711" s="8"/>
      <c r="L711" s="8"/>
      <c r="M711" s="8"/>
    </row>
    <row r="712" spans="1:13" x14ac:dyDescent="0.25">
      <c r="A712" s="8"/>
      <c r="B712" s="8"/>
      <c r="C712" s="8"/>
      <c r="D712" s="8"/>
      <c r="E712" s="8"/>
      <c r="F712" s="8"/>
      <c r="G712" s="8"/>
      <c r="H712" s="8"/>
      <c r="I712" s="8"/>
      <c r="J712" s="8"/>
      <c r="K712" s="8"/>
      <c r="L712" s="8"/>
      <c r="M712" s="8"/>
    </row>
    <row r="713" spans="1:13" x14ac:dyDescent="0.25">
      <c r="A713" s="8"/>
      <c r="B713" s="8"/>
      <c r="C713" s="8"/>
      <c r="D713" s="8"/>
      <c r="E713" s="8"/>
      <c r="F713" s="8"/>
      <c r="G713" s="8"/>
      <c r="H713" s="8"/>
      <c r="I713" s="8"/>
      <c r="J713" s="8"/>
      <c r="K713" s="8"/>
      <c r="L713" s="8"/>
      <c r="M713" s="8"/>
    </row>
    <row r="714" spans="1:13" x14ac:dyDescent="0.25">
      <c r="A714" s="8"/>
      <c r="B714" s="8"/>
      <c r="C714" s="8"/>
      <c r="D714" s="8"/>
      <c r="E714" s="8"/>
      <c r="F714" s="8"/>
      <c r="G714" s="8"/>
      <c r="H714" s="8"/>
      <c r="I714" s="8"/>
      <c r="J714" s="8"/>
      <c r="K714" s="8"/>
      <c r="L714" s="8"/>
      <c r="M714" s="8"/>
    </row>
    <row r="715" spans="1:13" x14ac:dyDescent="0.25">
      <c r="A715" s="8"/>
      <c r="B715" s="8"/>
      <c r="C715" s="8"/>
      <c r="D715" s="8"/>
      <c r="E715" s="8"/>
      <c r="F715" s="8"/>
      <c r="G715" s="8"/>
      <c r="H715" s="8"/>
      <c r="I715" s="8"/>
      <c r="J715" s="8"/>
      <c r="K715" s="8"/>
      <c r="L715" s="8"/>
      <c r="M715" s="8"/>
    </row>
    <row r="716" spans="1:13" x14ac:dyDescent="0.25">
      <c r="A716" s="8"/>
      <c r="B716" s="8"/>
      <c r="C716" s="8"/>
      <c r="D716" s="8"/>
      <c r="E716" s="8"/>
      <c r="F716" s="8"/>
      <c r="G716" s="8"/>
      <c r="H716" s="8"/>
      <c r="I716" s="8"/>
      <c r="J716" s="8"/>
      <c r="K716" s="8"/>
      <c r="L716" s="8"/>
      <c r="M716" s="8"/>
    </row>
    <row r="717" spans="1:13" x14ac:dyDescent="0.25">
      <c r="A717" s="8"/>
      <c r="B717" s="8"/>
      <c r="C717" s="8"/>
      <c r="D717" s="8"/>
      <c r="E717" s="8"/>
      <c r="F717" s="8"/>
      <c r="G717" s="8"/>
      <c r="H717" s="8"/>
      <c r="I717" s="8"/>
      <c r="J717" s="8"/>
      <c r="K717" s="8"/>
      <c r="L717" s="8"/>
      <c r="M717" s="8"/>
    </row>
    <row r="718" spans="1:13" x14ac:dyDescent="0.25">
      <c r="A718" s="8"/>
      <c r="B718" s="8"/>
      <c r="C718" s="8"/>
      <c r="D718" s="8"/>
      <c r="E718" s="8"/>
      <c r="F718" s="8"/>
      <c r="G718" s="8"/>
      <c r="H718" s="8"/>
      <c r="I718" s="8"/>
      <c r="J718" s="8"/>
      <c r="K718" s="8"/>
      <c r="L718" s="8"/>
      <c r="M718" s="8"/>
    </row>
    <row r="719" spans="1:13" x14ac:dyDescent="0.25">
      <c r="A719" s="8"/>
      <c r="B719" s="8"/>
      <c r="C719" s="8"/>
      <c r="D719" s="8"/>
      <c r="E719" s="8"/>
      <c r="F719" s="8"/>
      <c r="G719" s="8"/>
      <c r="H719" s="8"/>
      <c r="I719" s="8"/>
      <c r="J719" s="8"/>
      <c r="K719" s="8"/>
      <c r="L719" s="8"/>
      <c r="M719" s="8"/>
    </row>
    <row r="720" spans="1:13" x14ac:dyDescent="0.25">
      <c r="A720" s="8"/>
      <c r="B720" s="8"/>
      <c r="C720" s="8"/>
      <c r="D720" s="8"/>
      <c r="E720" s="8"/>
      <c r="F720" s="8"/>
      <c r="G720" s="8"/>
      <c r="H720" s="8"/>
      <c r="I720" s="8"/>
      <c r="J720" s="8"/>
      <c r="K720" s="8"/>
      <c r="L720" s="8"/>
      <c r="M720" s="8"/>
    </row>
    <row r="721" spans="1:13" x14ac:dyDescent="0.25">
      <c r="A721" s="8"/>
      <c r="B721" s="8"/>
      <c r="C721" s="8"/>
      <c r="D721" s="8"/>
      <c r="E721" s="8"/>
      <c r="F721" s="8"/>
      <c r="G721" s="8"/>
      <c r="H721" s="8"/>
      <c r="I721" s="8"/>
      <c r="J721" s="8"/>
      <c r="K721" s="8"/>
      <c r="L721" s="8"/>
      <c r="M721" s="8"/>
    </row>
    <row r="722" spans="1:13" x14ac:dyDescent="0.25">
      <c r="A722" s="8"/>
      <c r="B722" s="8"/>
      <c r="C722" s="8"/>
      <c r="D722" s="8"/>
      <c r="E722" s="8"/>
      <c r="F722" s="8"/>
      <c r="G722" s="8"/>
      <c r="H722" s="8"/>
      <c r="I722" s="8"/>
      <c r="J722" s="8"/>
      <c r="K722" s="8"/>
      <c r="L722" s="8"/>
      <c r="M722" s="8"/>
    </row>
    <row r="723" spans="1:13" x14ac:dyDescent="0.25">
      <c r="A723" s="8"/>
      <c r="B723" s="8"/>
      <c r="C723" s="8"/>
      <c r="D723" s="8"/>
      <c r="E723" s="8"/>
      <c r="F723" s="8"/>
      <c r="G723" s="8"/>
      <c r="H723" s="8"/>
      <c r="I723" s="8"/>
      <c r="J723" s="8"/>
      <c r="K723" s="8"/>
      <c r="L723" s="8"/>
      <c r="M723" s="8"/>
    </row>
    <row r="724" spans="1:13" x14ac:dyDescent="0.25">
      <c r="A724" s="8"/>
      <c r="B724" s="8"/>
      <c r="C724" s="8"/>
      <c r="D724" s="8"/>
      <c r="E724" s="8"/>
      <c r="F724" s="8"/>
      <c r="G724" s="8"/>
      <c r="H724" s="8"/>
      <c r="I724" s="8"/>
      <c r="J724" s="8"/>
      <c r="K724" s="8"/>
      <c r="L724" s="8"/>
      <c r="M724" s="8"/>
    </row>
    <row r="725" spans="1:13" x14ac:dyDescent="0.25">
      <c r="A725" s="8"/>
      <c r="B725" s="8"/>
      <c r="C725" s="8"/>
      <c r="D725" s="8"/>
      <c r="E725" s="8"/>
      <c r="F725" s="8"/>
      <c r="G725" s="8"/>
      <c r="H725" s="8"/>
      <c r="I725" s="8"/>
      <c r="J725" s="8"/>
      <c r="K725" s="8"/>
      <c r="L725" s="8"/>
      <c r="M725" s="8"/>
    </row>
    <row r="726" spans="1:13" x14ac:dyDescent="0.25">
      <c r="A726" s="8"/>
      <c r="B726" s="8"/>
      <c r="C726" s="8"/>
      <c r="D726" s="8"/>
      <c r="E726" s="8"/>
      <c r="F726" s="8"/>
      <c r="G726" s="8"/>
      <c r="H726" s="8"/>
      <c r="I726" s="8"/>
      <c r="J726" s="8"/>
      <c r="K726" s="8"/>
      <c r="L726" s="8"/>
      <c r="M726" s="8"/>
    </row>
    <row r="727" spans="1:13" x14ac:dyDescent="0.25">
      <c r="A727" s="8"/>
      <c r="B727" s="8"/>
      <c r="C727" s="8"/>
      <c r="D727" s="8"/>
      <c r="E727" s="8"/>
      <c r="F727" s="8"/>
      <c r="G727" s="8"/>
      <c r="H727" s="8"/>
      <c r="I727" s="8"/>
      <c r="J727" s="8"/>
      <c r="K727" s="8"/>
      <c r="L727" s="8"/>
      <c r="M727" s="8"/>
    </row>
    <row r="728" spans="1:13" x14ac:dyDescent="0.25">
      <c r="A728" s="8"/>
      <c r="B728" s="8"/>
      <c r="C728" s="8"/>
      <c r="D728" s="8"/>
      <c r="E728" s="8"/>
      <c r="F728" s="8"/>
      <c r="G728" s="8"/>
      <c r="H728" s="8"/>
      <c r="I728" s="8"/>
      <c r="J728" s="8"/>
      <c r="K728" s="8"/>
      <c r="L728" s="8"/>
      <c r="M728" s="8"/>
    </row>
    <row r="729" spans="1:13" x14ac:dyDescent="0.25">
      <c r="A729" s="8"/>
      <c r="B729" s="8"/>
      <c r="C729" s="8"/>
      <c r="D729" s="8"/>
      <c r="E729" s="8"/>
      <c r="F729" s="8"/>
      <c r="G729" s="8"/>
      <c r="H729" s="8"/>
      <c r="I729" s="8"/>
      <c r="J729" s="8"/>
      <c r="K729" s="8"/>
      <c r="L729" s="8"/>
      <c r="M729" s="8"/>
    </row>
    <row r="730" spans="1:13" x14ac:dyDescent="0.25">
      <c r="A730" s="8"/>
      <c r="B730" s="8"/>
      <c r="C730" s="8"/>
      <c r="D730" s="8"/>
      <c r="E730" s="8"/>
      <c r="F730" s="8"/>
      <c r="G730" s="8"/>
      <c r="H730" s="8"/>
      <c r="I730" s="8"/>
      <c r="J730" s="8"/>
      <c r="K730" s="8"/>
      <c r="L730" s="8"/>
      <c r="M730" s="8"/>
    </row>
    <row r="731" spans="1:13" x14ac:dyDescent="0.25">
      <c r="A731" s="8"/>
      <c r="B731" s="8"/>
      <c r="C731" s="8"/>
      <c r="D731" s="8"/>
      <c r="E731" s="8"/>
      <c r="F731" s="8"/>
      <c r="G731" s="8"/>
      <c r="H731" s="8"/>
      <c r="I731" s="8"/>
      <c r="J731" s="8"/>
      <c r="K731" s="8"/>
      <c r="L731" s="8"/>
      <c r="M731" s="8"/>
    </row>
    <row r="732" spans="1:13" x14ac:dyDescent="0.25">
      <c r="A732" s="8"/>
      <c r="B732" s="8"/>
      <c r="C732" s="8"/>
      <c r="D732" s="8"/>
      <c r="E732" s="8"/>
      <c r="F732" s="8"/>
      <c r="G732" s="8"/>
      <c r="H732" s="8"/>
      <c r="I732" s="8"/>
      <c r="J732" s="8"/>
      <c r="K732" s="8"/>
      <c r="L732" s="8"/>
      <c r="M732" s="8"/>
    </row>
    <row r="733" spans="1:13" x14ac:dyDescent="0.25">
      <c r="A733" s="8"/>
      <c r="B733" s="8"/>
      <c r="C733" s="8"/>
      <c r="D733" s="8"/>
      <c r="E733" s="8"/>
      <c r="F733" s="8"/>
      <c r="G733" s="8"/>
      <c r="H733" s="8"/>
      <c r="I733" s="8"/>
      <c r="J733" s="8"/>
      <c r="K733" s="8"/>
      <c r="L733" s="8"/>
      <c r="M733" s="8"/>
    </row>
    <row r="734" spans="1:13" x14ac:dyDescent="0.25">
      <c r="A734" s="8"/>
      <c r="B734" s="8"/>
      <c r="C734" s="8"/>
      <c r="D734" s="8"/>
      <c r="E734" s="8"/>
      <c r="F734" s="8"/>
      <c r="G734" s="8"/>
      <c r="H734" s="8"/>
      <c r="I734" s="8"/>
      <c r="J734" s="8"/>
      <c r="K734" s="8"/>
      <c r="L734" s="8"/>
      <c r="M734" s="8"/>
    </row>
    <row r="735" spans="1:13" x14ac:dyDescent="0.25">
      <c r="A735" s="8"/>
      <c r="B735" s="8"/>
      <c r="C735" s="8"/>
      <c r="D735" s="8"/>
      <c r="E735" s="8"/>
      <c r="F735" s="8"/>
      <c r="G735" s="8"/>
      <c r="H735" s="8"/>
      <c r="I735" s="8"/>
      <c r="J735" s="8"/>
      <c r="K735" s="8"/>
      <c r="L735" s="8"/>
      <c r="M735" s="8"/>
    </row>
    <row r="736" spans="1:13" x14ac:dyDescent="0.25">
      <c r="A736" s="8"/>
      <c r="B736" s="8"/>
      <c r="C736" s="8"/>
      <c r="D736" s="8"/>
      <c r="E736" s="8"/>
      <c r="F736" s="8"/>
      <c r="G736" s="8"/>
      <c r="H736" s="8"/>
      <c r="I736" s="8"/>
      <c r="J736" s="8"/>
      <c r="K736" s="8"/>
      <c r="L736" s="8"/>
      <c r="M736" s="8"/>
    </row>
    <row r="737" spans="1:13" x14ac:dyDescent="0.25">
      <c r="A737" s="8"/>
      <c r="B737" s="8"/>
      <c r="C737" s="8"/>
      <c r="D737" s="8"/>
      <c r="E737" s="8"/>
      <c r="F737" s="8"/>
      <c r="G737" s="8"/>
      <c r="H737" s="8"/>
      <c r="I737" s="8"/>
      <c r="J737" s="8"/>
      <c r="K737" s="8"/>
      <c r="L737" s="8"/>
      <c r="M737" s="8"/>
    </row>
    <row r="738" spans="1:13" x14ac:dyDescent="0.25">
      <c r="A738" s="8"/>
      <c r="B738" s="8"/>
      <c r="C738" s="8"/>
      <c r="D738" s="8"/>
      <c r="E738" s="8"/>
      <c r="F738" s="8"/>
      <c r="G738" s="8"/>
      <c r="H738" s="8"/>
      <c r="I738" s="8"/>
      <c r="J738" s="8"/>
      <c r="K738" s="8"/>
      <c r="L738" s="8"/>
      <c r="M738" s="8"/>
    </row>
    <row r="739" spans="1:13" x14ac:dyDescent="0.25">
      <c r="A739" s="8"/>
      <c r="B739" s="8"/>
      <c r="C739" s="8"/>
      <c r="D739" s="8"/>
      <c r="E739" s="8"/>
      <c r="F739" s="8"/>
      <c r="G739" s="8"/>
      <c r="H739" s="8"/>
      <c r="I739" s="8"/>
      <c r="J739" s="8"/>
      <c r="K739" s="8"/>
      <c r="L739" s="8"/>
      <c r="M739" s="8"/>
    </row>
    <row r="740" spans="1:13" x14ac:dyDescent="0.25">
      <c r="A740" s="8"/>
      <c r="B740" s="8"/>
      <c r="C740" s="8"/>
      <c r="D740" s="8"/>
      <c r="E740" s="8"/>
      <c r="F740" s="8"/>
      <c r="G740" s="8"/>
      <c r="H740" s="8"/>
      <c r="I740" s="8"/>
      <c r="J740" s="8"/>
      <c r="K740" s="8"/>
      <c r="L740" s="8"/>
      <c r="M740" s="8"/>
    </row>
    <row r="741" spans="1:13" x14ac:dyDescent="0.25">
      <c r="A741" s="8"/>
      <c r="B741" s="8"/>
      <c r="C741" s="8"/>
      <c r="D741" s="8"/>
      <c r="E741" s="8"/>
      <c r="F741" s="8"/>
      <c r="G741" s="8"/>
      <c r="H741" s="8"/>
      <c r="I741" s="8"/>
      <c r="J741" s="8"/>
      <c r="K741" s="8"/>
      <c r="L741" s="8"/>
      <c r="M741" s="8"/>
    </row>
    <row r="742" spans="1:13" x14ac:dyDescent="0.25">
      <c r="A742" s="8"/>
      <c r="B742" s="8"/>
      <c r="C742" s="8"/>
      <c r="D742" s="8"/>
      <c r="E742" s="8"/>
      <c r="F742" s="8"/>
      <c r="G742" s="8"/>
      <c r="H742" s="8"/>
      <c r="I742" s="8"/>
      <c r="J742" s="8"/>
      <c r="K742" s="8"/>
      <c r="L742" s="8"/>
      <c r="M742" s="8"/>
    </row>
    <row r="743" spans="1:13" x14ac:dyDescent="0.25">
      <c r="A743" s="8"/>
      <c r="B743" s="8"/>
      <c r="C743" s="8"/>
      <c r="D743" s="8"/>
      <c r="E743" s="8"/>
      <c r="F743" s="8"/>
      <c r="G743" s="8"/>
      <c r="H743" s="8"/>
      <c r="I743" s="8"/>
      <c r="J743" s="8"/>
      <c r="K743" s="8"/>
      <c r="L743" s="8"/>
      <c r="M743" s="8"/>
    </row>
    <row r="744" spans="1:13" x14ac:dyDescent="0.25">
      <c r="A744" s="8"/>
      <c r="B744" s="8"/>
      <c r="C744" s="8"/>
      <c r="D744" s="8"/>
      <c r="E744" s="8"/>
      <c r="F744" s="8"/>
      <c r="G744" s="8"/>
      <c r="H744" s="8"/>
      <c r="I744" s="8"/>
      <c r="J744" s="8"/>
      <c r="K744" s="8"/>
      <c r="L744" s="8"/>
      <c r="M744" s="8"/>
    </row>
    <row r="745" spans="1:13" x14ac:dyDescent="0.25">
      <c r="A745" s="8"/>
      <c r="B745" s="8"/>
      <c r="C745" s="8"/>
      <c r="D745" s="8"/>
      <c r="E745" s="8"/>
      <c r="F745" s="8"/>
      <c r="G745" s="8"/>
      <c r="H745" s="8"/>
      <c r="I745" s="8"/>
      <c r="J745" s="8"/>
      <c r="K745" s="8"/>
      <c r="L745" s="8"/>
      <c r="M745" s="8"/>
    </row>
    <row r="746" spans="1:13" x14ac:dyDescent="0.25">
      <c r="A746" s="8"/>
      <c r="B746" s="8"/>
      <c r="C746" s="8"/>
      <c r="D746" s="8"/>
      <c r="E746" s="8"/>
      <c r="F746" s="8"/>
      <c r="G746" s="8"/>
      <c r="H746" s="8"/>
      <c r="I746" s="8"/>
      <c r="J746" s="8"/>
      <c r="K746" s="8"/>
      <c r="L746" s="8"/>
      <c r="M746" s="8"/>
    </row>
    <row r="747" spans="1:13" x14ac:dyDescent="0.25">
      <c r="A747" s="8"/>
      <c r="B747" s="8"/>
      <c r="C747" s="8"/>
      <c r="D747" s="8"/>
      <c r="E747" s="8"/>
      <c r="F747" s="8"/>
      <c r="G747" s="8"/>
      <c r="H747" s="8"/>
      <c r="I747" s="8"/>
      <c r="J747" s="8"/>
      <c r="K747" s="8"/>
      <c r="L747" s="8"/>
      <c r="M747" s="8"/>
    </row>
    <row r="748" spans="1:13" x14ac:dyDescent="0.25">
      <c r="A748" s="8"/>
      <c r="B748" s="8"/>
      <c r="C748" s="8"/>
      <c r="D748" s="8"/>
      <c r="E748" s="8"/>
      <c r="F748" s="8"/>
      <c r="G748" s="8"/>
      <c r="H748" s="8"/>
      <c r="I748" s="8"/>
      <c r="J748" s="8"/>
      <c r="K748" s="8"/>
      <c r="L748" s="8"/>
      <c r="M748" s="8"/>
    </row>
    <row r="749" spans="1:13" x14ac:dyDescent="0.25">
      <c r="A749" s="8"/>
      <c r="B749" s="8"/>
      <c r="C749" s="8"/>
      <c r="D749" s="8"/>
      <c r="E749" s="8"/>
      <c r="F749" s="8"/>
      <c r="G749" s="8"/>
      <c r="H749" s="8"/>
      <c r="I749" s="8"/>
      <c r="J749" s="8"/>
      <c r="K749" s="8"/>
      <c r="L749" s="8"/>
      <c r="M749" s="8"/>
    </row>
    <row r="750" spans="1:13" x14ac:dyDescent="0.25">
      <c r="A750" s="8"/>
      <c r="B750" s="8"/>
      <c r="C750" s="8"/>
      <c r="D750" s="8"/>
      <c r="E750" s="8"/>
      <c r="F750" s="8"/>
      <c r="G750" s="8"/>
      <c r="H750" s="8"/>
      <c r="I750" s="8"/>
      <c r="J750" s="8"/>
      <c r="K750" s="8"/>
      <c r="L750" s="8"/>
      <c r="M750" s="8"/>
    </row>
    <row r="751" spans="1:13" x14ac:dyDescent="0.25">
      <c r="A751" s="8"/>
      <c r="B751" s="8"/>
      <c r="C751" s="8"/>
      <c r="D751" s="8"/>
      <c r="E751" s="8"/>
      <c r="F751" s="8"/>
      <c r="G751" s="8"/>
      <c r="H751" s="8"/>
      <c r="I751" s="8"/>
      <c r="J751" s="8"/>
      <c r="K751" s="8"/>
      <c r="L751" s="8"/>
      <c r="M751" s="8"/>
    </row>
    <row r="752" spans="1:13" x14ac:dyDescent="0.25">
      <c r="A752" s="8"/>
      <c r="B752" s="8"/>
      <c r="C752" s="8"/>
      <c r="D752" s="8"/>
      <c r="E752" s="8"/>
      <c r="F752" s="8"/>
      <c r="G752" s="8"/>
      <c r="H752" s="8"/>
      <c r="I752" s="8"/>
      <c r="J752" s="8"/>
      <c r="K752" s="8"/>
      <c r="L752" s="8"/>
      <c r="M752" s="8"/>
    </row>
    <row r="753" spans="1:13" x14ac:dyDescent="0.25">
      <c r="A753" s="8"/>
      <c r="B753" s="8"/>
      <c r="C753" s="8"/>
      <c r="D753" s="8"/>
      <c r="E753" s="8"/>
      <c r="F753" s="8"/>
      <c r="G753" s="8"/>
      <c r="H753" s="8"/>
      <c r="I753" s="8"/>
      <c r="J753" s="8"/>
      <c r="K753" s="8"/>
      <c r="L753" s="8"/>
      <c r="M753" s="8"/>
    </row>
    <row r="754" spans="1:13" x14ac:dyDescent="0.25">
      <c r="A754" s="8"/>
      <c r="B754" s="8"/>
      <c r="C754" s="8"/>
      <c r="D754" s="8"/>
      <c r="E754" s="8"/>
      <c r="F754" s="8"/>
      <c r="G754" s="8"/>
      <c r="H754" s="8"/>
      <c r="I754" s="8"/>
      <c r="J754" s="8"/>
      <c r="K754" s="8"/>
      <c r="L754" s="8"/>
      <c r="M754" s="8"/>
    </row>
    <row r="755" spans="1:13" x14ac:dyDescent="0.25">
      <c r="A755" s="8"/>
      <c r="B755" s="8"/>
      <c r="C755" s="8"/>
      <c r="D755" s="8"/>
      <c r="E755" s="8"/>
      <c r="F755" s="8"/>
      <c r="G755" s="8"/>
      <c r="H755" s="8"/>
      <c r="I755" s="8"/>
      <c r="J755" s="8"/>
      <c r="K755" s="8"/>
      <c r="L755" s="8"/>
      <c r="M755" s="8"/>
    </row>
    <row r="756" spans="1:13" x14ac:dyDescent="0.25">
      <c r="A756" s="8"/>
      <c r="B756" s="8"/>
      <c r="C756" s="8"/>
      <c r="D756" s="8"/>
      <c r="E756" s="8"/>
      <c r="F756" s="8"/>
      <c r="G756" s="8"/>
      <c r="H756" s="8"/>
      <c r="I756" s="8"/>
      <c r="J756" s="8"/>
      <c r="K756" s="8"/>
      <c r="L756" s="8"/>
      <c r="M756" s="8"/>
    </row>
    <row r="757" spans="1:13" x14ac:dyDescent="0.25">
      <c r="A757" s="8"/>
      <c r="B757" s="8"/>
      <c r="C757" s="8"/>
      <c r="D757" s="8"/>
      <c r="E757" s="8"/>
      <c r="F757" s="8"/>
      <c r="G757" s="8"/>
      <c r="H757" s="8"/>
      <c r="I757" s="8"/>
      <c r="J757" s="8"/>
      <c r="K757" s="8"/>
      <c r="L757" s="8"/>
      <c r="M757" s="8"/>
    </row>
    <row r="758" spans="1:13" x14ac:dyDescent="0.25">
      <c r="A758" s="8"/>
      <c r="B758" s="8"/>
      <c r="C758" s="8"/>
      <c r="D758" s="8"/>
      <c r="E758" s="8"/>
      <c r="F758" s="8"/>
      <c r="G758" s="8"/>
      <c r="H758" s="8"/>
      <c r="I758" s="8"/>
      <c r="J758" s="8"/>
      <c r="K758" s="8"/>
      <c r="L758" s="8"/>
      <c r="M758" s="8"/>
    </row>
    <row r="759" spans="1:13" x14ac:dyDescent="0.25">
      <c r="A759" s="8"/>
      <c r="B759" s="8"/>
      <c r="C759" s="8"/>
      <c r="D759" s="8"/>
      <c r="E759" s="8"/>
      <c r="F759" s="8"/>
      <c r="G759" s="8"/>
      <c r="H759" s="8"/>
      <c r="I759" s="8"/>
      <c r="J759" s="8"/>
      <c r="K759" s="8"/>
      <c r="L759" s="8"/>
      <c r="M759" s="8"/>
    </row>
    <row r="760" spans="1:13" x14ac:dyDescent="0.25">
      <c r="A760" s="8"/>
      <c r="B760" s="8"/>
      <c r="C760" s="8"/>
      <c r="D760" s="8"/>
      <c r="E760" s="8"/>
      <c r="F760" s="8"/>
      <c r="G760" s="8"/>
      <c r="H760" s="8"/>
      <c r="I760" s="8"/>
      <c r="J760" s="8"/>
      <c r="K760" s="8"/>
      <c r="L760" s="8"/>
      <c r="M760" s="8"/>
    </row>
    <row r="761" spans="1:13" x14ac:dyDescent="0.25">
      <c r="A761" s="8"/>
      <c r="B761" s="8"/>
      <c r="C761" s="8"/>
      <c r="D761" s="8"/>
      <c r="E761" s="8"/>
      <c r="F761" s="8"/>
      <c r="G761" s="8"/>
      <c r="H761" s="8"/>
      <c r="I761" s="8"/>
      <c r="J761" s="8"/>
      <c r="K761" s="8"/>
      <c r="L761" s="8"/>
      <c r="M761" s="8"/>
    </row>
    <row r="762" spans="1:13" x14ac:dyDescent="0.25">
      <c r="A762" s="8"/>
      <c r="B762" s="8"/>
      <c r="C762" s="8"/>
      <c r="D762" s="8"/>
      <c r="E762" s="8"/>
      <c r="F762" s="8"/>
      <c r="G762" s="8"/>
      <c r="H762" s="8"/>
      <c r="I762" s="8"/>
      <c r="J762" s="8"/>
      <c r="K762" s="8"/>
      <c r="L762" s="8"/>
      <c r="M762" s="8"/>
    </row>
    <row r="763" spans="1:13" x14ac:dyDescent="0.25">
      <c r="A763" s="8"/>
      <c r="B763" s="8"/>
      <c r="C763" s="8"/>
      <c r="D763" s="8"/>
      <c r="E763" s="8"/>
      <c r="F763" s="8"/>
      <c r="G763" s="8"/>
      <c r="H763" s="8"/>
      <c r="I763" s="8"/>
      <c r="J763" s="8"/>
      <c r="K763" s="8"/>
      <c r="L763" s="8"/>
      <c r="M763" s="8"/>
    </row>
    <row r="764" spans="1:13" x14ac:dyDescent="0.25">
      <c r="A764" s="8"/>
      <c r="B764" s="8"/>
      <c r="C764" s="8"/>
      <c r="D764" s="8"/>
      <c r="E764" s="8"/>
      <c r="F764" s="8"/>
      <c r="G764" s="8"/>
      <c r="H764" s="8"/>
      <c r="I764" s="8"/>
      <c r="J764" s="8"/>
      <c r="K764" s="8"/>
      <c r="L764" s="8"/>
      <c r="M764" s="8"/>
    </row>
    <row r="765" spans="1:13" x14ac:dyDescent="0.25">
      <c r="A765" s="8"/>
      <c r="B765" s="8"/>
      <c r="C765" s="8"/>
      <c r="D765" s="8"/>
      <c r="E765" s="8"/>
      <c r="F765" s="8"/>
      <c r="G765" s="8"/>
      <c r="H765" s="8"/>
      <c r="I765" s="8"/>
      <c r="J765" s="8"/>
      <c r="K765" s="8"/>
      <c r="L765" s="8"/>
      <c r="M765" s="8"/>
    </row>
    <row r="766" spans="1:13" x14ac:dyDescent="0.25">
      <c r="A766" s="8"/>
      <c r="B766" s="8"/>
      <c r="C766" s="8"/>
      <c r="D766" s="8"/>
      <c r="E766" s="8"/>
      <c r="F766" s="8"/>
      <c r="G766" s="8"/>
      <c r="H766" s="8"/>
      <c r="I766" s="8"/>
      <c r="J766" s="8"/>
      <c r="K766" s="8"/>
      <c r="L766" s="8"/>
      <c r="M766" s="8"/>
    </row>
    <row r="767" spans="1:13" x14ac:dyDescent="0.25">
      <c r="A767" s="8"/>
      <c r="B767" s="8"/>
      <c r="C767" s="8"/>
      <c r="D767" s="8"/>
      <c r="E767" s="8"/>
      <c r="F767" s="8"/>
      <c r="G767" s="8"/>
      <c r="H767" s="8"/>
      <c r="I767" s="8"/>
      <c r="J767" s="8"/>
      <c r="K767" s="8"/>
      <c r="L767" s="8"/>
      <c r="M767" s="8"/>
    </row>
    <row r="768" spans="1:13" x14ac:dyDescent="0.25">
      <c r="A768" s="8"/>
      <c r="B768" s="8"/>
      <c r="C768" s="8"/>
      <c r="D768" s="8"/>
      <c r="E768" s="8"/>
      <c r="F768" s="8"/>
      <c r="G768" s="8"/>
      <c r="H768" s="8"/>
      <c r="I768" s="8"/>
      <c r="J768" s="8"/>
      <c r="K768" s="8"/>
      <c r="L768" s="8"/>
      <c r="M768" s="8"/>
    </row>
    <row r="769" spans="1:13" x14ac:dyDescent="0.25">
      <c r="A769" s="8"/>
      <c r="B769" s="8"/>
      <c r="C769" s="8"/>
      <c r="D769" s="8"/>
      <c r="E769" s="8"/>
      <c r="F769" s="8"/>
      <c r="G769" s="8"/>
      <c r="H769" s="8"/>
      <c r="I769" s="8"/>
      <c r="J769" s="8"/>
      <c r="K769" s="8"/>
      <c r="L769" s="8"/>
      <c r="M769" s="8"/>
    </row>
    <row r="770" spans="1:13" x14ac:dyDescent="0.25">
      <c r="A770" s="8"/>
      <c r="B770" s="8"/>
      <c r="C770" s="8"/>
      <c r="D770" s="8"/>
      <c r="E770" s="8"/>
      <c r="F770" s="8"/>
      <c r="G770" s="8"/>
      <c r="H770" s="8"/>
      <c r="I770" s="8"/>
      <c r="J770" s="8"/>
      <c r="K770" s="8"/>
      <c r="L770" s="8"/>
      <c r="M770" s="8"/>
    </row>
    <row r="771" spans="1:13" x14ac:dyDescent="0.25">
      <c r="A771" s="8"/>
      <c r="B771" s="8"/>
      <c r="C771" s="8"/>
      <c r="D771" s="8"/>
      <c r="E771" s="8"/>
      <c r="F771" s="8"/>
      <c r="G771" s="8"/>
      <c r="H771" s="8"/>
      <c r="I771" s="8"/>
      <c r="J771" s="8"/>
      <c r="K771" s="8"/>
      <c r="L771" s="8"/>
      <c r="M771" s="8"/>
    </row>
    <row r="772" spans="1:13" x14ac:dyDescent="0.25">
      <c r="A772" s="8"/>
      <c r="B772" s="8"/>
      <c r="C772" s="8"/>
      <c r="D772" s="8"/>
      <c r="E772" s="8"/>
      <c r="F772" s="8"/>
      <c r="G772" s="8"/>
      <c r="H772" s="8"/>
      <c r="I772" s="8"/>
      <c r="J772" s="8"/>
      <c r="K772" s="8"/>
      <c r="L772" s="8"/>
      <c r="M772" s="8"/>
    </row>
    <row r="773" spans="1:13" x14ac:dyDescent="0.25">
      <c r="A773" s="8"/>
      <c r="B773" s="8"/>
      <c r="C773" s="8"/>
      <c r="D773" s="8"/>
      <c r="E773" s="8"/>
      <c r="F773" s="8"/>
      <c r="G773" s="8"/>
      <c r="H773" s="8"/>
      <c r="I773" s="8"/>
      <c r="J773" s="8"/>
      <c r="K773" s="8"/>
      <c r="L773" s="8"/>
      <c r="M773" s="8"/>
    </row>
    <row r="774" spans="1:13" x14ac:dyDescent="0.25">
      <c r="A774" s="8"/>
      <c r="B774" s="8"/>
      <c r="C774" s="8"/>
      <c r="D774" s="8"/>
      <c r="E774" s="8"/>
      <c r="F774" s="8"/>
      <c r="G774" s="8"/>
      <c r="H774" s="8"/>
      <c r="I774" s="8"/>
      <c r="J774" s="8"/>
      <c r="K774" s="8"/>
      <c r="L774" s="8"/>
      <c r="M774" s="8"/>
    </row>
    <row r="775" spans="1:13" x14ac:dyDescent="0.25">
      <c r="A775" s="8"/>
      <c r="B775" s="8"/>
      <c r="C775" s="8"/>
      <c r="D775" s="8"/>
      <c r="E775" s="8"/>
      <c r="F775" s="8"/>
      <c r="G775" s="8"/>
      <c r="H775" s="8"/>
      <c r="I775" s="8"/>
      <c r="J775" s="8"/>
      <c r="K775" s="8"/>
      <c r="L775" s="8"/>
      <c r="M775" s="8"/>
    </row>
    <row r="776" spans="1:13" x14ac:dyDescent="0.25">
      <c r="A776" s="8"/>
      <c r="B776" s="8"/>
      <c r="C776" s="8"/>
      <c r="D776" s="8"/>
      <c r="E776" s="8"/>
      <c r="F776" s="8"/>
      <c r="G776" s="8"/>
      <c r="H776" s="8"/>
      <c r="I776" s="8"/>
      <c r="J776" s="8"/>
      <c r="K776" s="8"/>
      <c r="L776" s="8"/>
      <c r="M776" s="8"/>
    </row>
    <row r="777" spans="1:13" x14ac:dyDescent="0.25">
      <c r="A777" s="8"/>
      <c r="B777" s="8"/>
      <c r="C777" s="8"/>
      <c r="D777" s="8"/>
      <c r="E777" s="8"/>
      <c r="F777" s="8"/>
      <c r="G777" s="8"/>
      <c r="H777" s="8"/>
      <c r="I777" s="8"/>
      <c r="J777" s="8"/>
      <c r="K777" s="8"/>
      <c r="L777" s="8"/>
    </row>
    <row r="778" spans="1:13" x14ac:dyDescent="0.25">
      <c r="A778" s="8"/>
      <c r="B778" s="8"/>
      <c r="C778" s="8"/>
      <c r="D778" s="8"/>
      <c r="E778" s="8"/>
      <c r="F778" s="8"/>
      <c r="G778" s="8"/>
      <c r="H778" s="8"/>
      <c r="I778" s="8"/>
      <c r="J778" s="8"/>
      <c r="K778" s="8"/>
      <c r="L778" s="8"/>
    </row>
    <row r="779" spans="1:13" x14ac:dyDescent="0.25">
      <c r="A779" s="8"/>
      <c r="B779" s="8"/>
      <c r="C779" s="8"/>
      <c r="D779" s="8"/>
      <c r="E779" s="8"/>
      <c r="F779" s="8"/>
      <c r="G779" s="8"/>
      <c r="H779" s="8"/>
      <c r="I779" s="8"/>
      <c r="J779" s="8"/>
      <c r="K779" s="8"/>
      <c r="L779" s="8"/>
    </row>
    <row r="780" spans="1:13" x14ac:dyDescent="0.25">
      <c r="A780" s="8"/>
      <c r="B780" s="8"/>
      <c r="C780" s="8"/>
      <c r="D780" s="8"/>
      <c r="E780" s="8"/>
      <c r="F780" s="8"/>
      <c r="G780" s="8"/>
      <c r="H780" s="8"/>
      <c r="I780" s="8"/>
      <c r="J780" s="8"/>
      <c r="K780" s="8"/>
      <c r="L780" s="8"/>
    </row>
    <row r="781" spans="1:13" x14ac:dyDescent="0.25">
      <c r="A781" s="8"/>
      <c r="B781" s="8"/>
      <c r="C781" s="8"/>
      <c r="D781" s="8"/>
      <c r="E781" s="8"/>
      <c r="F781" s="8"/>
      <c r="G781" s="8"/>
      <c r="H781" s="8"/>
      <c r="I781" s="8"/>
      <c r="J781" s="8"/>
      <c r="K781" s="8"/>
      <c r="L781" s="8"/>
    </row>
    <row r="782" spans="1:13" x14ac:dyDescent="0.25">
      <c r="A782" s="8"/>
      <c r="B782" s="8"/>
      <c r="C782" s="8"/>
      <c r="D782" s="8"/>
      <c r="E782" s="8"/>
      <c r="F782" s="8"/>
      <c r="G782" s="8"/>
      <c r="H782" s="8"/>
      <c r="I782" s="8"/>
      <c r="J782" s="8"/>
      <c r="K782" s="8"/>
      <c r="L782" s="8"/>
    </row>
    <row r="783" spans="1:13" x14ac:dyDescent="0.25">
      <c r="A783" s="8"/>
      <c r="B783" s="8"/>
      <c r="C783" s="8"/>
      <c r="D783" s="8"/>
      <c r="E783" s="8"/>
      <c r="F783" s="8"/>
      <c r="G783" s="8"/>
      <c r="H783" s="8"/>
      <c r="I783" s="8"/>
      <c r="J783" s="8"/>
      <c r="K783" s="8"/>
      <c r="L783" s="8"/>
    </row>
    <row r="784" spans="1:13" x14ac:dyDescent="0.25">
      <c r="A784" s="8"/>
      <c r="B784" s="8"/>
      <c r="C784" s="8"/>
      <c r="D784" s="8"/>
      <c r="E784" s="8"/>
      <c r="F784" s="8"/>
      <c r="G784" s="8"/>
      <c r="H784" s="8"/>
      <c r="I784" s="8"/>
      <c r="J784" s="8"/>
      <c r="K784" s="8"/>
      <c r="L784" s="8"/>
    </row>
    <row r="785" spans="1:12" x14ac:dyDescent="0.25">
      <c r="A785" s="8"/>
      <c r="B785" s="8"/>
      <c r="C785" s="8"/>
      <c r="D785" s="8"/>
      <c r="E785" s="8"/>
      <c r="F785" s="8"/>
      <c r="G785" s="8"/>
      <c r="H785" s="8"/>
      <c r="I785" s="8"/>
      <c r="J785" s="8"/>
      <c r="K785" s="8"/>
      <c r="L785" s="8"/>
    </row>
    <row r="786" spans="1:12" x14ac:dyDescent="0.25">
      <c r="A786" s="8"/>
      <c r="B786" s="8"/>
      <c r="C786" s="8"/>
      <c r="D786" s="8"/>
      <c r="E786" s="8"/>
      <c r="F786" s="8"/>
      <c r="G786" s="8"/>
      <c r="H786" s="8"/>
      <c r="I786" s="8"/>
      <c r="J786" s="8"/>
      <c r="K786" s="8"/>
      <c r="L786" s="8"/>
    </row>
    <row r="787" spans="1:12" x14ac:dyDescent="0.25">
      <c r="A787" s="8"/>
      <c r="B787" s="8"/>
      <c r="C787" s="8"/>
      <c r="D787" s="8"/>
      <c r="E787" s="8"/>
      <c r="F787" s="8"/>
      <c r="G787" s="8"/>
      <c r="H787" s="8"/>
      <c r="I787" s="8"/>
      <c r="J787" s="8"/>
      <c r="K787" s="8"/>
      <c r="L787" s="8"/>
    </row>
    <row r="788" spans="1:12" x14ac:dyDescent="0.25">
      <c r="A788" s="8"/>
      <c r="B788" s="8"/>
      <c r="C788" s="8"/>
      <c r="D788" s="8"/>
      <c r="E788" s="8"/>
      <c r="F788" s="8"/>
      <c r="G788" s="8"/>
      <c r="H788" s="8"/>
      <c r="I788" s="8"/>
      <c r="J788" s="8"/>
      <c r="K788" s="8"/>
      <c r="L788" s="8"/>
    </row>
    <row r="789" spans="1:12" x14ac:dyDescent="0.25">
      <c r="A789" s="8"/>
      <c r="B789" s="8"/>
      <c r="C789" s="8"/>
      <c r="D789" s="8"/>
      <c r="E789" s="8"/>
      <c r="F789" s="8"/>
      <c r="G789" s="8"/>
      <c r="H789" s="8"/>
      <c r="I789" s="8"/>
      <c r="J789" s="8"/>
      <c r="K789" s="8"/>
      <c r="L789" s="8"/>
    </row>
    <row r="790" spans="1:12" x14ac:dyDescent="0.25">
      <c r="A790" s="8"/>
      <c r="B790" s="8"/>
      <c r="C790" s="8"/>
      <c r="D790" s="8"/>
      <c r="E790" s="8"/>
      <c r="F790" s="8"/>
      <c r="G790" s="8"/>
      <c r="H790" s="8"/>
      <c r="I790" s="8"/>
      <c r="J790" s="8"/>
      <c r="K790" s="8"/>
      <c r="L790" s="8"/>
    </row>
    <row r="791" spans="1:12" x14ac:dyDescent="0.25">
      <c r="A791" s="8"/>
      <c r="B791" s="8"/>
      <c r="C791" s="8"/>
      <c r="D791" s="8"/>
      <c r="E791" s="8"/>
      <c r="F791" s="8"/>
      <c r="G791" s="8"/>
      <c r="H791" s="8"/>
      <c r="I791" s="8"/>
      <c r="J791" s="8"/>
      <c r="K791" s="8"/>
      <c r="L791" s="8"/>
    </row>
    <row r="792" spans="1:12" x14ac:dyDescent="0.25">
      <c r="A792" s="8"/>
      <c r="B792" s="8"/>
      <c r="C792" s="8"/>
      <c r="D792" s="8"/>
      <c r="E792" s="8"/>
      <c r="F792" s="8"/>
      <c r="G792" s="8"/>
      <c r="H792" s="8"/>
      <c r="I792" s="8"/>
      <c r="J792" s="8"/>
      <c r="K792" s="8"/>
      <c r="L792" s="8"/>
    </row>
  </sheetData>
  <mergeCells count="1">
    <mergeCell ref="A5:M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E15" sqref="E15"/>
    </sheetView>
  </sheetViews>
  <sheetFormatPr defaultRowHeight="15" x14ac:dyDescent="0.25"/>
  <cols>
    <col min="3" max="3" width="16.42578125" customWidth="1"/>
    <col min="4" max="4" width="17" bestFit="1" customWidth="1"/>
    <col min="5" max="12" width="25.85546875" bestFit="1" customWidth="1"/>
  </cols>
  <sheetData>
    <row r="1" spans="2:15" x14ac:dyDescent="0.25">
      <c r="C1" s="110" t="s">
        <v>96</v>
      </c>
      <c r="D1" s="110"/>
      <c r="E1" s="110"/>
      <c r="F1" s="110"/>
      <c r="G1" s="110"/>
      <c r="H1" s="110"/>
      <c r="I1" s="110"/>
      <c r="J1" s="110"/>
      <c r="K1" s="110"/>
      <c r="L1" s="110"/>
    </row>
    <row r="2" spans="2:15" x14ac:dyDescent="0.25">
      <c r="B2" s="5"/>
      <c r="C2" s="6" t="s">
        <v>58</v>
      </c>
      <c r="D2" s="6"/>
      <c r="E2" s="107" t="s">
        <v>86</v>
      </c>
      <c r="F2" s="108"/>
      <c r="G2" s="108"/>
      <c r="H2" s="108"/>
      <c r="I2" s="108"/>
      <c r="J2" s="108"/>
      <c r="K2" s="108"/>
      <c r="L2" s="109"/>
    </row>
    <row r="3" spans="2:15" x14ac:dyDescent="0.25">
      <c r="B3" s="1" t="s">
        <v>9</v>
      </c>
      <c r="C3" s="7" t="s">
        <v>132</v>
      </c>
      <c r="D3" s="7" t="s">
        <v>119</v>
      </c>
      <c r="E3" s="3" t="s">
        <v>111</v>
      </c>
      <c r="F3" s="3" t="s">
        <v>112</v>
      </c>
      <c r="G3" s="3" t="s">
        <v>113</v>
      </c>
      <c r="H3" s="3" t="s">
        <v>114</v>
      </c>
      <c r="I3" s="3" t="s">
        <v>115</v>
      </c>
      <c r="J3" s="3" t="s">
        <v>116</v>
      </c>
      <c r="K3" s="3" t="s">
        <v>117</v>
      </c>
      <c r="L3" s="3" t="s">
        <v>118</v>
      </c>
    </row>
    <row r="4" spans="2:15" x14ac:dyDescent="0.25">
      <c r="B4" s="2" t="s">
        <v>62</v>
      </c>
      <c r="C4" s="51">
        <f>O4*CONVERT(1,"lbm","kg")</f>
        <v>369.05908155731998</v>
      </c>
      <c r="D4" s="52">
        <v>416.15395083008298</v>
      </c>
      <c r="E4" s="4"/>
      <c r="F4" s="4"/>
      <c r="G4" s="4"/>
      <c r="H4" s="4"/>
      <c r="I4" s="4"/>
      <c r="J4" s="4"/>
      <c r="K4" s="4"/>
      <c r="L4" s="4"/>
      <c r="O4" s="38">
        <v>813.63599999999997</v>
      </c>
    </row>
    <row r="5" spans="2:15" x14ac:dyDescent="0.25">
      <c r="B5" s="2" t="s">
        <v>10</v>
      </c>
      <c r="C5" s="51">
        <f t="shared" ref="C5:C55" si="0">O5*CONVERT(1,"lbm","kg")</f>
        <v>323.85406596312004</v>
      </c>
      <c r="D5" s="52">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8">
        <v>713.976</v>
      </c>
    </row>
    <row r="6" spans="2:15" x14ac:dyDescent="0.25">
      <c r="B6" s="2" t="s">
        <v>11</v>
      </c>
      <c r="C6" s="51">
        <f t="shared" si="0"/>
        <v>452.86934376222001</v>
      </c>
      <c r="D6" s="52">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8">
        <v>998.40599999999995</v>
      </c>
    </row>
    <row r="7" spans="2:15" x14ac:dyDescent="0.25">
      <c r="B7" s="2" t="s">
        <v>12</v>
      </c>
      <c r="C7" s="51">
        <f t="shared" si="0"/>
        <v>339.64180199334004</v>
      </c>
      <c r="D7" s="52">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8">
        <v>748.78200000000004</v>
      </c>
    </row>
    <row r="8" spans="2:15" x14ac:dyDescent="0.25">
      <c r="B8" s="2" t="s">
        <v>13</v>
      </c>
      <c r="C8" s="51">
        <f t="shared" si="0"/>
        <v>182.56412503945</v>
      </c>
      <c r="D8" s="52">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8">
        <v>402.48500000000001</v>
      </c>
    </row>
    <row r="9" spans="2:15" x14ac:dyDescent="0.25">
      <c r="B9" s="2" t="s">
        <v>14</v>
      </c>
      <c r="C9" s="51">
        <f t="shared" si="0"/>
        <v>494.58215169979002</v>
      </c>
      <c r="D9" s="52">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8">
        <v>1090.367</v>
      </c>
    </row>
    <row r="10" spans="2:15" x14ac:dyDescent="0.25">
      <c r="B10" s="2" t="s">
        <v>15</v>
      </c>
      <c r="C10" s="51">
        <f t="shared" si="0"/>
        <v>245.26465193692002</v>
      </c>
      <c r="D10" s="52">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8">
        <v>540.71600000000001</v>
      </c>
    </row>
    <row r="11" spans="2:15" x14ac:dyDescent="0.25">
      <c r="B11" s="2" t="s">
        <v>63</v>
      </c>
      <c r="C11" s="51">
        <f t="shared" si="0"/>
        <v>179.17397566607002</v>
      </c>
      <c r="D11" s="52">
        <v>251.69872085639099</v>
      </c>
      <c r="E11" s="4"/>
      <c r="F11" s="4"/>
      <c r="G11" s="4"/>
      <c r="H11" s="4"/>
      <c r="I11" s="4"/>
      <c r="J11" s="4"/>
      <c r="K11" s="4"/>
      <c r="L11" s="4"/>
      <c r="O11" s="38">
        <v>395.01100000000002</v>
      </c>
    </row>
    <row r="12" spans="2:15" x14ac:dyDescent="0.25">
      <c r="B12" s="2" t="s">
        <v>16</v>
      </c>
      <c r="C12" s="51">
        <f t="shared" si="0"/>
        <v>318.10296830389001</v>
      </c>
      <c r="D12" s="52">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8">
        <v>701.29700000000003</v>
      </c>
    </row>
    <row r="13" spans="2:15" x14ac:dyDescent="0.25">
      <c r="B13" s="2" t="s">
        <v>17</v>
      </c>
      <c r="C13" s="51">
        <f t="shared" si="0"/>
        <v>366.63871267100001</v>
      </c>
      <c r="D13" s="52">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8">
        <v>808.3</v>
      </c>
    </row>
    <row r="14" spans="2:15" x14ac:dyDescent="0.25">
      <c r="B14" s="2" t="s">
        <v>18</v>
      </c>
      <c r="C14" s="51">
        <f t="shared" si="0"/>
        <v>324.32943076688002</v>
      </c>
      <c r="D14" s="52">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8">
        <v>715.024</v>
      </c>
    </row>
    <row r="15" spans="2:15" x14ac:dyDescent="0.25">
      <c r="B15" s="2" t="s">
        <v>64</v>
      </c>
      <c r="C15" s="51">
        <f t="shared" si="0"/>
        <v>632.35811253307008</v>
      </c>
      <c r="D15" s="52">
        <v>663.86918261816197</v>
      </c>
      <c r="E15" s="4"/>
      <c r="F15" s="4"/>
      <c r="G15" s="4"/>
      <c r="H15" s="4"/>
      <c r="I15" s="4"/>
      <c r="J15" s="4"/>
      <c r="K15" s="4"/>
      <c r="L15" s="4"/>
      <c r="O15" s="38">
        <v>1394.1110000000001</v>
      </c>
    </row>
    <row r="16" spans="2:15" x14ac:dyDescent="0.25">
      <c r="B16" s="2" t="s">
        <v>19</v>
      </c>
      <c r="C16" s="51">
        <f t="shared" si="0"/>
        <v>287.59615986717006</v>
      </c>
      <c r="D16" s="52">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8">
        <v>634.04100000000005</v>
      </c>
    </row>
    <row r="17" spans="2:15" x14ac:dyDescent="0.25">
      <c r="B17" s="2" t="s">
        <v>20</v>
      </c>
      <c r="C17" s="51">
        <f t="shared" si="0"/>
        <v>142.36994435664002</v>
      </c>
      <c r="D17" s="52">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8">
        <v>313.87200000000001</v>
      </c>
    </row>
    <row r="18" spans="2:15" x14ac:dyDescent="0.25">
      <c r="B18" s="2" t="s">
        <v>21</v>
      </c>
      <c r="C18" s="51">
        <f t="shared" si="0"/>
        <v>215.15292245447003</v>
      </c>
      <c r="D18" s="52">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8">
        <v>474.33100000000002</v>
      </c>
    </row>
    <row r="19" spans="2:15" x14ac:dyDescent="0.25">
      <c r="B19" s="2" t="s">
        <v>22</v>
      </c>
      <c r="C19" s="51">
        <f t="shared" si="0"/>
        <v>664.73372153419007</v>
      </c>
      <c r="D19" s="52">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8">
        <v>1465.4870000000001</v>
      </c>
    </row>
    <row r="20" spans="2:15" x14ac:dyDescent="0.25">
      <c r="B20" s="2" t="s">
        <v>23</v>
      </c>
      <c r="C20" s="51">
        <f t="shared" si="0"/>
        <v>332.57619364585003</v>
      </c>
      <c r="D20" s="52">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8">
        <v>733.20500000000004</v>
      </c>
    </row>
    <row r="21" spans="2:15" x14ac:dyDescent="0.25">
      <c r="B21" s="2" t="s">
        <v>24</v>
      </c>
      <c r="C21" s="51">
        <f t="shared" si="0"/>
        <v>792.40455154861002</v>
      </c>
      <c r="D21" s="52">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8">
        <v>1746.953</v>
      </c>
    </row>
    <row r="22" spans="2:15" x14ac:dyDescent="0.25">
      <c r="B22" s="2" t="s">
        <v>25</v>
      </c>
      <c r="C22" s="51">
        <f t="shared" si="0"/>
        <v>358.56023256130004</v>
      </c>
      <c r="D22" s="52">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8">
        <v>790.49</v>
      </c>
    </row>
    <row r="23" spans="2:15" x14ac:dyDescent="0.25">
      <c r="B23" s="2" t="s">
        <v>26</v>
      </c>
      <c r="C23" s="51">
        <f t="shared" si="0"/>
        <v>369.26954841700001</v>
      </c>
      <c r="D23" s="52">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8">
        <v>814.1</v>
      </c>
    </row>
    <row r="24" spans="2:15" x14ac:dyDescent="0.25">
      <c r="B24" s="2" t="s">
        <v>27</v>
      </c>
      <c r="C24" s="51">
        <f t="shared" si="0"/>
        <v>236.83735929468997</v>
      </c>
      <c r="D24" s="52">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8">
        <v>522.13699999999994</v>
      </c>
    </row>
    <row r="25" spans="2:15" x14ac:dyDescent="0.25">
      <c r="B25" s="2" t="s">
        <v>28</v>
      </c>
      <c r="C25" s="51">
        <f t="shared" si="0"/>
        <v>143.66540416536</v>
      </c>
      <c r="D25" s="52">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8">
        <v>316.72800000000001</v>
      </c>
    </row>
    <row r="26" spans="2:15" x14ac:dyDescent="0.25">
      <c r="B26" s="2" t="s">
        <v>29</v>
      </c>
      <c r="C26" s="51">
        <f t="shared" si="0"/>
        <v>359.28824831515004</v>
      </c>
      <c r="D26" s="52">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8">
        <v>792.09500000000003</v>
      </c>
    </row>
    <row r="27" spans="2:15" x14ac:dyDescent="0.25">
      <c r="B27" s="2" t="s">
        <v>30</v>
      </c>
      <c r="C27" s="51">
        <f t="shared" si="0"/>
        <v>341.17721216579002</v>
      </c>
      <c r="D27" s="52">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8">
        <v>752.16700000000003</v>
      </c>
    </row>
    <row r="28" spans="2:15" x14ac:dyDescent="0.25">
      <c r="B28" s="2" t="s">
        <v>31</v>
      </c>
      <c r="C28" s="51">
        <f t="shared" si="0"/>
        <v>658.50907344068003</v>
      </c>
      <c r="D28" s="52">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8">
        <v>1451.7639999999999</v>
      </c>
    </row>
    <row r="29" spans="2:15" x14ac:dyDescent="0.25">
      <c r="B29" s="2" t="s">
        <v>32</v>
      </c>
      <c r="C29" s="51">
        <f t="shared" si="0"/>
        <v>375.69876666938001</v>
      </c>
      <c r="D29" s="52">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8">
        <v>828.274</v>
      </c>
    </row>
    <row r="30" spans="2:15" x14ac:dyDescent="0.25">
      <c r="B30" s="2" t="s">
        <v>33</v>
      </c>
      <c r="C30" s="51">
        <f t="shared" si="0"/>
        <v>482.58644788277007</v>
      </c>
      <c r="D30" s="52">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8">
        <v>1063.921</v>
      </c>
    </row>
    <row r="31" spans="2:15" x14ac:dyDescent="0.25">
      <c r="B31" s="2" t="s">
        <v>34</v>
      </c>
      <c r="C31" s="51">
        <f t="shared" si="0"/>
        <v>284.13978600777006</v>
      </c>
      <c r="D31" s="52">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8">
        <v>626.42100000000005</v>
      </c>
    </row>
    <row r="32" spans="2:15" x14ac:dyDescent="0.25">
      <c r="B32" s="2" t="s">
        <v>35</v>
      </c>
      <c r="C32" s="51">
        <f t="shared" si="0"/>
        <v>588.69576458924007</v>
      </c>
      <c r="D32" s="52">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8">
        <v>1297.8520000000001</v>
      </c>
    </row>
    <row r="33" spans="2:15" x14ac:dyDescent="0.25">
      <c r="B33" s="2" t="s">
        <v>36</v>
      </c>
      <c r="C33" s="51">
        <f t="shared" si="0"/>
        <v>465.27827022830996</v>
      </c>
      <c r="D33" s="52">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8">
        <v>1025.7629999999999</v>
      </c>
    </row>
    <row r="34" spans="2:15" x14ac:dyDescent="0.25">
      <c r="B34" s="2" t="s">
        <v>37</v>
      </c>
      <c r="C34" s="51">
        <f t="shared" si="0"/>
        <v>125.29219162614</v>
      </c>
      <c r="D34" s="52">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8">
        <v>276.22199999999998</v>
      </c>
    </row>
    <row r="35" spans="2:15" x14ac:dyDescent="0.25">
      <c r="B35" s="2" t="s">
        <v>38</v>
      </c>
      <c r="C35" s="51">
        <f t="shared" si="0"/>
        <v>212.67222578294002</v>
      </c>
      <c r="D35" s="52">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8">
        <v>468.86200000000002</v>
      </c>
    </row>
    <row r="36" spans="2:15" x14ac:dyDescent="0.25">
      <c r="B36" s="2" t="s">
        <v>39</v>
      </c>
      <c r="C36" s="51">
        <f t="shared" si="0"/>
        <v>350.46315516443002</v>
      </c>
      <c r="D36" s="52">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8">
        <v>772.63900000000001</v>
      </c>
    </row>
    <row r="37" spans="2:15" x14ac:dyDescent="0.25">
      <c r="B37" s="2" t="s">
        <v>40</v>
      </c>
      <c r="C37" s="51">
        <f t="shared" si="0"/>
        <v>291.50249735761003</v>
      </c>
      <c r="D37" s="52">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8">
        <v>642.65300000000002</v>
      </c>
    </row>
    <row r="38" spans="2:15" x14ac:dyDescent="0.25">
      <c r="B38" s="2" t="s">
        <v>41</v>
      </c>
      <c r="C38" s="51">
        <f t="shared" si="0"/>
        <v>217.86994075077001</v>
      </c>
      <c r="D38" s="52">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8">
        <v>480.32100000000003</v>
      </c>
    </row>
    <row r="39" spans="2:15" x14ac:dyDescent="0.25">
      <c r="B39" s="2" t="s">
        <v>42</v>
      </c>
      <c r="C39" s="51">
        <f t="shared" si="0"/>
        <v>484.54868847539007</v>
      </c>
      <c r="D39" s="52">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8">
        <v>1068.2470000000001</v>
      </c>
    </row>
    <row r="40" spans="2:15" x14ac:dyDescent="0.25">
      <c r="B40" s="2" t="s">
        <v>43</v>
      </c>
      <c r="C40" s="51">
        <f t="shared" si="0"/>
        <v>294.07119094892005</v>
      </c>
      <c r="D40" s="52">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8">
        <v>648.31600000000003</v>
      </c>
    </row>
    <row r="41" spans="2:15" x14ac:dyDescent="0.25">
      <c r="B41" s="2" t="s">
        <v>44</v>
      </c>
      <c r="C41" s="51">
        <f t="shared" si="0"/>
        <v>165.53445310017</v>
      </c>
      <c r="D41" s="52">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8">
        <v>364.94099999999997</v>
      </c>
    </row>
    <row r="42" spans="2:15" x14ac:dyDescent="0.25">
      <c r="B42" s="2" t="s">
        <v>45</v>
      </c>
      <c r="C42" s="51">
        <f t="shared" si="0"/>
        <v>292.83288377882002</v>
      </c>
      <c r="D42" s="52">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8">
        <v>645.58600000000001</v>
      </c>
    </row>
    <row r="43" spans="2:15" x14ac:dyDescent="0.25">
      <c r="B43" s="2" t="s">
        <v>65</v>
      </c>
      <c r="C43" s="51">
        <f t="shared" si="0"/>
        <v>702.34650803933005</v>
      </c>
      <c r="D43" s="52">
        <v>725.71985847772805</v>
      </c>
      <c r="E43" s="4"/>
      <c r="F43" s="4"/>
      <c r="G43" s="4"/>
      <c r="H43" s="4"/>
      <c r="I43" s="4"/>
      <c r="J43" s="4"/>
      <c r="K43" s="4"/>
      <c r="L43" s="4"/>
      <c r="O43" s="38">
        <v>1548.4090000000001</v>
      </c>
    </row>
    <row r="44" spans="2:15" x14ac:dyDescent="0.25">
      <c r="B44" s="2" t="s">
        <v>46</v>
      </c>
      <c r="C44" s="51">
        <f t="shared" si="0"/>
        <v>381.00670458312004</v>
      </c>
      <c r="D44" s="52">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8">
        <v>839.976</v>
      </c>
    </row>
    <row r="45" spans="2:15" x14ac:dyDescent="0.25">
      <c r="B45" s="2" t="s">
        <v>47</v>
      </c>
      <c r="C45" s="51">
        <f t="shared" si="0"/>
        <v>252.45545177853</v>
      </c>
      <c r="D45" s="52">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8">
        <v>556.56899999999996</v>
      </c>
    </row>
    <row r="46" spans="2:15" x14ac:dyDescent="0.25">
      <c r="B46" s="2" t="s">
        <v>48</v>
      </c>
      <c r="C46" s="51">
        <f t="shared" si="0"/>
        <v>152.20972363905</v>
      </c>
      <c r="D46" s="52">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8">
        <v>335.565</v>
      </c>
    </row>
    <row r="47" spans="2:15" x14ac:dyDescent="0.25">
      <c r="B47" s="2" t="s">
        <v>49</v>
      </c>
      <c r="C47" s="51">
        <f t="shared" si="0"/>
        <v>297.77159750338001</v>
      </c>
      <c r="D47" s="52">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8">
        <v>656.47400000000005</v>
      </c>
    </row>
    <row r="48" spans="2:15" x14ac:dyDescent="0.25">
      <c r="B48" s="2" t="s">
        <v>50</v>
      </c>
      <c r="C48" s="51">
        <f t="shared" si="0"/>
        <v>351.54542655925002</v>
      </c>
      <c r="D48" s="52">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8">
        <v>775.02499999999998</v>
      </c>
    </row>
    <row r="49" spans="2:15" x14ac:dyDescent="0.25">
      <c r="B49" s="2" t="s">
        <v>51</v>
      </c>
      <c r="C49" s="51">
        <f t="shared" si="0"/>
        <v>644.65953760747004</v>
      </c>
      <c r="D49" s="52">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8">
        <v>1421.231</v>
      </c>
    </row>
    <row r="50" spans="2:15" x14ac:dyDescent="0.25">
      <c r="B50" s="2" t="s">
        <v>52</v>
      </c>
      <c r="C50" s="51">
        <f t="shared" si="0"/>
        <v>242.00422998136003</v>
      </c>
      <c r="D50" s="52">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8">
        <v>533.52800000000002</v>
      </c>
    </row>
    <row r="51" spans="2:15" x14ac:dyDescent="0.25">
      <c r="B51" s="2" t="s">
        <v>53</v>
      </c>
      <c r="C51" s="51">
        <f t="shared" si="0"/>
        <v>23.68840793088</v>
      </c>
      <c r="D51" s="52">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8">
        <v>52.223999999999997</v>
      </c>
    </row>
    <row r="52" spans="2:15" x14ac:dyDescent="0.25">
      <c r="B52" s="2" t="s">
        <v>54</v>
      </c>
      <c r="C52" s="51">
        <f t="shared" si="0"/>
        <v>120.92092195645</v>
      </c>
      <c r="D52" s="52">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8">
        <v>266.58499999999998</v>
      </c>
    </row>
    <row r="53" spans="2:15" x14ac:dyDescent="0.25">
      <c r="B53" s="2" t="s">
        <v>55</v>
      </c>
      <c r="C53" s="51">
        <f t="shared" si="0"/>
        <v>528.47502717856003</v>
      </c>
      <c r="D53" s="52">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8">
        <v>1165.088</v>
      </c>
    </row>
    <row r="54" spans="2:15" x14ac:dyDescent="0.25">
      <c r="B54" s="2" t="s">
        <v>56</v>
      </c>
      <c r="C54" s="51">
        <f t="shared" si="0"/>
        <v>892.82581993528004</v>
      </c>
      <c r="D54" s="52">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8">
        <v>1968.3440000000001</v>
      </c>
    </row>
    <row r="55" spans="2:15" x14ac:dyDescent="0.25">
      <c r="B55" s="2" t="s">
        <v>57</v>
      </c>
      <c r="C55" s="51">
        <f t="shared" si="0"/>
        <v>831.55410900331003</v>
      </c>
      <c r="D55" s="52">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8">
        <v>1833.2629999999999</v>
      </c>
    </row>
    <row r="57" spans="2:15" x14ac:dyDescent="0.25">
      <c r="E57" s="10">
        <v>2024</v>
      </c>
      <c r="F57" s="10">
        <v>2026</v>
      </c>
      <c r="G57" s="10">
        <v>2028</v>
      </c>
      <c r="H57" s="10">
        <v>2030</v>
      </c>
      <c r="I57" s="10">
        <v>2035</v>
      </c>
      <c r="J57" s="10">
        <v>2040</v>
      </c>
      <c r="K57" s="10">
        <v>2045</v>
      </c>
      <c r="L57" s="10">
        <v>2050</v>
      </c>
    </row>
  </sheetData>
  <mergeCells count="2">
    <mergeCell ref="E2:L2"/>
    <mergeCell ref="C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5" x14ac:dyDescent="0.25"/>
  <sheetData>
    <row r="2" spans="1:4" x14ac:dyDescent="0.25">
      <c r="A2" t="s">
        <v>92</v>
      </c>
      <c r="B2" t="s">
        <v>93</v>
      </c>
      <c r="C2" t="s">
        <v>95</v>
      </c>
      <c r="D2" t="s">
        <v>94</v>
      </c>
    </row>
    <row r="3" spans="1:4" x14ac:dyDescent="0.25">
      <c r="A3" t="s">
        <v>10</v>
      </c>
      <c r="B3">
        <v>2024</v>
      </c>
      <c r="C3" t="str">
        <f>_xlfn.CONCAT(A3,B3)</f>
        <v>AL2024</v>
      </c>
      <c r="D3">
        <v>450.9</v>
      </c>
    </row>
    <row r="4" spans="1:4" x14ac:dyDescent="0.25">
      <c r="A4" t="s">
        <v>10</v>
      </c>
      <c r="B4">
        <v>2026</v>
      </c>
      <c r="C4" t="str">
        <f t="shared" ref="C4:C67" si="0">_xlfn.CONCAT(A4,B4)</f>
        <v>AL2026</v>
      </c>
      <c r="D4">
        <v>422.8</v>
      </c>
    </row>
    <row r="5" spans="1:4" x14ac:dyDescent="0.25">
      <c r="A5" t="s">
        <v>10</v>
      </c>
      <c r="B5">
        <v>2028</v>
      </c>
      <c r="C5" t="str">
        <f t="shared" si="0"/>
        <v>AL2028</v>
      </c>
      <c r="D5">
        <v>370.7</v>
      </c>
    </row>
    <row r="6" spans="1:4" x14ac:dyDescent="0.25">
      <c r="A6" t="s">
        <v>10</v>
      </c>
      <c r="B6">
        <v>2030</v>
      </c>
      <c r="C6" t="str">
        <f t="shared" si="0"/>
        <v>AL2030</v>
      </c>
      <c r="D6">
        <v>360.1</v>
      </c>
    </row>
    <row r="7" spans="1:4" x14ac:dyDescent="0.25">
      <c r="A7" t="s">
        <v>10</v>
      </c>
      <c r="B7">
        <v>2035</v>
      </c>
      <c r="C7" t="str">
        <f t="shared" si="0"/>
        <v>AL2035</v>
      </c>
      <c r="D7">
        <v>302.10000000000002</v>
      </c>
    </row>
    <row r="8" spans="1:4" x14ac:dyDescent="0.25">
      <c r="A8" t="s">
        <v>10</v>
      </c>
      <c r="B8">
        <v>2040</v>
      </c>
      <c r="C8" t="str">
        <f t="shared" si="0"/>
        <v>AL2040</v>
      </c>
      <c r="D8">
        <v>231.6</v>
      </c>
    </row>
    <row r="9" spans="1:4" x14ac:dyDescent="0.25">
      <c r="A9" t="s">
        <v>10</v>
      </c>
      <c r="B9">
        <v>2045</v>
      </c>
      <c r="C9" t="str">
        <f t="shared" si="0"/>
        <v>AL2045</v>
      </c>
      <c r="D9">
        <v>211.6</v>
      </c>
    </row>
    <row r="10" spans="1:4" x14ac:dyDescent="0.25">
      <c r="A10" t="s">
        <v>10</v>
      </c>
      <c r="B10">
        <v>2050</v>
      </c>
      <c r="C10" t="str">
        <f t="shared" si="0"/>
        <v>AL2050</v>
      </c>
      <c r="D10">
        <v>230.1</v>
      </c>
    </row>
    <row r="11" spans="1:4" x14ac:dyDescent="0.25">
      <c r="A11" t="s">
        <v>11</v>
      </c>
      <c r="B11">
        <v>2024</v>
      </c>
      <c r="C11" t="str">
        <f t="shared" si="0"/>
        <v>AR2024</v>
      </c>
      <c r="D11">
        <v>454.7</v>
      </c>
    </row>
    <row r="12" spans="1:4" x14ac:dyDescent="0.25">
      <c r="A12" t="s">
        <v>11</v>
      </c>
      <c r="B12">
        <v>2026</v>
      </c>
      <c r="C12" t="str">
        <f t="shared" si="0"/>
        <v>AR2026</v>
      </c>
      <c r="D12">
        <v>379.6</v>
      </c>
    </row>
    <row r="13" spans="1:4" x14ac:dyDescent="0.25">
      <c r="A13" t="s">
        <v>11</v>
      </c>
      <c r="B13">
        <v>2028</v>
      </c>
      <c r="C13" t="str">
        <f t="shared" si="0"/>
        <v>AR2028</v>
      </c>
      <c r="D13">
        <v>214.1</v>
      </c>
    </row>
    <row r="14" spans="1:4" x14ac:dyDescent="0.25">
      <c r="A14" t="s">
        <v>11</v>
      </c>
      <c r="B14">
        <v>2030</v>
      </c>
      <c r="C14" t="str">
        <f t="shared" si="0"/>
        <v>AR2030</v>
      </c>
      <c r="D14">
        <v>125</v>
      </c>
    </row>
    <row r="15" spans="1:4" x14ac:dyDescent="0.25">
      <c r="A15" t="s">
        <v>11</v>
      </c>
      <c r="B15">
        <v>2035</v>
      </c>
      <c r="C15" t="str">
        <f t="shared" si="0"/>
        <v>AR2035</v>
      </c>
      <c r="D15">
        <v>92.7</v>
      </c>
    </row>
    <row r="16" spans="1:4" x14ac:dyDescent="0.25">
      <c r="A16" t="s">
        <v>11</v>
      </c>
      <c r="B16">
        <v>2040</v>
      </c>
      <c r="C16" t="str">
        <f t="shared" si="0"/>
        <v>AR2040</v>
      </c>
      <c r="D16">
        <v>67.599999999999994</v>
      </c>
    </row>
    <row r="17" spans="1:4" x14ac:dyDescent="0.25">
      <c r="A17" t="s">
        <v>11</v>
      </c>
      <c r="B17">
        <v>2045</v>
      </c>
      <c r="C17" t="str">
        <f t="shared" si="0"/>
        <v>AR2045</v>
      </c>
      <c r="D17">
        <v>72.2</v>
      </c>
    </row>
    <row r="18" spans="1:4" x14ac:dyDescent="0.25">
      <c r="A18" t="s">
        <v>11</v>
      </c>
      <c r="B18">
        <v>2050</v>
      </c>
      <c r="C18" t="str">
        <f t="shared" si="0"/>
        <v>AR2050</v>
      </c>
      <c r="D18">
        <v>164.7</v>
      </c>
    </row>
    <row r="19" spans="1:4" x14ac:dyDescent="0.25">
      <c r="A19" t="s">
        <v>12</v>
      </c>
      <c r="B19">
        <v>2024</v>
      </c>
      <c r="C19" t="str">
        <f t="shared" si="0"/>
        <v>AZ2024</v>
      </c>
      <c r="D19">
        <v>229.5</v>
      </c>
    </row>
    <row r="20" spans="1:4" x14ac:dyDescent="0.25">
      <c r="A20" t="s">
        <v>12</v>
      </c>
      <c r="B20">
        <v>2026</v>
      </c>
      <c r="C20" t="str">
        <f t="shared" si="0"/>
        <v>AZ2026</v>
      </c>
      <c r="D20">
        <v>199.9</v>
      </c>
    </row>
    <row r="21" spans="1:4" x14ac:dyDescent="0.25">
      <c r="A21" t="s">
        <v>12</v>
      </c>
      <c r="B21">
        <v>2028</v>
      </c>
      <c r="C21" t="str">
        <f t="shared" si="0"/>
        <v>AZ2028</v>
      </c>
      <c r="D21">
        <v>148.4</v>
      </c>
    </row>
    <row r="22" spans="1:4" x14ac:dyDescent="0.25">
      <c r="A22" t="s">
        <v>12</v>
      </c>
      <c r="B22">
        <v>2030</v>
      </c>
      <c r="C22" t="str">
        <f t="shared" si="0"/>
        <v>AZ2030</v>
      </c>
      <c r="D22">
        <v>136.80000000000001</v>
      </c>
    </row>
    <row r="23" spans="1:4" x14ac:dyDescent="0.25">
      <c r="A23" t="s">
        <v>12</v>
      </c>
      <c r="B23">
        <v>2035</v>
      </c>
      <c r="C23" t="str">
        <f t="shared" si="0"/>
        <v>AZ2035</v>
      </c>
      <c r="D23">
        <v>105.1</v>
      </c>
    </row>
    <row r="24" spans="1:4" x14ac:dyDescent="0.25">
      <c r="A24" t="s">
        <v>12</v>
      </c>
      <c r="B24">
        <v>2040</v>
      </c>
      <c r="C24" t="str">
        <f t="shared" si="0"/>
        <v>AZ2040</v>
      </c>
      <c r="D24">
        <v>69.3</v>
      </c>
    </row>
    <row r="25" spans="1:4" x14ac:dyDescent="0.25">
      <c r="A25" t="s">
        <v>12</v>
      </c>
      <c r="B25">
        <v>2045</v>
      </c>
      <c r="C25" t="str">
        <f t="shared" si="0"/>
        <v>AZ2045</v>
      </c>
      <c r="D25">
        <v>52.2</v>
      </c>
    </row>
    <row r="26" spans="1:4" x14ac:dyDescent="0.25">
      <c r="A26" t="s">
        <v>12</v>
      </c>
      <c r="B26">
        <v>2050</v>
      </c>
      <c r="C26" t="str">
        <f t="shared" si="0"/>
        <v>AZ2050</v>
      </c>
      <c r="D26">
        <v>75.8</v>
      </c>
    </row>
    <row r="27" spans="1:4" x14ac:dyDescent="0.25">
      <c r="A27" t="s">
        <v>13</v>
      </c>
      <c r="B27">
        <v>2024</v>
      </c>
      <c r="C27" t="str">
        <f t="shared" si="0"/>
        <v>CA2024</v>
      </c>
      <c r="D27">
        <v>143.9</v>
      </c>
    </row>
    <row r="28" spans="1:4" x14ac:dyDescent="0.25">
      <c r="A28" t="s">
        <v>13</v>
      </c>
      <c r="B28">
        <v>2026</v>
      </c>
      <c r="C28" t="str">
        <f t="shared" si="0"/>
        <v>CA2026</v>
      </c>
      <c r="D28">
        <v>128.4</v>
      </c>
    </row>
    <row r="29" spans="1:4" x14ac:dyDescent="0.25">
      <c r="A29" t="s">
        <v>13</v>
      </c>
      <c r="B29">
        <v>2028</v>
      </c>
      <c r="C29" t="str">
        <f t="shared" si="0"/>
        <v>CA2028</v>
      </c>
      <c r="D29">
        <v>87.6</v>
      </c>
    </row>
    <row r="30" spans="1:4" x14ac:dyDescent="0.25">
      <c r="A30" t="s">
        <v>13</v>
      </c>
      <c r="B30">
        <v>2030</v>
      </c>
      <c r="C30" t="str">
        <f t="shared" si="0"/>
        <v>CA2030</v>
      </c>
      <c r="D30">
        <v>55.1</v>
      </c>
    </row>
    <row r="31" spans="1:4" x14ac:dyDescent="0.25">
      <c r="A31" t="s">
        <v>13</v>
      </c>
      <c r="B31">
        <v>2035</v>
      </c>
      <c r="C31" t="str">
        <f t="shared" si="0"/>
        <v>CA2035</v>
      </c>
      <c r="D31">
        <v>33.1</v>
      </c>
    </row>
    <row r="32" spans="1:4" x14ac:dyDescent="0.25">
      <c r="A32" t="s">
        <v>13</v>
      </c>
      <c r="B32">
        <v>2040</v>
      </c>
      <c r="C32" t="str">
        <f t="shared" si="0"/>
        <v>CA2040</v>
      </c>
      <c r="D32">
        <v>18.2</v>
      </c>
    </row>
    <row r="33" spans="1:4" x14ac:dyDescent="0.25">
      <c r="A33" t="s">
        <v>13</v>
      </c>
      <c r="B33">
        <v>2045</v>
      </c>
      <c r="C33" t="str">
        <f t="shared" si="0"/>
        <v>CA2045</v>
      </c>
      <c r="D33">
        <v>13.1</v>
      </c>
    </row>
    <row r="34" spans="1:4" x14ac:dyDescent="0.25">
      <c r="A34" t="s">
        <v>13</v>
      </c>
      <c r="B34">
        <v>2050</v>
      </c>
      <c r="C34" t="str">
        <f t="shared" si="0"/>
        <v>CA2050</v>
      </c>
      <c r="D34">
        <v>23.6</v>
      </c>
    </row>
    <row r="35" spans="1:4" x14ac:dyDescent="0.25">
      <c r="A35" t="s">
        <v>14</v>
      </c>
      <c r="B35">
        <v>2024</v>
      </c>
      <c r="C35" t="str">
        <f t="shared" si="0"/>
        <v>CO2024</v>
      </c>
      <c r="D35">
        <v>497.8</v>
      </c>
    </row>
    <row r="36" spans="1:4" x14ac:dyDescent="0.25">
      <c r="A36" t="s">
        <v>14</v>
      </c>
      <c r="B36">
        <v>2026</v>
      </c>
      <c r="C36" t="str">
        <f t="shared" si="0"/>
        <v>CO2026</v>
      </c>
      <c r="D36">
        <v>435</v>
      </c>
    </row>
    <row r="37" spans="1:4" x14ac:dyDescent="0.25">
      <c r="A37" t="s">
        <v>14</v>
      </c>
      <c r="B37">
        <v>2028</v>
      </c>
      <c r="C37" t="str">
        <f t="shared" si="0"/>
        <v>CO2028</v>
      </c>
      <c r="D37">
        <v>147.69999999999999</v>
      </c>
    </row>
    <row r="38" spans="1:4" x14ac:dyDescent="0.25">
      <c r="A38" t="s">
        <v>14</v>
      </c>
      <c r="B38">
        <v>2030</v>
      </c>
      <c r="C38" t="str">
        <f t="shared" si="0"/>
        <v>CO2030</v>
      </c>
      <c r="D38">
        <v>34.799999999999997</v>
      </c>
    </row>
    <row r="39" spans="1:4" x14ac:dyDescent="0.25">
      <c r="A39" t="s">
        <v>14</v>
      </c>
      <c r="B39">
        <v>2035</v>
      </c>
      <c r="C39" t="str">
        <f t="shared" si="0"/>
        <v>CO2035</v>
      </c>
      <c r="D39">
        <v>26.6</v>
      </c>
    </row>
    <row r="40" spans="1:4" x14ac:dyDescent="0.25">
      <c r="A40" t="s">
        <v>14</v>
      </c>
      <c r="B40">
        <v>2040</v>
      </c>
      <c r="C40" t="str">
        <f t="shared" si="0"/>
        <v>CO2040</v>
      </c>
      <c r="D40">
        <v>18.8</v>
      </c>
    </row>
    <row r="41" spans="1:4" x14ac:dyDescent="0.25">
      <c r="A41" t="s">
        <v>14</v>
      </c>
      <c r="B41">
        <v>2045</v>
      </c>
      <c r="C41" t="str">
        <f t="shared" si="0"/>
        <v>CO2045</v>
      </c>
      <c r="D41">
        <v>7.2</v>
      </c>
    </row>
    <row r="42" spans="1:4" x14ac:dyDescent="0.25">
      <c r="A42" t="s">
        <v>14</v>
      </c>
      <c r="B42">
        <v>2050</v>
      </c>
      <c r="C42" t="str">
        <f t="shared" si="0"/>
        <v>CO2050</v>
      </c>
      <c r="D42">
        <v>23.2</v>
      </c>
    </row>
    <row r="43" spans="1:4" x14ac:dyDescent="0.25">
      <c r="A43" t="s">
        <v>15</v>
      </c>
      <c r="B43">
        <v>2024</v>
      </c>
      <c r="C43" t="str">
        <f t="shared" si="0"/>
        <v>CT2024</v>
      </c>
      <c r="D43">
        <v>238.9</v>
      </c>
    </row>
    <row r="44" spans="1:4" x14ac:dyDescent="0.25">
      <c r="A44" t="s">
        <v>15</v>
      </c>
      <c r="B44">
        <v>2026</v>
      </c>
      <c r="C44" t="str">
        <f t="shared" si="0"/>
        <v>CT2026</v>
      </c>
      <c r="D44">
        <v>235.1</v>
      </c>
    </row>
    <row r="45" spans="1:4" x14ac:dyDescent="0.25">
      <c r="A45" t="s">
        <v>15</v>
      </c>
      <c r="B45">
        <v>2028</v>
      </c>
      <c r="C45" t="str">
        <f t="shared" si="0"/>
        <v>CT2028</v>
      </c>
      <c r="D45">
        <v>225.7</v>
      </c>
    </row>
    <row r="46" spans="1:4" x14ac:dyDescent="0.25">
      <c r="A46" t="s">
        <v>15</v>
      </c>
      <c r="B46">
        <v>2030</v>
      </c>
      <c r="C46" t="str">
        <f t="shared" si="0"/>
        <v>CT2030</v>
      </c>
      <c r="D46">
        <v>211.4</v>
      </c>
    </row>
    <row r="47" spans="1:4" x14ac:dyDescent="0.25">
      <c r="A47" t="s">
        <v>15</v>
      </c>
      <c r="B47">
        <v>2035</v>
      </c>
      <c r="C47" t="str">
        <f t="shared" si="0"/>
        <v>CT2035</v>
      </c>
      <c r="D47">
        <v>192.7</v>
      </c>
    </row>
    <row r="48" spans="1:4" x14ac:dyDescent="0.25">
      <c r="A48" t="s">
        <v>15</v>
      </c>
      <c r="B48">
        <v>2040</v>
      </c>
      <c r="C48" t="str">
        <f t="shared" si="0"/>
        <v>CT2040</v>
      </c>
      <c r="D48">
        <v>191.1</v>
      </c>
    </row>
    <row r="49" spans="1:4" x14ac:dyDescent="0.25">
      <c r="A49" t="s">
        <v>15</v>
      </c>
      <c r="B49">
        <v>2045</v>
      </c>
      <c r="C49" t="str">
        <f t="shared" si="0"/>
        <v>CT2045</v>
      </c>
      <c r="D49">
        <v>203.7</v>
      </c>
    </row>
    <row r="50" spans="1:4" x14ac:dyDescent="0.25">
      <c r="A50" t="s">
        <v>15</v>
      </c>
      <c r="B50">
        <v>2050</v>
      </c>
      <c r="C50" t="str">
        <f t="shared" si="0"/>
        <v>CT2050</v>
      </c>
      <c r="D50">
        <v>218.4</v>
      </c>
    </row>
    <row r="51" spans="1:4" x14ac:dyDescent="0.25">
      <c r="A51" t="s">
        <v>16</v>
      </c>
      <c r="B51">
        <v>2024</v>
      </c>
      <c r="C51" t="str">
        <f t="shared" si="0"/>
        <v>DE2024</v>
      </c>
      <c r="D51">
        <v>412.5</v>
      </c>
    </row>
    <row r="52" spans="1:4" x14ac:dyDescent="0.25">
      <c r="A52" t="s">
        <v>16</v>
      </c>
      <c r="B52">
        <v>2026</v>
      </c>
      <c r="C52" t="str">
        <f t="shared" si="0"/>
        <v>DE2026</v>
      </c>
      <c r="D52">
        <v>403.1</v>
      </c>
    </row>
    <row r="53" spans="1:4" x14ac:dyDescent="0.25">
      <c r="A53" t="s">
        <v>16</v>
      </c>
      <c r="B53">
        <v>2028</v>
      </c>
      <c r="C53" t="str">
        <f t="shared" si="0"/>
        <v>DE2028</v>
      </c>
      <c r="D53">
        <v>379.2</v>
      </c>
    </row>
    <row r="54" spans="1:4" x14ac:dyDescent="0.25">
      <c r="A54" t="s">
        <v>16</v>
      </c>
      <c r="B54">
        <v>2030</v>
      </c>
      <c r="C54" t="str">
        <f t="shared" si="0"/>
        <v>DE2030</v>
      </c>
      <c r="D54">
        <v>357.8</v>
      </c>
    </row>
    <row r="55" spans="1:4" x14ac:dyDescent="0.25">
      <c r="A55" t="s">
        <v>16</v>
      </c>
      <c r="B55">
        <v>2035</v>
      </c>
      <c r="C55" t="str">
        <f t="shared" si="0"/>
        <v>DE2035</v>
      </c>
      <c r="D55">
        <v>325.39999999999998</v>
      </c>
    </row>
    <row r="56" spans="1:4" x14ac:dyDescent="0.25">
      <c r="A56" t="s">
        <v>16</v>
      </c>
      <c r="B56">
        <v>2040</v>
      </c>
      <c r="C56" t="str">
        <f t="shared" si="0"/>
        <v>DE2040</v>
      </c>
      <c r="D56">
        <v>276.2</v>
      </c>
    </row>
    <row r="57" spans="1:4" x14ac:dyDescent="0.25">
      <c r="A57" t="s">
        <v>16</v>
      </c>
      <c r="B57">
        <v>2045</v>
      </c>
      <c r="C57" t="str">
        <f t="shared" si="0"/>
        <v>DE2045</v>
      </c>
      <c r="D57">
        <v>289.8</v>
      </c>
    </row>
    <row r="58" spans="1:4" x14ac:dyDescent="0.25">
      <c r="A58" t="s">
        <v>16</v>
      </c>
      <c r="B58">
        <v>2050</v>
      </c>
      <c r="C58" t="str">
        <f t="shared" si="0"/>
        <v>DE2050</v>
      </c>
      <c r="D58">
        <v>395.8</v>
      </c>
    </row>
    <row r="59" spans="1:4" x14ac:dyDescent="0.25">
      <c r="A59" t="s">
        <v>17</v>
      </c>
      <c r="B59">
        <v>2024</v>
      </c>
      <c r="C59" t="str">
        <f t="shared" si="0"/>
        <v>FL2024</v>
      </c>
      <c r="D59">
        <v>356.5</v>
      </c>
    </row>
    <row r="60" spans="1:4" x14ac:dyDescent="0.25">
      <c r="A60" t="s">
        <v>17</v>
      </c>
      <c r="B60">
        <v>2026</v>
      </c>
      <c r="C60" t="str">
        <f t="shared" si="0"/>
        <v>FL2026</v>
      </c>
      <c r="D60">
        <v>282.39999999999998</v>
      </c>
    </row>
    <row r="61" spans="1:4" x14ac:dyDescent="0.25">
      <c r="A61" t="s">
        <v>17</v>
      </c>
      <c r="B61">
        <v>2028</v>
      </c>
      <c r="C61" t="str">
        <f t="shared" si="0"/>
        <v>FL2028</v>
      </c>
      <c r="D61">
        <v>216.4</v>
      </c>
    </row>
    <row r="62" spans="1:4" x14ac:dyDescent="0.25">
      <c r="A62" t="s">
        <v>17</v>
      </c>
      <c r="B62">
        <v>2030</v>
      </c>
      <c r="C62" t="str">
        <f t="shared" si="0"/>
        <v>FL2030</v>
      </c>
      <c r="D62">
        <v>183.2</v>
      </c>
    </row>
    <row r="63" spans="1:4" x14ac:dyDescent="0.25">
      <c r="A63" t="s">
        <v>17</v>
      </c>
      <c r="B63">
        <v>2035</v>
      </c>
      <c r="C63" t="str">
        <f t="shared" si="0"/>
        <v>FL2035</v>
      </c>
      <c r="D63">
        <v>125.5</v>
      </c>
    </row>
    <row r="64" spans="1:4" x14ac:dyDescent="0.25">
      <c r="A64" t="s">
        <v>17</v>
      </c>
      <c r="B64">
        <v>2040</v>
      </c>
      <c r="C64" t="str">
        <f t="shared" si="0"/>
        <v>FL2040</v>
      </c>
      <c r="D64">
        <v>113.1</v>
      </c>
    </row>
    <row r="65" spans="1:4" x14ac:dyDescent="0.25">
      <c r="A65" t="s">
        <v>17</v>
      </c>
      <c r="B65">
        <v>2045</v>
      </c>
      <c r="C65" t="str">
        <f t="shared" si="0"/>
        <v>FL2045</v>
      </c>
      <c r="D65">
        <v>100.2</v>
      </c>
    </row>
    <row r="66" spans="1:4" x14ac:dyDescent="0.25">
      <c r="A66" t="s">
        <v>17</v>
      </c>
      <c r="B66">
        <v>2050</v>
      </c>
      <c r="C66" t="str">
        <f t="shared" si="0"/>
        <v>FL2050</v>
      </c>
      <c r="D66">
        <v>127.6</v>
      </c>
    </row>
    <row r="67" spans="1:4" x14ac:dyDescent="0.25">
      <c r="A67" t="s">
        <v>18</v>
      </c>
      <c r="B67">
        <v>2024</v>
      </c>
      <c r="C67" t="str">
        <f t="shared" si="0"/>
        <v>GA2024</v>
      </c>
      <c r="D67">
        <v>302.7</v>
      </c>
    </row>
    <row r="68" spans="1:4" x14ac:dyDescent="0.25">
      <c r="A68" t="s">
        <v>18</v>
      </c>
      <c r="B68">
        <v>2026</v>
      </c>
      <c r="C68" t="str">
        <f t="shared" ref="C68:C131" si="1">_xlfn.CONCAT(A68,B68)</f>
        <v>GA2026</v>
      </c>
      <c r="D68">
        <v>266.7</v>
      </c>
    </row>
    <row r="69" spans="1:4" x14ac:dyDescent="0.25">
      <c r="A69" t="s">
        <v>18</v>
      </c>
      <c r="B69">
        <v>2028</v>
      </c>
      <c r="C69" t="str">
        <f t="shared" si="1"/>
        <v>GA2028</v>
      </c>
      <c r="D69">
        <v>211.6</v>
      </c>
    </row>
    <row r="70" spans="1:4" x14ac:dyDescent="0.25">
      <c r="A70" t="s">
        <v>18</v>
      </c>
      <c r="B70">
        <v>2030</v>
      </c>
      <c r="C70" t="str">
        <f t="shared" si="1"/>
        <v>GA2030</v>
      </c>
      <c r="D70">
        <v>188.7</v>
      </c>
    </row>
    <row r="71" spans="1:4" x14ac:dyDescent="0.25">
      <c r="A71" t="s">
        <v>18</v>
      </c>
      <c r="B71">
        <v>2035</v>
      </c>
      <c r="C71" t="str">
        <f t="shared" si="1"/>
        <v>GA2035</v>
      </c>
      <c r="D71">
        <v>132.1</v>
      </c>
    </row>
    <row r="72" spans="1:4" x14ac:dyDescent="0.25">
      <c r="A72" t="s">
        <v>18</v>
      </c>
      <c r="B72">
        <v>2040</v>
      </c>
      <c r="C72" t="str">
        <f t="shared" si="1"/>
        <v>GA2040</v>
      </c>
      <c r="D72">
        <v>87.8</v>
      </c>
    </row>
    <row r="73" spans="1:4" x14ac:dyDescent="0.25">
      <c r="A73" t="s">
        <v>18</v>
      </c>
      <c r="B73">
        <v>2045</v>
      </c>
      <c r="C73" t="str">
        <f t="shared" si="1"/>
        <v>GA2045</v>
      </c>
      <c r="D73">
        <v>63.7</v>
      </c>
    </row>
    <row r="74" spans="1:4" x14ac:dyDescent="0.25">
      <c r="A74" t="s">
        <v>18</v>
      </c>
      <c r="B74">
        <v>2050</v>
      </c>
      <c r="C74" t="str">
        <f t="shared" si="1"/>
        <v>GA2050</v>
      </c>
      <c r="D74">
        <v>96.2</v>
      </c>
    </row>
    <row r="75" spans="1:4" x14ac:dyDescent="0.25">
      <c r="A75" t="s">
        <v>19</v>
      </c>
      <c r="B75">
        <v>2024</v>
      </c>
      <c r="C75" t="str">
        <f t="shared" si="1"/>
        <v>IA2024</v>
      </c>
      <c r="D75">
        <v>432.1</v>
      </c>
    </row>
    <row r="76" spans="1:4" x14ac:dyDescent="0.25">
      <c r="A76" t="s">
        <v>19</v>
      </c>
      <c r="B76">
        <v>2026</v>
      </c>
      <c r="C76" t="str">
        <f t="shared" si="1"/>
        <v>IA2026</v>
      </c>
      <c r="D76">
        <v>341.8</v>
      </c>
    </row>
    <row r="77" spans="1:4" x14ac:dyDescent="0.25">
      <c r="A77" t="s">
        <v>19</v>
      </c>
      <c r="B77">
        <v>2028</v>
      </c>
      <c r="C77" t="str">
        <f t="shared" si="1"/>
        <v>IA2028</v>
      </c>
      <c r="D77">
        <v>164.9</v>
      </c>
    </row>
    <row r="78" spans="1:4" x14ac:dyDescent="0.25">
      <c r="A78" t="s">
        <v>19</v>
      </c>
      <c r="B78">
        <v>2030</v>
      </c>
      <c r="C78" t="str">
        <f t="shared" si="1"/>
        <v>IA2030</v>
      </c>
      <c r="D78">
        <v>109.1</v>
      </c>
    </row>
    <row r="79" spans="1:4" x14ac:dyDescent="0.25">
      <c r="A79" t="s">
        <v>19</v>
      </c>
      <c r="B79">
        <v>2035</v>
      </c>
      <c r="C79" t="str">
        <f t="shared" si="1"/>
        <v>IA2035</v>
      </c>
      <c r="D79">
        <v>95.3</v>
      </c>
    </row>
    <row r="80" spans="1:4" x14ac:dyDescent="0.25">
      <c r="A80" t="s">
        <v>19</v>
      </c>
      <c r="B80">
        <v>2040</v>
      </c>
      <c r="C80" t="str">
        <f t="shared" si="1"/>
        <v>IA2040</v>
      </c>
      <c r="D80">
        <v>72.8</v>
      </c>
    </row>
    <row r="81" spans="1:4" x14ac:dyDescent="0.25">
      <c r="A81" t="s">
        <v>19</v>
      </c>
      <c r="B81">
        <v>2045</v>
      </c>
      <c r="C81" t="str">
        <f t="shared" si="1"/>
        <v>IA2045</v>
      </c>
      <c r="D81">
        <v>62.2</v>
      </c>
    </row>
    <row r="82" spans="1:4" x14ac:dyDescent="0.25">
      <c r="A82" t="s">
        <v>19</v>
      </c>
      <c r="B82">
        <v>2050</v>
      </c>
      <c r="C82" t="str">
        <f t="shared" si="1"/>
        <v>IA2050</v>
      </c>
      <c r="D82">
        <v>89.2</v>
      </c>
    </row>
    <row r="83" spans="1:4" x14ac:dyDescent="0.25">
      <c r="A83" t="s">
        <v>20</v>
      </c>
      <c r="B83">
        <v>2024</v>
      </c>
      <c r="C83" t="str">
        <f t="shared" si="1"/>
        <v>ID2024</v>
      </c>
      <c r="D83">
        <v>67.2</v>
      </c>
    </row>
    <row r="84" spans="1:4" x14ac:dyDescent="0.25">
      <c r="A84" t="s">
        <v>20</v>
      </c>
      <c r="B84">
        <v>2026</v>
      </c>
      <c r="C84" t="str">
        <f t="shared" si="1"/>
        <v>ID2026</v>
      </c>
      <c r="D84">
        <v>59.5</v>
      </c>
    </row>
    <row r="85" spans="1:4" x14ac:dyDescent="0.25">
      <c r="A85" t="s">
        <v>20</v>
      </c>
      <c r="B85">
        <v>2028</v>
      </c>
      <c r="C85" t="str">
        <f t="shared" si="1"/>
        <v>ID2028</v>
      </c>
      <c r="D85">
        <v>41.9</v>
      </c>
    </row>
    <row r="86" spans="1:4" x14ac:dyDescent="0.25">
      <c r="A86" t="s">
        <v>20</v>
      </c>
      <c r="B86">
        <v>2030</v>
      </c>
      <c r="C86" t="str">
        <f t="shared" si="1"/>
        <v>ID2030</v>
      </c>
      <c r="D86">
        <v>33.5</v>
      </c>
    </row>
    <row r="87" spans="1:4" x14ac:dyDescent="0.25">
      <c r="A87" t="s">
        <v>20</v>
      </c>
      <c r="B87">
        <v>2035</v>
      </c>
      <c r="C87" t="str">
        <f t="shared" si="1"/>
        <v>ID2035</v>
      </c>
      <c r="D87">
        <v>34.200000000000003</v>
      </c>
    </row>
    <row r="88" spans="1:4" x14ac:dyDescent="0.25">
      <c r="A88" t="s">
        <v>20</v>
      </c>
      <c r="B88">
        <v>2040</v>
      </c>
      <c r="C88" t="str">
        <f t="shared" si="1"/>
        <v>ID2040</v>
      </c>
      <c r="D88">
        <v>63.8</v>
      </c>
    </row>
    <row r="89" spans="1:4" x14ac:dyDescent="0.25">
      <c r="A89" t="s">
        <v>20</v>
      </c>
      <c r="B89">
        <v>2045</v>
      </c>
      <c r="C89" t="str">
        <f t="shared" si="1"/>
        <v>ID2045</v>
      </c>
      <c r="D89">
        <v>68.400000000000006</v>
      </c>
    </row>
    <row r="90" spans="1:4" x14ac:dyDescent="0.25">
      <c r="A90" t="s">
        <v>20</v>
      </c>
      <c r="B90">
        <v>2050</v>
      </c>
      <c r="C90" t="str">
        <f t="shared" si="1"/>
        <v>ID2050</v>
      </c>
      <c r="D90">
        <v>126.8</v>
      </c>
    </row>
    <row r="91" spans="1:4" x14ac:dyDescent="0.25">
      <c r="A91" t="s">
        <v>21</v>
      </c>
      <c r="B91">
        <v>2024</v>
      </c>
      <c r="C91" t="str">
        <f t="shared" si="1"/>
        <v>IL2024</v>
      </c>
      <c r="D91">
        <v>238.8</v>
      </c>
    </row>
    <row r="92" spans="1:4" x14ac:dyDescent="0.25">
      <c r="A92" t="s">
        <v>21</v>
      </c>
      <c r="B92">
        <v>2026</v>
      </c>
      <c r="C92" t="str">
        <f t="shared" si="1"/>
        <v>IL2026</v>
      </c>
      <c r="D92">
        <v>182.9</v>
      </c>
    </row>
    <row r="93" spans="1:4" x14ac:dyDescent="0.25">
      <c r="A93" t="s">
        <v>21</v>
      </c>
      <c r="B93">
        <v>2028</v>
      </c>
      <c r="C93" t="str">
        <f t="shared" si="1"/>
        <v>IL2028</v>
      </c>
      <c r="D93">
        <v>76.2</v>
      </c>
    </row>
    <row r="94" spans="1:4" x14ac:dyDescent="0.25">
      <c r="A94" t="s">
        <v>21</v>
      </c>
      <c r="B94">
        <v>2030</v>
      </c>
      <c r="C94" t="str">
        <f t="shared" si="1"/>
        <v>IL2030</v>
      </c>
      <c r="D94">
        <v>44.7</v>
      </c>
    </row>
    <row r="95" spans="1:4" x14ac:dyDescent="0.25">
      <c r="A95" t="s">
        <v>21</v>
      </c>
      <c r="B95">
        <v>2035</v>
      </c>
      <c r="C95" t="str">
        <f t="shared" si="1"/>
        <v>IL2035</v>
      </c>
      <c r="D95">
        <v>34.6</v>
      </c>
    </row>
    <row r="96" spans="1:4" x14ac:dyDescent="0.25">
      <c r="A96" t="s">
        <v>21</v>
      </c>
      <c r="B96">
        <v>2040</v>
      </c>
      <c r="C96" t="str">
        <f t="shared" si="1"/>
        <v>IL2040</v>
      </c>
      <c r="D96">
        <v>29.1</v>
      </c>
    </row>
    <row r="97" spans="1:4" x14ac:dyDescent="0.25">
      <c r="A97" t="s">
        <v>21</v>
      </c>
      <c r="B97">
        <v>2045</v>
      </c>
      <c r="C97" t="str">
        <f t="shared" si="1"/>
        <v>IL2045</v>
      </c>
      <c r="D97">
        <v>5.9</v>
      </c>
    </row>
    <row r="98" spans="1:4" x14ac:dyDescent="0.25">
      <c r="A98" t="s">
        <v>21</v>
      </c>
      <c r="B98">
        <v>2050</v>
      </c>
      <c r="C98" t="str">
        <f t="shared" si="1"/>
        <v>IL2050</v>
      </c>
      <c r="D98">
        <v>7.7</v>
      </c>
    </row>
    <row r="99" spans="1:4" x14ac:dyDescent="0.25">
      <c r="A99" t="s">
        <v>22</v>
      </c>
      <c r="B99">
        <v>2024</v>
      </c>
      <c r="C99" t="str">
        <f t="shared" si="1"/>
        <v>IN2024</v>
      </c>
      <c r="D99">
        <v>760.5</v>
      </c>
    </row>
    <row r="100" spans="1:4" x14ac:dyDescent="0.25">
      <c r="A100" t="s">
        <v>22</v>
      </c>
      <c r="B100">
        <v>2026</v>
      </c>
      <c r="C100" t="str">
        <f t="shared" si="1"/>
        <v>IN2026</v>
      </c>
      <c r="D100">
        <v>699</v>
      </c>
    </row>
    <row r="101" spans="1:4" x14ac:dyDescent="0.25">
      <c r="A101" t="s">
        <v>22</v>
      </c>
      <c r="B101">
        <v>2028</v>
      </c>
      <c r="C101" t="str">
        <f t="shared" si="1"/>
        <v>IN2028</v>
      </c>
      <c r="D101">
        <v>538.4</v>
      </c>
    </row>
    <row r="102" spans="1:4" x14ac:dyDescent="0.25">
      <c r="A102" t="s">
        <v>22</v>
      </c>
      <c r="B102">
        <v>2030</v>
      </c>
      <c r="C102" t="str">
        <f t="shared" si="1"/>
        <v>IN2030</v>
      </c>
      <c r="D102">
        <v>444.5</v>
      </c>
    </row>
    <row r="103" spans="1:4" x14ac:dyDescent="0.25">
      <c r="A103" t="s">
        <v>22</v>
      </c>
      <c r="B103">
        <v>2035</v>
      </c>
      <c r="C103" t="str">
        <f t="shared" si="1"/>
        <v>IN2035</v>
      </c>
      <c r="D103">
        <v>325.60000000000002</v>
      </c>
    </row>
    <row r="104" spans="1:4" x14ac:dyDescent="0.25">
      <c r="A104" t="s">
        <v>22</v>
      </c>
      <c r="B104">
        <v>2040</v>
      </c>
      <c r="C104" t="str">
        <f t="shared" si="1"/>
        <v>IN2040</v>
      </c>
      <c r="D104">
        <v>287.3</v>
      </c>
    </row>
    <row r="105" spans="1:4" x14ac:dyDescent="0.25">
      <c r="A105" t="s">
        <v>22</v>
      </c>
      <c r="B105">
        <v>2045</v>
      </c>
      <c r="C105" t="str">
        <f t="shared" si="1"/>
        <v>IN2045</v>
      </c>
      <c r="D105">
        <v>277.5</v>
      </c>
    </row>
    <row r="106" spans="1:4" x14ac:dyDescent="0.25">
      <c r="A106" t="s">
        <v>22</v>
      </c>
      <c r="B106">
        <v>2050</v>
      </c>
      <c r="C106" t="str">
        <f t="shared" si="1"/>
        <v>IN2050</v>
      </c>
      <c r="D106">
        <v>369.5</v>
      </c>
    </row>
    <row r="107" spans="1:4" x14ac:dyDescent="0.25">
      <c r="A107" t="s">
        <v>23</v>
      </c>
      <c r="B107">
        <v>2024</v>
      </c>
      <c r="C107" t="str">
        <f t="shared" si="1"/>
        <v>KS2024</v>
      </c>
      <c r="D107">
        <v>291</v>
      </c>
    </row>
    <row r="108" spans="1:4" x14ac:dyDescent="0.25">
      <c r="A108" t="s">
        <v>23</v>
      </c>
      <c r="B108">
        <v>2026</v>
      </c>
      <c r="C108" t="str">
        <f t="shared" si="1"/>
        <v>KS2026</v>
      </c>
      <c r="D108">
        <v>120.5</v>
      </c>
    </row>
    <row r="109" spans="1:4" x14ac:dyDescent="0.25">
      <c r="A109" t="s">
        <v>23</v>
      </c>
      <c r="B109">
        <v>2028</v>
      </c>
      <c r="C109" t="str">
        <f t="shared" si="1"/>
        <v>KS2028</v>
      </c>
      <c r="D109">
        <v>58.4</v>
      </c>
    </row>
    <row r="110" spans="1:4" x14ac:dyDescent="0.25">
      <c r="A110" t="s">
        <v>23</v>
      </c>
      <c r="B110">
        <v>2030</v>
      </c>
      <c r="C110" t="str">
        <f t="shared" si="1"/>
        <v>KS2030</v>
      </c>
      <c r="D110">
        <v>50</v>
      </c>
    </row>
    <row r="111" spans="1:4" x14ac:dyDescent="0.25">
      <c r="A111" t="s">
        <v>23</v>
      </c>
      <c r="B111">
        <v>2035</v>
      </c>
      <c r="C111" t="str">
        <f t="shared" si="1"/>
        <v>KS2035</v>
      </c>
      <c r="D111">
        <v>37.4</v>
      </c>
    </row>
    <row r="112" spans="1:4" x14ac:dyDescent="0.25">
      <c r="A112" t="s">
        <v>23</v>
      </c>
      <c r="B112">
        <v>2040</v>
      </c>
      <c r="C112" t="str">
        <f t="shared" si="1"/>
        <v>KS2040</v>
      </c>
      <c r="D112">
        <v>25.3</v>
      </c>
    </row>
    <row r="113" spans="1:4" x14ac:dyDescent="0.25">
      <c r="A113" t="s">
        <v>23</v>
      </c>
      <c r="B113">
        <v>2045</v>
      </c>
      <c r="C113" t="str">
        <f t="shared" si="1"/>
        <v>KS2045</v>
      </c>
      <c r="D113">
        <v>13.7</v>
      </c>
    </row>
    <row r="114" spans="1:4" x14ac:dyDescent="0.25">
      <c r="A114" t="s">
        <v>23</v>
      </c>
      <c r="B114">
        <v>2050</v>
      </c>
      <c r="C114" t="str">
        <f t="shared" si="1"/>
        <v>KS2050</v>
      </c>
      <c r="D114">
        <v>30.2</v>
      </c>
    </row>
    <row r="115" spans="1:4" x14ac:dyDescent="0.25">
      <c r="A115" t="s">
        <v>24</v>
      </c>
      <c r="B115">
        <v>2024</v>
      </c>
      <c r="C115" t="str">
        <f t="shared" si="1"/>
        <v>KY2024</v>
      </c>
      <c r="D115">
        <v>944.6</v>
      </c>
    </row>
    <row r="116" spans="1:4" x14ac:dyDescent="0.25">
      <c r="A116" t="s">
        <v>24</v>
      </c>
      <c r="B116">
        <v>2026</v>
      </c>
      <c r="C116" t="str">
        <f t="shared" si="1"/>
        <v>KY2026</v>
      </c>
      <c r="D116">
        <v>926.3</v>
      </c>
    </row>
    <row r="117" spans="1:4" x14ac:dyDescent="0.25">
      <c r="A117" t="s">
        <v>24</v>
      </c>
      <c r="B117">
        <v>2028</v>
      </c>
      <c r="C117" t="str">
        <f t="shared" si="1"/>
        <v>KY2028</v>
      </c>
      <c r="D117">
        <v>831.4</v>
      </c>
    </row>
    <row r="118" spans="1:4" x14ac:dyDescent="0.25">
      <c r="A118" t="s">
        <v>24</v>
      </c>
      <c r="B118">
        <v>2030</v>
      </c>
      <c r="C118" t="str">
        <f t="shared" si="1"/>
        <v>KY2030</v>
      </c>
      <c r="D118">
        <v>761.3</v>
      </c>
    </row>
    <row r="119" spans="1:4" x14ac:dyDescent="0.25">
      <c r="A119" t="s">
        <v>24</v>
      </c>
      <c r="B119">
        <v>2035</v>
      </c>
      <c r="C119" t="str">
        <f t="shared" si="1"/>
        <v>KY2035</v>
      </c>
      <c r="D119">
        <v>605.5</v>
      </c>
    </row>
    <row r="120" spans="1:4" x14ac:dyDescent="0.25">
      <c r="A120" t="s">
        <v>24</v>
      </c>
      <c r="B120">
        <v>2040</v>
      </c>
      <c r="C120" t="str">
        <f t="shared" si="1"/>
        <v>KY2040</v>
      </c>
      <c r="D120">
        <v>377.9</v>
      </c>
    </row>
    <row r="121" spans="1:4" x14ac:dyDescent="0.25">
      <c r="A121" t="s">
        <v>24</v>
      </c>
      <c r="B121">
        <v>2045</v>
      </c>
      <c r="C121" t="str">
        <f t="shared" si="1"/>
        <v>KY2045</v>
      </c>
      <c r="D121">
        <v>388.7</v>
      </c>
    </row>
    <row r="122" spans="1:4" x14ac:dyDescent="0.25">
      <c r="A122" t="s">
        <v>24</v>
      </c>
      <c r="B122">
        <v>2050</v>
      </c>
      <c r="C122" t="str">
        <f t="shared" si="1"/>
        <v>KY2050</v>
      </c>
      <c r="D122">
        <v>399.7</v>
      </c>
    </row>
    <row r="123" spans="1:4" x14ac:dyDescent="0.25">
      <c r="A123" t="s">
        <v>25</v>
      </c>
      <c r="B123">
        <v>2024</v>
      </c>
      <c r="C123" t="str">
        <f t="shared" si="1"/>
        <v>LA2024</v>
      </c>
      <c r="D123">
        <v>461.3</v>
      </c>
    </row>
    <row r="124" spans="1:4" x14ac:dyDescent="0.25">
      <c r="A124" t="s">
        <v>25</v>
      </c>
      <c r="B124">
        <v>2026</v>
      </c>
      <c r="C124" t="str">
        <f t="shared" si="1"/>
        <v>LA2026</v>
      </c>
      <c r="D124">
        <v>429.4</v>
      </c>
    </row>
    <row r="125" spans="1:4" x14ac:dyDescent="0.25">
      <c r="A125" t="s">
        <v>25</v>
      </c>
      <c r="B125">
        <v>2028</v>
      </c>
      <c r="C125" t="str">
        <f t="shared" si="1"/>
        <v>LA2028</v>
      </c>
      <c r="D125">
        <v>359.7</v>
      </c>
    </row>
    <row r="126" spans="1:4" x14ac:dyDescent="0.25">
      <c r="A126" t="s">
        <v>25</v>
      </c>
      <c r="B126">
        <v>2030</v>
      </c>
      <c r="C126" t="str">
        <f t="shared" si="1"/>
        <v>LA2030</v>
      </c>
      <c r="D126">
        <v>285.89999999999998</v>
      </c>
    </row>
    <row r="127" spans="1:4" x14ac:dyDescent="0.25">
      <c r="A127" t="s">
        <v>25</v>
      </c>
      <c r="B127">
        <v>2035</v>
      </c>
      <c r="C127" t="str">
        <f t="shared" si="1"/>
        <v>LA2035</v>
      </c>
      <c r="D127">
        <v>186.2</v>
      </c>
    </row>
    <row r="128" spans="1:4" x14ac:dyDescent="0.25">
      <c r="A128" t="s">
        <v>25</v>
      </c>
      <c r="B128">
        <v>2040</v>
      </c>
      <c r="C128" t="str">
        <f t="shared" si="1"/>
        <v>LA2040</v>
      </c>
      <c r="D128">
        <v>142</v>
      </c>
    </row>
    <row r="129" spans="1:4" x14ac:dyDescent="0.25">
      <c r="A129" t="s">
        <v>25</v>
      </c>
      <c r="B129">
        <v>2045</v>
      </c>
      <c r="C129" t="str">
        <f t="shared" si="1"/>
        <v>LA2045</v>
      </c>
      <c r="D129">
        <v>135</v>
      </c>
    </row>
    <row r="130" spans="1:4" x14ac:dyDescent="0.25">
      <c r="A130" t="s">
        <v>25</v>
      </c>
      <c r="B130">
        <v>2050</v>
      </c>
      <c r="C130" t="str">
        <f t="shared" si="1"/>
        <v>LA2050</v>
      </c>
      <c r="D130">
        <v>224.1</v>
      </c>
    </row>
    <row r="131" spans="1:4" x14ac:dyDescent="0.25">
      <c r="A131" t="s">
        <v>26</v>
      </c>
      <c r="B131">
        <v>2024</v>
      </c>
      <c r="C131" t="str">
        <f t="shared" si="1"/>
        <v>MA2024</v>
      </c>
      <c r="D131">
        <v>273.5</v>
      </c>
    </row>
    <row r="132" spans="1:4" x14ac:dyDescent="0.25">
      <c r="A132" t="s">
        <v>26</v>
      </c>
      <c r="B132">
        <v>2026</v>
      </c>
      <c r="C132" t="str">
        <f t="shared" ref="C132:C195" si="2">_xlfn.CONCAT(A132,B132)</f>
        <v>MA2026</v>
      </c>
      <c r="D132">
        <v>254.5</v>
      </c>
    </row>
    <row r="133" spans="1:4" x14ac:dyDescent="0.25">
      <c r="A133" t="s">
        <v>26</v>
      </c>
      <c r="B133">
        <v>2028</v>
      </c>
      <c r="C133" t="str">
        <f t="shared" si="2"/>
        <v>MA2028</v>
      </c>
      <c r="D133">
        <v>201.2</v>
      </c>
    </row>
    <row r="134" spans="1:4" x14ac:dyDescent="0.25">
      <c r="A134" t="s">
        <v>26</v>
      </c>
      <c r="B134">
        <v>2030</v>
      </c>
      <c r="C134" t="str">
        <f t="shared" si="2"/>
        <v>MA2030</v>
      </c>
      <c r="D134">
        <v>164.8</v>
      </c>
    </row>
    <row r="135" spans="1:4" x14ac:dyDescent="0.25">
      <c r="A135" t="s">
        <v>26</v>
      </c>
      <c r="B135">
        <v>2035</v>
      </c>
      <c r="C135" t="str">
        <f t="shared" si="2"/>
        <v>MA2035</v>
      </c>
      <c r="D135">
        <v>106.9</v>
      </c>
    </row>
    <row r="136" spans="1:4" x14ac:dyDescent="0.25">
      <c r="A136" t="s">
        <v>26</v>
      </c>
      <c r="B136">
        <v>2040</v>
      </c>
      <c r="C136" t="str">
        <f t="shared" si="2"/>
        <v>MA2040</v>
      </c>
      <c r="D136">
        <v>104.7</v>
      </c>
    </row>
    <row r="137" spans="1:4" x14ac:dyDescent="0.25">
      <c r="A137" t="s">
        <v>26</v>
      </c>
      <c r="B137">
        <v>2045</v>
      </c>
      <c r="C137" t="str">
        <f t="shared" si="2"/>
        <v>MA2045</v>
      </c>
      <c r="D137">
        <v>118.5</v>
      </c>
    </row>
    <row r="138" spans="1:4" x14ac:dyDescent="0.25">
      <c r="A138" t="s">
        <v>26</v>
      </c>
      <c r="B138">
        <v>2050</v>
      </c>
      <c r="C138" t="str">
        <f t="shared" si="2"/>
        <v>MA2050</v>
      </c>
      <c r="D138">
        <v>125.4</v>
      </c>
    </row>
    <row r="139" spans="1:4" x14ac:dyDescent="0.25">
      <c r="A139" t="s">
        <v>27</v>
      </c>
      <c r="B139">
        <v>2024</v>
      </c>
      <c r="C139" t="str">
        <f t="shared" si="2"/>
        <v>MD2024</v>
      </c>
      <c r="D139">
        <v>167</v>
      </c>
    </row>
    <row r="140" spans="1:4" x14ac:dyDescent="0.25">
      <c r="A140" t="s">
        <v>27</v>
      </c>
      <c r="B140">
        <v>2026</v>
      </c>
      <c r="C140" t="str">
        <f t="shared" si="2"/>
        <v>MD2026</v>
      </c>
      <c r="D140">
        <v>140.1</v>
      </c>
    </row>
    <row r="141" spans="1:4" x14ac:dyDescent="0.25">
      <c r="A141" t="s">
        <v>27</v>
      </c>
      <c r="B141">
        <v>2028</v>
      </c>
      <c r="C141" t="str">
        <f t="shared" si="2"/>
        <v>MD2028</v>
      </c>
      <c r="D141">
        <v>123.5</v>
      </c>
    </row>
    <row r="142" spans="1:4" x14ac:dyDescent="0.25">
      <c r="A142" t="s">
        <v>27</v>
      </c>
      <c r="B142">
        <v>2030</v>
      </c>
      <c r="C142" t="str">
        <f t="shared" si="2"/>
        <v>MD2030</v>
      </c>
      <c r="D142">
        <v>115.6</v>
      </c>
    </row>
    <row r="143" spans="1:4" x14ac:dyDescent="0.25">
      <c r="A143" t="s">
        <v>27</v>
      </c>
      <c r="B143">
        <v>2035</v>
      </c>
      <c r="C143" t="str">
        <f t="shared" si="2"/>
        <v>MD2035</v>
      </c>
      <c r="D143">
        <v>103</v>
      </c>
    </row>
    <row r="144" spans="1:4" x14ac:dyDescent="0.25">
      <c r="A144" t="s">
        <v>27</v>
      </c>
      <c r="B144">
        <v>2040</v>
      </c>
      <c r="C144" t="str">
        <f t="shared" si="2"/>
        <v>MD2040</v>
      </c>
      <c r="D144">
        <v>94.1</v>
      </c>
    </row>
    <row r="145" spans="1:4" x14ac:dyDescent="0.25">
      <c r="A145" t="s">
        <v>27</v>
      </c>
      <c r="B145">
        <v>2045</v>
      </c>
      <c r="C145" t="str">
        <f t="shared" si="2"/>
        <v>MD2045</v>
      </c>
      <c r="D145">
        <v>96.7</v>
      </c>
    </row>
    <row r="146" spans="1:4" x14ac:dyDescent="0.25">
      <c r="A146" t="s">
        <v>27</v>
      </c>
      <c r="B146">
        <v>2050</v>
      </c>
      <c r="C146" t="str">
        <f t="shared" si="2"/>
        <v>MD2050</v>
      </c>
      <c r="D146">
        <v>113.1</v>
      </c>
    </row>
    <row r="147" spans="1:4" x14ac:dyDescent="0.25">
      <c r="A147" t="s">
        <v>28</v>
      </c>
      <c r="B147">
        <v>2024</v>
      </c>
      <c r="C147" t="str">
        <f t="shared" si="2"/>
        <v>ME2024</v>
      </c>
      <c r="D147">
        <v>50.6</v>
      </c>
    </row>
    <row r="148" spans="1:4" x14ac:dyDescent="0.25">
      <c r="A148" t="s">
        <v>28</v>
      </c>
      <c r="B148">
        <v>2026</v>
      </c>
      <c r="C148" t="str">
        <f t="shared" si="2"/>
        <v>ME2026</v>
      </c>
      <c r="D148">
        <v>61.3</v>
      </c>
    </row>
    <row r="149" spans="1:4" x14ac:dyDescent="0.25">
      <c r="A149" t="s">
        <v>28</v>
      </c>
      <c r="B149">
        <v>2028</v>
      </c>
      <c r="C149" t="str">
        <f t="shared" si="2"/>
        <v>ME2028</v>
      </c>
      <c r="D149">
        <v>65.5</v>
      </c>
    </row>
    <row r="150" spans="1:4" x14ac:dyDescent="0.25">
      <c r="A150" t="s">
        <v>28</v>
      </c>
      <c r="B150">
        <v>2030</v>
      </c>
      <c r="C150" t="str">
        <f t="shared" si="2"/>
        <v>ME2030</v>
      </c>
      <c r="D150">
        <v>42.5</v>
      </c>
    </row>
    <row r="151" spans="1:4" x14ac:dyDescent="0.25">
      <c r="A151" t="s">
        <v>28</v>
      </c>
      <c r="B151">
        <v>2035</v>
      </c>
      <c r="C151" t="str">
        <f t="shared" si="2"/>
        <v>ME2035</v>
      </c>
      <c r="D151">
        <v>29.6</v>
      </c>
    </row>
    <row r="152" spans="1:4" x14ac:dyDescent="0.25">
      <c r="A152" t="s">
        <v>28</v>
      </c>
      <c r="B152">
        <v>2040</v>
      </c>
      <c r="C152" t="str">
        <f t="shared" si="2"/>
        <v>ME2040</v>
      </c>
      <c r="D152">
        <v>32.700000000000003</v>
      </c>
    </row>
    <row r="153" spans="1:4" x14ac:dyDescent="0.25">
      <c r="A153" t="s">
        <v>28</v>
      </c>
      <c r="B153">
        <v>2045</v>
      </c>
      <c r="C153" t="str">
        <f t="shared" si="2"/>
        <v>ME2045</v>
      </c>
      <c r="D153">
        <v>52.3</v>
      </c>
    </row>
    <row r="154" spans="1:4" x14ac:dyDescent="0.25">
      <c r="A154" t="s">
        <v>28</v>
      </c>
      <c r="B154">
        <v>2050</v>
      </c>
      <c r="C154" t="str">
        <f t="shared" si="2"/>
        <v>ME2050</v>
      </c>
      <c r="D154">
        <v>98.6</v>
      </c>
    </row>
    <row r="155" spans="1:4" x14ac:dyDescent="0.25">
      <c r="A155" t="s">
        <v>29</v>
      </c>
      <c r="B155">
        <v>2024</v>
      </c>
      <c r="C155" t="str">
        <f t="shared" si="2"/>
        <v>MI2024</v>
      </c>
      <c r="D155">
        <v>513</v>
      </c>
    </row>
    <row r="156" spans="1:4" x14ac:dyDescent="0.25">
      <c r="A156" t="s">
        <v>29</v>
      </c>
      <c r="B156">
        <v>2026</v>
      </c>
      <c r="C156" t="str">
        <f t="shared" si="2"/>
        <v>MI2026</v>
      </c>
      <c r="D156">
        <v>435.7</v>
      </c>
    </row>
    <row r="157" spans="1:4" x14ac:dyDescent="0.25">
      <c r="A157" t="s">
        <v>29</v>
      </c>
      <c r="B157">
        <v>2028</v>
      </c>
      <c r="C157" t="str">
        <f t="shared" si="2"/>
        <v>MI2028</v>
      </c>
      <c r="D157">
        <v>387.3</v>
      </c>
    </row>
    <row r="158" spans="1:4" x14ac:dyDescent="0.25">
      <c r="A158" t="s">
        <v>29</v>
      </c>
      <c r="B158">
        <v>2030</v>
      </c>
      <c r="C158" t="str">
        <f t="shared" si="2"/>
        <v>MI2030</v>
      </c>
      <c r="D158">
        <v>329.6</v>
      </c>
    </row>
    <row r="159" spans="1:4" x14ac:dyDescent="0.25">
      <c r="A159" t="s">
        <v>29</v>
      </c>
      <c r="B159">
        <v>2035</v>
      </c>
      <c r="C159" t="str">
        <f t="shared" si="2"/>
        <v>MI2035</v>
      </c>
      <c r="D159">
        <v>307.7</v>
      </c>
    </row>
    <row r="160" spans="1:4" x14ac:dyDescent="0.25">
      <c r="A160" t="s">
        <v>29</v>
      </c>
      <c r="B160">
        <v>2040</v>
      </c>
      <c r="C160" t="str">
        <f t="shared" si="2"/>
        <v>MI2040</v>
      </c>
      <c r="D160">
        <v>284.5</v>
      </c>
    </row>
    <row r="161" spans="1:4" x14ac:dyDescent="0.25">
      <c r="A161" t="s">
        <v>29</v>
      </c>
      <c r="B161">
        <v>2045</v>
      </c>
      <c r="C161" t="str">
        <f t="shared" si="2"/>
        <v>MI2045</v>
      </c>
      <c r="D161">
        <v>265.8</v>
      </c>
    </row>
    <row r="162" spans="1:4" x14ac:dyDescent="0.25">
      <c r="A162" t="s">
        <v>29</v>
      </c>
      <c r="B162">
        <v>2050</v>
      </c>
      <c r="C162" t="str">
        <f t="shared" si="2"/>
        <v>MI2050</v>
      </c>
      <c r="D162">
        <v>276.3</v>
      </c>
    </row>
    <row r="163" spans="1:4" x14ac:dyDescent="0.25">
      <c r="A163" t="s">
        <v>30</v>
      </c>
      <c r="B163">
        <v>2024</v>
      </c>
      <c r="C163" t="str">
        <f t="shared" si="2"/>
        <v>MN2024</v>
      </c>
      <c r="D163">
        <v>266.60000000000002</v>
      </c>
    </row>
    <row r="164" spans="1:4" x14ac:dyDescent="0.25">
      <c r="A164" t="s">
        <v>30</v>
      </c>
      <c r="B164">
        <v>2026</v>
      </c>
      <c r="C164" t="str">
        <f t="shared" si="2"/>
        <v>MN2026</v>
      </c>
      <c r="D164">
        <v>136.5</v>
      </c>
    </row>
    <row r="165" spans="1:4" x14ac:dyDescent="0.25">
      <c r="A165" t="s">
        <v>30</v>
      </c>
      <c r="B165">
        <v>2028</v>
      </c>
      <c r="C165" t="str">
        <f t="shared" si="2"/>
        <v>MN2028</v>
      </c>
      <c r="D165">
        <v>89.6</v>
      </c>
    </row>
    <row r="166" spans="1:4" x14ac:dyDescent="0.25">
      <c r="A166" t="s">
        <v>30</v>
      </c>
      <c r="B166">
        <v>2030</v>
      </c>
      <c r="C166" t="str">
        <f t="shared" si="2"/>
        <v>MN2030</v>
      </c>
      <c r="D166">
        <v>61.4</v>
      </c>
    </row>
    <row r="167" spans="1:4" x14ac:dyDescent="0.25">
      <c r="A167" t="s">
        <v>30</v>
      </c>
      <c r="B167">
        <v>2035</v>
      </c>
      <c r="C167" t="str">
        <f t="shared" si="2"/>
        <v>MN2035</v>
      </c>
      <c r="D167">
        <v>22</v>
      </c>
    </row>
    <row r="168" spans="1:4" x14ac:dyDescent="0.25">
      <c r="A168" t="s">
        <v>30</v>
      </c>
      <c r="B168">
        <v>2040</v>
      </c>
      <c r="C168" t="str">
        <f t="shared" si="2"/>
        <v>MN2040</v>
      </c>
      <c r="D168">
        <v>15.2</v>
      </c>
    </row>
    <row r="169" spans="1:4" x14ac:dyDescent="0.25">
      <c r="A169" t="s">
        <v>30</v>
      </c>
      <c r="B169">
        <v>2045</v>
      </c>
      <c r="C169" t="str">
        <f t="shared" si="2"/>
        <v>MN2045</v>
      </c>
      <c r="D169">
        <v>18.899999999999999</v>
      </c>
    </row>
    <row r="170" spans="1:4" x14ac:dyDescent="0.25">
      <c r="A170" t="s">
        <v>30</v>
      </c>
      <c r="B170">
        <v>2050</v>
      </c>
      <c r="C170" t="str">
        <f t="shared" si="2"/>
        <v>MN2050</v>
      </c>
      <c r="D170">
        <v>32.9</v>
      </c>
    </row>
    <row r="171" spans="1:4" x14ac:dyDescent="0.25">
      <c r="A171" t="s">
        <v>31</v>
      </c>
      <c r="B171">
        <v>2024</v>
      </c>
      <c r="C171" t="str">
        <f t="shared" si="2"/>
        <v>MO2024</v>
      </c>
      <c r="D171">
        <v>841.9</v>
      </c>
    </row>
    <row r="172" spans="1:4" x14ac:dyDescent="0.25">
      <c r="A172" t="s">
        <v>31</v>
      </c>
      <c r="B172">
        <v>2026</v>
      </c>
      <c r="C172" t="str">
        <f t="shared" si="2"/>
        <v>MO2026</v>
      </c>
      <c r="D172">
        <v>805.4</v>
      </c>
    </row>
    <row r="173" spans="1:4" x14ac:dyDescent="0.25">
      <c r="A173" t="s">
        <v>31</v>
      </c>
      <c r="B173">
        <v>2028</v>
      </c>
      <c r="C173" t="str">
        <f t="shared" si="2"/>
        <v>MO2028</v>
      </c>
      <c r="D173">
        <v>487.7</v>
      </c>
    </row>
    <row r="174" spans="1:4" x14ac:dyDescent="0.25">
      <c r="A174" t="s">
        <v>31</v>
      </c>
      <c r="B174">
        <v>2030</v>
      </c>
      <c r="C174" t="str">
        <f t="shared" si="2"/>
        <v>MO2030</v>
      </c>
      <c r="D174">
        <v>339.9</v>
      </c>
    </row>
    <row r="175" spans="1:4" x14ac:dyDescent="0.25">
      <c r="A175" t="s">
        <v>31</v>
      </c>
      <c r="B175">
        <v>2035</v>
      </c>
      <c r="C175" t="str">
        <f t="shared" si="2"/>
        <v>MO2035</v>
      </c>
      <c r="D175">
        <v>288.3</v>
      </c>
    </row>
    <row r="176" spans="1:4" x14ac:dyDescent="0.25">
      <c r="A176" t="s">
        <v>31</v>
      </c>
      <c r="B176">
        <v>2040</v>
      </c>
      <c r="C176" t="str">
        <f t="shared" si="2"/>
        <v>MO2040</v>
      </c>
      <c r="D176">
        <v>201.9</v>
      </c>
    </row>
    <row r="177" spans="1:4" x14ac:dyDescent="0.25">
      <c r="A177" t="s">
        <v>31</v>
      </c>
      <c r="B177">
        <v>2045</v>
      </c>
      <c r="C177" t="str">
        <f t="shared" si="2"/>
        <v>MO2045</v>
      </c>
      <c r="D177">
        <v>168.9</v>
      </c>
    </row>
    <row r="178" spans="1:4" x14ac:dyDescent="0.25">
      <c r="A178" t="s">
        <v>31</v>
      </c>
      <c r="B178">
        <v>2050</v>
      </c>
      <c r="C178" t="str">
        <f t="shared" si="2"/>
        <v>MO2050</v>
      </c>
      <c r="D178">
        <v>147.9</v>
      </c>
    </row>
    <row r="179" spans="1:4" x14ac:dyDescent="0.25">
      <c r="A179" t="s">
        <v>32</v>
      </c>
      <c r="B179">
        <v>2024</v>
      </c>
      <c r="C179" t="str">
        <f t="shared" si="2"/>
        <v>MS2024</v>
      </c>
      <c r="D179">
        <v>451.3</v>
      </c>
    </row>
    <row r="180" spans="1:4" x14ac:dyDescent="0.25">
      <c r="A180" t="s">
        <v>32</v>
      </c>
      <c r="B180">
        <v>2026</v>
      </c>
      <c r="C180" t="str">
        <f t="shared" si="2"/>
        <v>MS2026</v>
      </c>
      <c r="D180">
        <v>431.5</v>
      </c>
    </row>
    <row r="181" spans="1:4" x14ac:dyDescent="0.25">
      <c r="A181" t="s">
        <v>32</v>
      </c>
      <c r="B181">
        <v>2028</v>
      </c>
      <c r="C181" t="str">
        <f t="shared" si="2"/>
        <v>MS2028</v>
      </c>
      <c r="D181">
        <v>378</v>
      </c>
    </row>
    <row r="182" spans="1:4" x14ac:dyDescent="0.25">
      <c r="A182" t="s">
        <v>32</v>
      </c>
      <c r="B182">
        <v>2030</v>
      </c>
      <c r="C182" t="str">
        <f t="shared" si="2"/>
        <v>MS2030</v>
      </c>
      <c r="D182">
        <v>321.89999999999998</v>
      </c>
    </row>
    <row r="183" spans="1:4" x14ac:dyDescent="0.25">
      <c r="A183" t="s">
        <v>32</v>
      </c>
      <c r="B183">
        <v>2035</v>
      </c>
      <c r="C183" t="str">
        <f t="shared" si="2"/>
        <v>MS2035</v>
      </c>
      <c r="D183">
        <v>208.9</v>
      </c>
    </row>
    <row r="184" spans="1:4" x14ac:dyDescent="0.25">
      <c r="A184" t="s">
        <v>32</v>
      </c>
      <c r="B184">
        <v>2040</v>
      </c>
      <c r="C184" t="str">
        <f t="shared" si="2"/>
        <v>MS2040</v>
      </c>
      <c r="D184">
        <v>69.2</v>
      </c>
    </row>
    <row r="185" spans="1:4" x14ac:dyDescent="0.25">
      <c r="A185" t="s">
        <v>32</v>
      </c>
      <c r="B185">
        <v>2045</v>
      </c>
      <c r="C185" t="str">
        <f t="shared" si="2"/>
        <v>MS2045</v>
      </c>
      <c r="D185">
        <v>64.099999999999994</v>
      </c>
    </row>
    <row r="186" spans="1:4" x14ac:dyDescent="0.25">
      <c r="A186" t="s">
        <v>32</v>
      </c>
      <c r="B186">
        <v>2050</v>
      </c>
      <c r="C186" t="str">
        <f t="shared" si="2"/>
        <v>MS2050</v>
      </c>
      <c r="D186">
        <v>93.5</v>
      </c>
    </row>
    <row r="187" spans="1:4" x14ac:dyDescent="0.25">
      <c r="A187" t="s">
        <v>33</v>
      </c>
      <c r="B187">
        <v>2024</v>
      </c>
      <c r="C187" t="str">
        <f t="shared" si="2"/>
        <v>MT2024</v>
      </c>
      <c r="D187">
        <v>295.3</v>
      </c>
    </row>
    <row r="188" spans="1:4" x14ac:dyDescent="0.25">
      <c r="A188" t="s">
        <v>33</v>
      </c>
      <c r="B188">
        <v>2026</v>
      </c>
      <c r="C188" t="str">
        <f t="shared" si="2"/>
        <v>MT2026</v>
      </c>
      <c r="D188">
        <v>80.7</v>
      </c>
    </row>
    <row r="189" spans="1:4" x14ac:dyDescent="0.25">
      <c r="A189" t="s">
        <v>33</v>
      </c>
      <c r="B189">
        <v>2028</v>
      </c>
      <c r="C189" t="str">
        <f t="shared" si="2"/>
        <v>MT2028</v>
      </c>
      <c r="D189">
        <v>30.8</v>
      </c>
    </row>
    <row r="190" spans="1:4" x14ac:dyDescent="0.25">
      <c r="A190" t="s">
        <v>33</v>
      </c>
      <c r="B190">
        <v>2030</v>
      </c>
      <c r="C190" t="str">
        <f t="shared" si="2"/>
        <v>MT2030</v>
      </c>
      <c r="D190">
        <v>21.7</v>
      </c>
    </row>
    <row r="191" spans="1:4" x14ac:dyDescent="0.25">
      <c r="A191" t="s">
        <v>33</v>
      </c>
      <c r="B191">
        <v>2035</v>
      </c>
      <c r="C191" t="str">
        <f t="shared" si="2"/>
        <v>MT2035</v>
      </c>
      <c r="D191">
        <v>27.8</v>
      </c>
    </row>
    <row r="192" spans="1:4" x14ac:dyDescent="0.25">
      <c r="A192" t="s">
        <v>33</v>
      </c>
      <c r="B192">
        <v>2040</v>
      </c>
      <c r="C192" t="str">
        <f t="shared" si="2"/>
        <v>MT2040</v>
      </c>
      <c r="D192">
        <v>20.3</v>
      </c>
    </row>
    <row r="193" spans="1:4" x14ac:dyDescent="0.25">
      <c r="A193" t="s">
        <v>33</v>
      </c>
      <c r="B193">
        <v>2045</v>
      </c>
      <c r="C193" t="str">
        <f t="shared" si="2"/>
        <v>MT2045</v>
      </c>
      <c r="D193">
        <v>21</v>
      </c>
    </row>
    <row r="194" spans="1:4" x14ac:dyDescent="0.25">
      <c r="A194" t="s">
        <v>33</v>
      </c>
      <c r="B194">
        <v>2050</v>
      </c>
      <c r="C194" t="str">
        <f t="shared" si="2"/>
        <v>MT2050</v>
      </c>
      <c r="D194">
        <v>36</v>
      </c>
    </row>
    <row r="195" spans="1:4" x14ac:dyDescent="0.25">
      <c r="A195" t="s">
        <v>34</v>
      </c>
      <c r="B195">
        <v>2024</v>
      </c>
      <c r="C195" t="str">
        <f t="shared" si="2"/>
        <v>NC2024</v>
      </c>
      <c r="D195">
        <v>385.7</v>
      </c>
    </row>
    <row r="196" spans="1:4" x14ac:dyDescent="0.25">
      <c r="A196" t="s">
        <v>34</v>
      </c>
      <c r="B196">
        <v>2026</v>
      </c>
      <c r="C196" t="str">
        <f t="shared" ref="C196:C259" si="3">_xlfn.CONCAT(A196,B196)</f>
        <v>NC2026</v>
      </c>
      <c r="D196">
        <v>333.9</v>
      </c>
    </row>
    <row r="197" spans="1:4" x14ac:dyDescent="0.25">
      <c r="A197" t="s">
        <v>34</v>
      </c>
      <c r="B197">
        <v>2028</v>
      </c>
      <c r="C197" t="str">
        <f t="shared" si="3"/>
        <v>NC2028</v>
      </c>
      <c r="D197">
        <v>237.6</v>
      </c>
    </row>
    <row r="198" spans="1:4" x14ac:dyDescent="0.25">
      <c r="A198" t="s">
        <v>34</v>
      </c>
      <c r="B198">
        <v>2030</v>
      </c>
      <c r="C198" t="str">
        <f t="shared" si="3"/>
        <v>NC2030</v>
      </c>
      <c r="D198">
        <v>199.6</v>
      </c>
    </row>
    <row r="199" spans="1:4" x14ac:dyDescent="0.25">
      <c r="A199" t="s">
        <v>34</v>
      </c>
      <c r="B199">
        <v>2035</v>
      </c>
      <c r="C199" t="str">
        <f t="shared" si="3"/>
        <v>NC2035</v>
      </c>
      <c r="D199">
        <v>110.3</v>
      </c>
    </row>
    <row r="200" spans="1:4" x14ac:dyDescent="0.25">
      <c r="A200" t="s">
        <v>34</v>
      </c>
      <c r="B200">
        <v>2040</v>
      </c>
      <c r="C200" t="str">
        <f t="shared" si="3"/>
        <v>NC2040</v>
      </c>
      <c r="D200">
        <v>82.2</v>
      </c>
    </row>
    <row r="201" spans="1:4" x14ac:dyDescent="0.25">
      <c r="A201" t="s">
        <v>34</v>
      </c>
      <c r="B201">
        <v>2045</v>
      </c>
      <c r="C201" t="str">
        <f t="shared" si="3"/>
        <v>NC2045</v>
      </c>
      <c r="D201">
        <v>72.099999999999994</v>
      </c>
    </row>
    <row r="202" spans="1:4" x14ac:dyDescent="0.25">
      <c r="A202" t="s">
        <v>34</v>
      </c>
      <c r="B202">
        <v>2050</v>
      </c>
      <c r="C202" t="str">
        <f t="shared" si="3"/>
        <v>NC2050</v>
      </c>
      <c r="D202">
        <v>79.3</v>
      </c>
    </row>
    <row r="203" spans="1:4" x14ac:dyDescent="0.25">
      <c r="A203" t="s">
        <v>35</v>
      </c>
      <c r="B203">
        <v>2024</v>
      </c>
      <c r="C203" t="str">
        <f t="shared" si="3"/>
        <v>ND2024</v>
      </c>
      <c r="D203">
        <v>301.3</v>
      </c>
    </row>
    <row r="204" spans="1:4" x14ac:dyDescent="0.25">
      <c r="A204" t="s">
        <v>35</v>
      </c>
      <c r="B204">
        <v>2026</v>
      </c>
      <c r="C204" t="str">
        <f t="shared" si="3"/>
        <v>ND2026</v>
      </c>
      <c r="D204">
        <v>171.2</v>
      </c>
    </row>
    <row r="205" spans="1:4" x14ac:dyDescent="0.25">
      <c r="A205" t="s">
        <v>35</v>
      </c>
      <c r="B205">
        <v>2028</v>
      </c>
      <c r="C205" t="str">
        <f t="shared" si="3"/>
        <v>ND2028</v>
      </c>
      <c r="D205">
        <v>83.6</v>
      </c>
    </row>
    <row r="206" spans="1:4" x14ac:dyDescent="0.25">
      <c r="A206" t="s">
        <v>35</v>
      </c>
      <c r="B206">
        <v>2030</v>
      </c>
      <c r="C206" t="str">
        <f t="shared" si="3"/>
        <v>ND2030</v>
      </c>
      <c r="D206">
        <v>49.8</v>
      </c>
    </row>
    <row r="207" spans="1:4" x14ac:dyDescent="0.25">
      <c r="A207" t="s">
        <v>35</v>
      </c>
      <c r="B207">
        <v>2035</v>
      </c>
      <c r="C207" t="str">
        <f t="shared" si="3"/>
        <v>ND2035</v>
      </c>
      <c r="D207">
        <v>32.799999999999997</v>
      </c>
    </row>
    <row r="208" spans="1:4" x14ac:dyDescent="0.25">
      <c r="A208" t="s">
        <v>35</v>
      </c>
      <c r="B208">
        <v>2040</v>
      </c>
      <c r="C208" t="str">
        <f t="shared" si="3"/>
        <v>ND2040</v>
      </c>
      <c r="D208">
        <v>16.399999999999999</v>
      </c>
    </row>
    <row r="209" spans="1:4" x14ac:dyDescent="0.25">
      <c r="A209" t="s">
        <v>35</v>
      </c>
      <c r="B209">
        <v>2045</v>
      </c>
      <c r="C209" t="str">
        <f t="shared" si="3"/>
        <v>ND2045</v>
      </c>
      <c r="D209">
        <v>15.6</v>
      </c>
    </row>
    <row r="210" spans="1:4" x14ac:dyDescent="0.25">
      <c r="A210" t="s">
        <v>35</v>
      </c>
      <c r="B210">
        <v>2050</v>
      </c>
      <c r="C210" t="str">
        <f t="shared" si="3"/>
        <v>ND2050</v>
      </c>
      <c r="D210">
        <v>27</v>
      </c>
    </row>
    <row r="211" spans="1:4" x14ac:dyDescent="0.25">
      <c r="A211" t="s">
        <v>36</v>
      </c>
      <c r="B211">
        <v>2024</v>
      </c>
      <c r="C211" t="str">
        <f t="shared" si="3"/>
        <v>NE2024</v>
      </c>
      <c r="D211">
        <v>167.6</v>
      </c>
    </row>
    <row r="212" spans="1:4" x14ac:dyDescent="0.25">
      <c r="A212" t="s">
        <v>36</v>
      </c>
      <c r="B212">
        <v>2026</v>
      </c>
      <c r="C212" t="str">
        <f t="shared" si="3"/>
        <v>NE2026</v>
      </c>
      <c r="D212">
        <v>116.8</v>
      </c>
    </row>
    <row r="213" spans="1:4" x14ac:dyDescent="0.25">
      <c r="A213" t="s">
        <v>36</v>
      </c>
      <c r="B213">
        <v>2028</v>
      </c>
      <c r="C213" t="str">
        <f t="shared" si="3"/>
        <v>NE2028</v>
      </c>
      <c r="D213">
        <v>59</v>
      </c>
    </row>
    <row r="214" spans="1:4" x14ac:dyDescent="0.25">
      <c r="A214" t="s">
        <v>36</v>
      </c>
      <c r="B214">
        <v>2030</v>
      </c>
      <c r="C214" t="str">
        <f t="shared" si="3"/>
        <v>NE2030</v>
      </c>
      <c r="D214">
        <v>46</v>
      </c>
    </row>
    <row r="215" spans="1:4" x14ac:dyDescent="0.25">
      <c r="A215" t="s">
        <v>36</v>
      </c>
      <c r="B215">
        <v>2035</v>
      </c>
      <c r="C215" t="str">
        <f t="shared" si="3"/>
        <v>NE2035</v>
      </c>
      <c r="D215">
        <v>42.9</v>
      </c>
    </row>
    <row r="216" spans="1:4" x14ac:dyDescent="0.25">
      <c r="A216" t="s">
        <v>36</v>
      </c>
      <c r="B216">
        <v>2040</v>
      </c>
      <c r="C216" t="str">
        <f t="shared" si="3"/>
        <v>NE2040</v>
      </c>
      <c r="D216">
        <v>17.3</v>
      </c>
    </row>
    <row r="217" spans="1:4" x14ac:dyDescent="0.25">
      <c r="A217" t="s">
        <v>36</v>
      </c>
      <c r="B217">
        <v>2045</v>
      </c>
      <c r="C217" t="str">
        <f t="shared" si="3"/>
        <v>NE2045</v>
      </c>
      <c r="D217">
        <v>18.5</v>
      </c>
    </row>
    <row r="218" spans="1:4" x14ac:dyDescent="0.25">
      <c r="A218" t="s">
        <v>36</v>
      </c>
      <c r="B218">
        <v>2050</v>
      </c>
      <c r="C218" t="str">
        <f t="shared" si="3"/>
        <v>NE2050</v>
      </c>
      <c r="D218">
        <v>33.299999999999997</v>
      </c>
    </row>
    <row r="219" spans="1:4" x14ac:dyDescent="0.25">
      <c r="A219" t="s">
        <v>37</v>
      </c>
      <c r="B219">
        <v>2024</v>
      </c>
      <c r="C219" t="str">
        <f t="shared" si="3"/>
        <v>NH2024</v>
      </c>
      <c r="D219">
        <v>73.2</v>
      </c>
    </row>
    <row r="220" spans="1:4" x14ac:dyDescent="0.25">
      <c r="A220" t="s">
        <v>37</v>
      </c>
      <c r="B220">
        <v>2026</v>
      </c>
      <c r="C220" t="str">
        <f t="shared" si="3"/>
        <v>NH2026</v>
      </c>
      <c r="D220">
        <v>67.599999999999994</v>
      </c>
    </row>
    <row r="221" spans="1:4" x14ac:dyDescent="0.25">
      <c r="A221" t="s">
        <v>37</v>
      </c>
      <c r="B221">
        <v>2028</v>
      </c>
      <c r="C221" t="str">
        <f t="shared" si="3"/>
        <v>NH2028</v>
      </c>
      <c r="D221">
        <v>54.2</v>
      </c>
    </row>
    <row r="222" spans="1:4" x14ac:dyDescent="0.25">
      <c r="A222" t="s">
        <v>37</v>
      </c>
      <c r="B222">
        <v>2030</v>
      </c>
      <c r="C222" t="str">
        <f t="shared" si="3"/>
        <v>NH2030</v>
      </c>
      <c r="D222">
        <v>37.700000000000003</v>
      </c>
    </row>
    <row r="223" spans="1:4" x14ac:dyDescent="0.25">
      <c r="A223" t="s">
        <v>37</v>
      </c>
      <c r="B223">
        <v>2035</v>
      </c>
      <c r="C223" t="str">
        <f t="shared" si="3"/>
        <v>NH2035</v>
      </c>
      <c r="D223">
        <v>30.4</v>
      </c>
    </row>
    <row r="224" spans="1:4" x14ac:dyDescent="0.25">
      <c r="A224" t="s">
        <v>37</v>
      </c>
      <c r="B224">
        <v>2040</v>
      </c>
      <c r="C224" t="str">
        <f t="shared" si="3"/>
        <v>NH2040</v>
      </c>
      <c r="D224">
        <v>32</v>
      </c>
    </row>
    <row r="225" spans="1:4" x14ac:dyDescent="0.25">
      <c r="A225" t="s">
        <v>37</v>
      </c>
      <c r="B225">
        <v>2045</v>
      </c>
      <c r="C225" t="str">
        <f t="shared" si="3"/>
        <v>NH2045</v>
      </c>
      <c r="D225">
        <v>40.6</v>
      </c>
    </row>
    <row r="226" spans="1:4" x14ac:dyDescent="0.25">
      <c r="A226" t="s">
        <v>37</v>
      </c>
      <c r="B226">
        <v>2050</v>
      </c>
      <c r="C226" t="str">
        <f t="shared" si="3"/>
        <v>NH2050</v>
      </c>
      <c r="D226">
        <v>60.9</v>
      </c>
    </row>
    <row r="227" spans="1:4" x14ac:dyDescent="0.25">
      <c r="A227" t="s">
        <v>38</v>
      </c>
      <c r="B227">
        <v>2024</v>
      </c>
      <c r="C227" t="str">
        <f t="shared" si="3"/>
        <v>NJ2024</v>
      </c>
      <c r="D227">
        <v>256.3</v>
      </c>
    </row>
    <row r="228" spans="1:4" x14ac:dyDescent="0.25">
      <c r="A228" t="s">
        <v>38</v>
      </c>
      <c r="B228">
        <v>2026</v>
      </c>
      <c r="C228" t="str">
        <f t="shared" si="3"/>
        <v>NJ2026</v>
      </c>
      <c r="D228">
        <v>249.6</v>
      </c>
    </row>
    <row r="229" spans="1:4" x14ac:dyDescent="0.25">
      <c r="A229" t="s">
        <v>38</v>
      </c>
      <c r="B229">
        <v>2028</v>
      </c>
      <c r="C229" t="str">
        <f t="shared" si="3"/>
        <v>NJ2028</v>
      </c>
      <c r="D229">
        <v>221.3</v>
      </c>
    </row>
    <row r="230" spans="1:4" x14ac:dyDescent="0.25">
      <c r="A230" t="s">
        <v>38</v>
      </c>
      <c r="B230">
        <v>2030</v>
      </c>
      <c r="C230" t="str">
        <f t="shared" si="3"/>
        <v>NJ2030</v>
      </c>
      <c r="D230">
        <v>202.9</v>
      </c>
    </row>
    <row r="231" spans="1:4" x14ac:dyDescent="0.25">
      <c r="A231" t="s">
        <v>38</v>
      </c>
      <c r="B231">
        <v>2035</v>
      </c>
      <c r="C231" t="str">
        <f t="shared" si="3"/>
        <v>NJ2035</v>
      </c>
      <c r="D231">
        <v>152.30000000000001</v>
      </c>
    </row>
    <row r="232" spans="1:4" x14ac:dyDescent="0.25">
      <c r="A232" t="s">
        <v>38</v>
      </c>
      <c r="B232">
        <v>2040</v>
      </c>
      <c r="C232" t="str">
        <f t="shared" si="3"/>
        <v>NJ2040</v>
      </c>
      <c r="D232">
        <v>154.80000000000001</v>
      </c>
    </row>
    <row r="233" spans="1:4" x14ac:dyDescent="0.25">
      <c r="A233" t="s">
        <v>38</v>
      </c>
      <c r="B233">
        <v>2045</v>
      </c>
      <c r="C233" t="str">
        <f t="shared" si="3"/>
        <v>NJ2045</v>
      </c>
      <c r="D233">
        <v>171.5</v>
      </c>
    </row>
    <row r="234" spans="1:4" x14ac:dyDescent="0.25">
      <c r="A234" t="s">
        <v>38</v>
      </c>
      <c r="B234">
        <v>2050</v>
      </c>
      <c r="C234" t="str">
        <f t="shared" si="3"/>
        <v>NJ2050</v>
      </c>
      <c r="D234">
        <v>159.80000000000001</v>
      </c>
    </row>
    <row r="235" spans="1:4" x14ac:dyDescent="0.25">
      <c r="A235" t="s">
        <v>39</v>
      </c>
      <c r="B235">
        <v>2024</v>
      </c>
      <c r="C235" t="str">
        <f t="shared" si="3"/>
        <v>NM2024</v>
      </c>
      <c r="D235">
        <v>384.5</v>
      </c>
    </row>
    <row r="236" spans="1:4" x14ac:dyDescent="0.25">
      <c r="A236" t="s">
        <v>39</v>
      </c>
      <c r="B236">
        <v>2026</v>
      </c>
      <c r="C236" t="str">
        <f t="shared" si="3"/>
        <v>NM2026</v>
      </c>
      <c r="D236">
        <v>238.5</v>
      </c>
    </row>
    <row r="237" spans="1:4" x14ac:dyDescent="0.25">
      <c r="A237" t="s">
        <v>39</v>
      </c>
      <c r="B237">
        <v>2028</v>
      </c>
      <c r="C237" t="str">
        <f t="shared" si="3"/>
        <v>NM2028</v>
      </c>
      <c r="D237">
        <v>117.5</v>
      </c>
    </row>
    <row r="238" spans="1:4" x14ac:dyDescent="0.25">
      <c r="A238" t="s">
        <v>39</v>
      </c>
      <c r="B238">
        <v>2030</v>
      </c>
      <c r="C238" t="str">
        <f t="shared" si="3"/>
        <v>NM2030</v>
      </c>
      <c r="D238">
        <v>84.2</v>
      </c>
    </row>
    <row r="239" spans="1:4" x14ac:dyDescent="0.25">
      <c r="A239" t="s">
        <v>39</v>
      </c>
      <c r="B239">
        <v>2035</v>
      </c>
      <c r="C239" t="str">
        <f t="shared" si="3"/>
        <v>NM2035</v>
      </c>
      <c r="D239">
        <v>8.9</v>
      </c>
    </row>
    <row r="240" spans="1:4" x14ac:dyDescent="0.25">
      <c r="A240" t="s">
        <v>39</v>
      </c>
      <c r="B240">
        <v>2040</v>
      </c>
      <c r="C240" t="str">
        <f t="shared" si="3"/>
        <v>NM2040</v>
      </c>
      <c r="D240">
        <v>4.8</v>
      </c>
    </row>
    <row r="241" spans="1:4" x14ac:dyDescent="0.25">
      <c r="A241" t="s">
        <v>39</v>
      </c>
      <c r="B241">
        <v>2045</v>
      </c>
      <c r="C241" t="str">
        <f t="shared" si="3"/>
        <v>NM2045</v>
      </c>
      <c r="D241">
        <v>3.7</v>
      </c>
    </row>
    <row r="242" spans="1:4" x14ac:dyDescent="0.25">
      <c r="A242" t="s">
        <v>39</v>
      </c>
      <c r="B242">
        <v>2050</v>
      </c>
      <c r="C242" t="str">
        <f t="shared" si="3"/>
        <v>NM2050</v>
      </c>
      <c r="D242">
        <v>10.8</v>
      </c>
    </row>
    <row r="243" spans="1:4" x14ac:dyDescent="0.25">
      <c r="A243" t="s">
        <v>40</v>
      </c>
      <c r="B243">
        <v>2024</v>
      </c>
      <c r="C243" t="str">
        <f t="shared" si="3"/>
        <v>NV2024</v>
      </c>
      <c r="D243">
        <v>284.10000000000002</v>
      </c>
    </row>
    <row r="244" spans="1:4" x14ac:dyDescent="0.25">
      <c r="A244" t="s">
        <v>40</v>
      </c>
      <c r="B244">
        <v>2026</v>
      </c>
      <c r="C244" t="str">
        <f t="shared" si="3"/>
        <v>NV2026</v>
      </c>
      <c r="D244">
        <v>232.2</v>
      </c>
    </row>
    <row r="245" spans="1:4" x14ac:dyDescent="0.25">
      <c r="A245" t="s">
        <v>40</v>
      </c>
      <c r="B245">
        <v>2028</v>
      </c>
      <c r="C245" t="str">
        <f t="shared" si="3"/>
        <v>NV2028</v>
      </c>
      <c r="D245">
        <v>149.9</v>
      </c>
    </row>
    <row r="246" spans="1:4" x14ac:dyDescent="0.25">
      <c r="A246" t="s">
        <v>40</v>
      </c>
      <c r="B246">
        <v>2030</v>
      </c>
      <c r="C246" t="str">
        <f t="shared" si="3"/>
        <v>NV2030</v>
      </c>
      <c r="D246">
        <v>115.3</v>
      </c>
    </row>
    <row r="247" spans="1:4" x14ac:dyDescent="0.25">
      <c r="A247" t="s">
        <v>40</v>
      </c>
      <c r="B247">
        <v>2035</v>
      </c>
      <c r="C247" t="str">
        <f t="shared" si="3"/>
        <v>NV2035</v>
      </c>
      <c r="D247">
        <v>76.599999999999994</v>
      </c>
    </row>
    <row r="248" spans="1:4" x14ac:dyDescent="0.25">
      <c r="A248" t="s">
        <v>40</v>
      </c>
      <c r="B248">
        <v>2040</v>
      </c>
      <c r="C248" t="str">
        <f t="shared" si="3"/>
        <v>NV2040</v>
      </c>
      <c r="D248">
        <v>43.9</v>
      </c>
    </row>
    <row r="249" spans="1:4" x14ac:dyDescent="0.25">
      <c r="A249" t="s">
        <v>40</v>
      </c>
      <c r="B249">
        <v>2045</v>
      </c>
      <c r="C249" t="str">
        <f t="shared" si="3"/>
        <v>NV2045</v>
      </c>
      <c r="D249">
        <v>28</v>
      </c>
    </row>
    <row r="250" spans="1:4" x14ac:dyDescent="0.25">
      <c r="A250" t="s">
        <v>40</v>
      </c>
      <c r="B250">
        <v>2050</v>
      </c>
      <c r="C250" t="str">
        <f t="shared" si="3"/>
        <v>NV2050</v>
      </c>
      <c r="D250">
        <v>47.4</v>
      </c>
    </row>
    <row r="251" spans="1:4" x14ac:dyDescent="0.25">
      <c r="A251" t="s">
        <v>41</v>
      </c>
      <c r="B251">
        <v>2024</v>
      </c>
      <c r="C251" t="str">
        <f t="shared" si="3"/>
        <v>NY2024</v>
      </c>
      <c r="D251">
        <v>202.5</v>
      </c>
    </row>
    <row r="252" spans="1:4" x14ac:dyDescent="0.25">
      <c r="A252" t="s">
        <v>41</v>
      </c>
      <c r="B252">
        <v>2026</v>
      </c>
      <c r="C252" t="str">
        <f t="shared" si="3"/>
        <v>NY2026</v>
      </c>
      <c r="D252">
        <v>142.6</v>
      </c>
    </row>
    <row r="253" spans="1:4" x14ac:dyDescent="0.25">
      <c r="A253" t="s">
        <v>41</v>
      </c>
      <c r="B253">
        <v>2028</v>
      </c>
      <c r="C253" t="str">
        <f t="shared" si="3"/>
        <v>NY2028</v>
      </c>
      <c r="D253">
        <v>124.4</v>
      </c>
    </row>
    <row r="254" spans="1:4" x14ac:dyDescent="0.25">
      <c r="A254" t="s">
        <v>41</v>
      </c>
      <c r="B254">
        <v>2030</v>
      </c>
      <c r="C254" t="str">
        <f t="shared" si="3"/>
        <v>NY2030</v>
      </c>
      <c r="D254">
        <v>103.6</v>
      </c>
    </row>
    <row r="255" spans="1:4" x14ac:dyDescent="0.25">
      <c r="A255" t="s">
        <v>41</v>
      </c>
      <c r="B255">
        <v>2035</v>
      </c>
      <c r="C255" t="str">
        <f t="shared" si="3"/>
        <v>NY2035</v>
      </c>
      <c r="D255">
        <v>82.3</v>
      </c>
    </row>
    <row r="256" spans="1:4" x14ac:dyDescent="0.25">
      <c r="A256" t="s">
        <v>41</v>
      </c>
      <c r="B256">
        <v>2040</v>
      </c>
      <c r="C256" t="str">
        <f t="shared" si="3"/>
        <v>NY2040</v>
      </c>
      <c r="D256">
        <v>81</v>
      </c>
    </row>
    <row r="257" spans="1:4" x14ac:dyDescent="0.25">
      <c r="A257" t="s">
        <v>41</v>
      </c>
      <c r="B257">
        <v>2045</v>
      </c>
      <c r="C257" t="str">
        <f t="shared" si="3"/>
        <v>NY2045</v>
      </c>
      <c r="D257">
        <v>91.9</v>
      </c>
    </row>
    <row r="258" spans="1:4" x14ac:dyDescent="0.25">
      <c r="A258" t="s">
        <v>41</v>
      </c>
      <c r="B258">
        <v>2050</v>
      </c>
      <c r="C258" t="str">
        <f t="shared" si="3"/>
        <v>NY2050</v>
      </c>
      <c r="D258">
        <v>123.5</v>
      </c>
    </row>
    <row r="259" spans="1:4" x14ac:dyDescent="0.25">
      <c r="A259" t="s">
        <v>42</v>
      </c>
      <c r="B259">
        <v>2024</v>
      </c>
      <c r="C259" t="str">
        <f t="shared" si="3"/>
        <v>OH2024</v>
      </c>
      <c r="D259">
        <v>590.6</v>
      </c>
    </row>
    <row r="260" spans="1:4" x14ac:dyDescent="0.25">
      <c r="A260" t="s">
        <v>42</v>
      </c>
      <c r="B260">
        <v>2026</v>
      </c>
      <c r="C260" t="str">
        <f t="shared" ref="C260:C323" si="4">_xlfn.CONCAT(A260,B260)</f>
        <v>OH2026</v>
      </c>
      <c r="D260">
        <v>560.1</v>
      </c>
    </row>
    <row r="261" spans="1:4" x14ac:dyDescent="0.25">
      <c r="A261" t="s">
        <v>42</v>
      </c>
      <c r="B261">
        <v>2028</v>
      </c>
      <c r="C261" t="str">
        <f t="shared" si="4"/>
        <v>OH2028</v>
      </c>
      <c r="D261">
        <v>424.6</v>
      </c>
    </row>
    <row r="262" spans="1:4" x14ac:dyDescent="0.25">
      <c r="A262" t="s">
        <v>42</v>
      </c>
      <c r="B262">
        <v>2030</v>
      </c>
      <c r="C262" t="str">
        <f t="shared" si="4"/>
        <v>OH2030</v>
      </c>
      <c r="D262">
        <v>339.7</v>
      </c>
    </row>
    <row r="263" spans="1:4" x14ac:dyDescent="0.25">
      <c r="A263" t="s">
        <v>42</v>
      </c>
      <c r="B263">
        <v>2035</v>
      </c>
      <c r="C263" t="str">
        <f t="shared" si="4"/>
        <v>OH2035</v>
      </c>
      <c r="D263">
        <v>282.10000000000002</v>
      </c>
    </row>
    <row r="264" spans="1:4" x14ac:dyDescent="0.25">
      <c r="A264" t="s">
        <v>42</v>
      </c>
      <c r="B264">
        <v>2040</v>
      </c>
      <c r="C264" t="str">
        <f t="shared" si="4"/>
        <v>OH2040</v>
      </c>
      <c r="D264">
        <v>165.2</v>
      </c>
    </row>
    <row r="265" spans="1:4" x14ac:dyDescent="0.25">
      <c r="A265" t="s">
        <v>42</v>
      </c>
      <c r="B265">
        <v>2045</v>
      </c>
      <c r="C265" t="str">
        <f t="shared" si="4"/>
        <v>OH2045</v>
      </c>
      <c r="D265">
        <v>171.7</v>
      </c>
    </row>
    <row r="266" spans="1:4" x14ac:dyDescent="0.25">
      <c r="A266" t="s">
        <v>42</v>
      </c>
      <c r="B266">
        <v>2050</v>
      </c>
      <c r="C266" t="str">
        <f t="shared" si="4"/>
        <v>OH2050</v>
      </c>
      <c r="D266">
        <v>202.8</v>
      </c>
    </row>
    <row r="267" spans="1:4" x14ac:dyDescent="0.25">
      <c r="A267" t="s">
        <v>43</v>
      </c>
      <c r="B267">
        <v>2024</v>
      </c>
      <c r="C267" t="str">
        <f t="shared" si="4"/>
        <v>OK2024</v>
      </c>
      <c r="D267">
        <v>104.3</v>
      </c>
    </row>
    <row r="268" spans="1:4" x14ac:dyDescent="0.25">
      <c r="A268" t="s">
        <v>43</v>
      </c>
      <c r="B268">
        <v>2026</v>
      </c>
      <c r="C268" t="str">
        <f t="shared" si="4"/>
        <v>OK2026</v>
      </c>
      <c r="D268">
        <v>73.7</v>
      </c>
    </row>
    <row r="269" spans="1:4" x14ac:dyDescent="0.25">
      <c r="A269" t="s">
        <v>43</v>
      </c>
      <c r="B269">
        <v>2028</v>
      </c>
      <c r="C269" t="str">
        <f t="shared" si="4"/>
        <v>OK2028</v>
      </c>
      <c r="D269">
        <v>42.8</v>
      </c>
    </row>
    <row r="270" spans="1:4" x14ac:dyDescent="0.25">
      <c r="A270" t="s">
        <v>43</v>
      </c>
      <c r="B270">
        <v>2030</v>
      </c>
      <c r="C270" t="str">
        <f t="shared" si="4"/>
        <v>OK2030</v>
      </c>
      <c r="D270">
        <v>28.8</v>
      </c>
    </row>
    <row r="271" spans="1:4" x14ac:dyDescent="0.25">
      <c r="A271" t="s">
        <v>43</v>
      </c>
      <c r="B271">
        <v>2035</v>
      </c>
      <c r="C271" t="str">
        <f t="shared" si="4"/>
        <v>OK2035</v>
      </c>
      <c r="D271">
        <v>19.7</v>
      </c>
    </row>
    <row r="272" spans="1:4" x14ac:dyDescent="0.25">
      <c r="A272" t="s">
        <v>43</v>
      </c>
      <c r="B272">
        <v>2040</v>
      </c>
      <c r="C272" t="str">
        <f t="shared" si="4"/>
        <v>OK2040</v>
      </c>
      <c r="D272">
        <v>13.1</v>
      </c>
    </row>
    <row r="273" spans="1:4" x14ac:dyDescent="0.25">
      <c r="A273" t="s">
        <v>43</v>
      </c>
      <c r="B273">
        <v>2045</v>
      </c>
      <c r="C273" t="str">
        <f t="shared" si="4"/>
        <v>OK2045</v>
      </c>
      <c r="D273">
        <v>13.1</v>
      </c>
    </row>
    <row r="274" spans="1:4" x14ac:dyDescent="0.25">
      <c r="A274" t="s">
        <v>43</v>
      </c>
      <c r="B274">
        <v>2050</v>
      </c>
      <c r="C274" t="str">
        <f t="shared" si="4"/>
        <v>OK2050</v>
      </c>
      <c r="D274">
        <v>41.6</v>
      </c>
    </row>
    <row r="275" spans="1:4" x14ac:dyDescent="0.25">
      <c r="A275" t="s">
        <v>44</v>
      </c>
      <c r="B275">
        <v>2024</v>
      </c>
      <c r="C275" t="str">
        <f t="shared" si="4"/>
        <v>OR2024</v>
      </c>
      <c r="D275">
        <v>93.6</v>
      </c>
    </row>
    <row r="276" spans="1:4" x14ac:dyDescent="0.25">
      <c r="A276" t="s">
        <v>44</v>
      </c>
      <c r="B276">
        <v>2026</v>
      </c>
      <c r="C276" t="str">
        <f t="shared" si="4"/>
        <v>OR2026</v>
      </c>
      <c r="D276">
        <v>82.5</v>
      </c>
    </row>
    <row r="277" spans="1:4" x14ac:dyDescent="0.25">
      <c r="A277" t="s">
        <v>44</v>
      </c>
      <c r="B277">
        <v>2028</v>
      </c>
      <c r="C277" t="str">
        <f t="shared" si="4"/>
        <v>OR2028</v>
      </c>
      <c r="D277">
        <v>64.7</v>
      </c>
    </row>
    <row r="278" spans="1:4" x14ac:dyDescent="0.25">
      <c r="A278" t="s">
        <v>44</v>
      </c>
      <c r="B278">
        <v>2030</v>
      </c>
      <c r="C278" t="str">
        <f t="shared" si="4"/>
        <v>OR2030</v>
      </c>
      <c r="D278">
        <v>52.3</v>
      </c>
    </row>
    <row r="279" spans="1:4" x14ac:dyDescent="0.25">
      <c r="A279" t="s">
        <v>44</v>
      </c>
      <c r="B279">
        <v>2035</v>
      </c>
      <c r="C279" t="str">
        <f t="shared" si="4"/>
        <v>OR2035</v>
      </c>
      <c r="D279">
        <v>44.9</v>
      </c>
    </row>
    <row r="280" spans="1:4" x14ac:dyDescent="0.25">
      <c r="A280" t="s">
        <v>44</v>
      </c>
      <c r="B280">
        <v>2040</v>
      </c>
      <c r="C280" t="str">
        <f t="shared" si="4"/>
        <v>OR2040</v>
      </c>
      <c r="D280">
        <v>25.8</v>
      </c>
    </row>
    <row r="281" spans="1:4" x14ac:dyDescent="0.25">
      <c r="A281" t="s">
        <v>44</v>
      </c>
      <c r="B281">
        <v>2045</v>
      </c>
      <c r="C281" t="str">
        <f t="shared" si="4"/>
        <v>OR2045</v>
      </c>
      <c r="D281">
        <v>23.2</v>
      </c>
    </row>
    <row r="282" spans="1:4" x14ac:dyDescent="0.25">
      <c r="A282" t="s">
        <v>44</v>
      </c>
      <c r="B282">
        <v>2050</v>
      </c>
      <c r="C282" t="str">
        <f t="shared" si="4"/>
        <v>OR2050</v>
      </c>
      <c r="D282">
        <v>26.7</v>
      </c>
    </row>
    <row r="283" spans="1:4" x14ac:dyDescent="0.25">
      <c r="A283" t="s">
        <v>45</v>
      </c>
      <c r="B283">
        <v>2024</v>
      </c>
      <c r="C283" t="str">
        <f t="shared" si="4"/>
        <v>PA2024</v>
      </c>
      <c r="D283">
        <v>368.4</v>
      </c>
    </row>
    <row r="284" spans="1:4" x14ac:dyDescent="0.25">
      <c r="A284" t="s">
        <v>45</v>
      </c>
      <c r="B284">
        <v>2026</v>
      </c>
      <c r="C284" t="str">
        <f t="shared" si="4"/>
        <v>PA2026</v>
      </c>
      <c r="D284">
        <v>342.5</v>
      </c>
    </row>
    <row r="285" spans="1:4" x14ac:dyDescent="0.25">
      <c r="A285" t="s">
        <v>45</v>
      </c>
      <c r="B285">
        <v>2028</v>
      </c>
      <c r="C285" t="str">
        <f t="shared" si="4"/>
        <v>PA2028</v>
      </c>
      <c r="D285">
        <v>315.2</v>
      </c>
    </row>
    <row r="286" spans="1:4" x14ac:dyDescent="0.25">
      <c r="A286" t="s">
        <v>45</v>
      </c>
      <c r="B286">
        <v>2030</v>
      </c>
      <c r="C286" t="str">
        <f t="shared" si="4"/>
        <v>PA2030</v>
      </c>
      <c r="D286">
        <v>297.7</v>
      </c>
    </row>
    <row r="287" spans="1:4" x14ac:dyDescent="0.25">
      <c r="A287" t="s">
        <v>45</v>
      </c>
      <c r="B287">
        <v>2035</v>
      </c>
      <c r="C287" t="str">
        <f t="shared" si="4"/>
        <v>PA2035</v>
      </c>
      <c r="D287">
        <v>283.3</v>
      </c>
    </row>
    <row r="288" spans="1:4" x14ac:dyDescent="0.25">
      <c r="A288" t="s">
        <v>45</v>
      </c>
      <c r="B288">
        <v>2040</v>
      </c>
      <c r="C288" t="str">
        <f t="shared" si="4"/>
        <v>PA2040</v>
      </c>
      <c r="D288">
        <v>259.8</v>
      </c>
    </row>
    <row r="289" spans="1:4" x14ac:dyDescent="0.25">
      <c r="A289" t="s">
        <v>45</v>
      </c>
      <c r="B289">
        <v>2045</v>
      </c>
      <c r="C289" t="str">
        <f t="shared" si="4"/>
        <v>PA2045</v>
      </c>
      <c r="D289">
        <v>261</v>
      </c>
    </row>
    <row r="290" spans="1:4" x14ac:dyDescent="0.25">
      <c r="A290" t="s">
        <v>45</v>
      </c>
      <c r="B290">
        <v>2050</v>
      </c>
      <c r="C290" t="str">
        <f t="shared" si="4"/>
        <v>PA2050</v>
      </c>
      <c r="D290">
        <v>281.39999999999998</v>
      </c>
    </row>
    <row r="291" spans="1:4" x14ac:dyDescent="0.25">
      <c r="A291" t="s">
        <v>46</v>
      </c>
      <c r="B291">
        <v>2024</v>
      </c>
      <c r="C291" t="str">
        <f t="shared" si="4"/>
        <v>RI2024</v>
      </c>
      <c r="D291">
        <v>215.4</v>
      </c>
    </row>
    <row r="292" spans="1:4" x14ac:dyDescent="0.25">
      <c r="A292" t="s">
        <v>46</v>
      </c>
      <c r="B292">
        <v>2026</v>
      </c>
      <c r="C292" t="str">
        <f t="shared" si="4"/>
        <v>RI2026</v>
      </c>
      <c r="D292">
        <v>149.9</v>
      </c>
    </row>
    <row r="293" spans="1:4" x14ac:dyDescent="0.25">
      <c r="A293" t="s">
        <v>46</v>
      </c>
      <c r="B293">
        <v>2028</v>
      </c>
      <c r="C293" t="str">
        <f t="shared" si="4"/>
        <v>RI2028</v>
      </c>
      <c r="D293">
        <v>151.9</v>
      </c>
    </row>
    <row r="294" spans="1:4" x14ac:dyDescent="0.25">
      <c r="A294" t="s">
        <v>46</v>
      </c>
      <c r="B294">
        <v>2030</v>
      </c>
      <c r="C294" t="str">
        <f t="shared" si="4"/>
        <v>RI2030</v>
      </c>
      <c r="D294">
        <v>134.9</v>
      </c>
    </row>
    <row r="295" spans="1:4" x14ac:dyDescent="0.25">
      <c r="A295" t="s">
        <v>46</v>
      </c>
      <c r="B295">
        <v>2035</v>
      </c>
      <c r="C295" t="str">
        <f t="shared" si="4"/>
        <v>RI2035</v>
      </c>
      <c r="D295">
        <v>130.30000000000001</v>
      </c>
    </row>
    <row r="296" spans="1:4" x14ac:dyDescent="0.25">
      <c r="A296" t="s">
        <v>46</v>
      </c>
      <c r="B296">
        <v>2040</v>
      </c>
      <c r="C296" t="str">
        <f t="shared" si="4"/>
        <v>RI2040</v>
      </c>
      <c r="D296">
        <v>120.4</v>
      </c>
    </row>
    <row r="297" spans="1:4" x14ac:dyDescent="0.25">
      <c r="A297" t="s">
        <v>46</v>
      </c>
      <c r="B297">
        <v>2045</v>
      </c>
      <c r="C297" t="str">
        <f t="shared" si="4"/>
        <v>RI2045</v>
      </c>
      <c r="D297">
        <v>144.69999999999999</v>
      </c>
    </row>
    <row r="298" spans="1:4" x14ac:dyDescent="0.25">
      <c r="A298" t="s">
        <v>46</v>
      </c>
      <c r="B298">
        <v>2050</v>
      </c>
      <c r="C298" t="str">
        <f t="shared" si="4"/>
        <v>RI2050</v>
      </c>
      <c r="D298">
        <v>205.5</v>
      </c>
    </row>
    <row r="299" spans="1:4" x14ac:dyDescent="0.25">
      <c r="A299" t="s">
        <v>47</v>
      </c>
      <c r="B299">
        <v>2024</v>
      </c>
      <c r="C299" t="str">
        <f t="shared" si="4"/>
        <v>SC2024</v>
      </c>
      <c r="D299">
        <v>222.6</v>
      </c>
    </row>
    <row r="300" spans="1:4" x14ac:dyDescent="0.25">
      <c r="A300" t="s">
        <v>47</v>
      </c>
      <c r="B300">
        <v>2026</v>
      </c>
      <c r="C300" t="str">
        <f t="shared" si="4"/>
        <v>SC2026</v>
      </c>
      <c r="D300">
        <v>183.4</v>
      </c>
    </row>
    <row r="301" spans="1:4" x14ac:dyDescent="0.25">
      <c r="A301" t="s">
        <v>47</v>
      </c>
      <c r="B301">
        <v>2028</v>
      </c>
      <c r="C301" t="str">
        <f t="shared" si="4"/>
        <v>SC2028</v>
      </c>
      <c r="D301">
        <v>92.8</v>
      </c>
    </row>
    <row r="302" spans="1:4" x14ac:dyDescent="0.25">
      <c r="A302" t="s">
        <v>47</v>
      </c>
      <c r="B302">
        <v>2030</v>
      </c>
      <c r="C302" t="str">
        <f t="shared" si="4"/>
        <v>SC2030</v>
      </c>
      <c r="D302">
        <v>58.3</v>
      </c>
    </row>
    <row r="303" spans="1:4" x14ac:dyDescent="0.25">
      <c r="A303" t="s">
        <v>47</v>
      </c>
      <c r="B303">
        <v>2035</v>
      </c>
      <c r="C303" t="str">
        <f t="shared" si="4"/>
        <v>SC2035</v>
      </c>
      <c r="D303">
        <v>29.4</v>
      </c>
    </row>
    <row r="304" spans="1:4" x14ac:dyDescent="0.25">
      <c r="A304" t="s">
        <v>47</v>
      </c>
      <c r="B304">
        <v>2040</v>
      </c>
      <c r="C304" t="str">
        <f t="shared" si="4"/>
        <v>SC2040</v>
      </c>
      <c r="D304">
        <v>23.5</v>
      </c>
    </row>
    <row r="305" spans="1:4" x14ac:dyDescent="0.25">
      <c r="A305" t="s">
        <v>47</v>
      </c>
      <c r="B305">
        <v>2045</v>
      </c>
      <c r="C305" t="str">
        <f t="shared" si="4"/>
        <v>SC2045</v>
      </c>
      <c r="D305">
        <v>26</v>
      </c>
    </row>
    <row r="306" spans="1:4" x14ac:dyDescent="0.25">
      <c r="A306" t="s">
        <v>47</v>
      </c>
      <c r="B306">
        <v>2050</v>
      </c>
      <c r="C306" t="str">
        <f t="shared" si="4"/>
        <v>SC2050</v>
      </c>
      <c r="D306">
        <v>49.3</v>
      </c>
    </row>
    <row r="307" spans="1:4" x14ac:dyDescent="0.25">
      <c r="A307" t="s">
        <v>48</v>
      </c>
      <c r="B307">
        <v>2024</v>
      </c>
      <c r="C307" t="str">
        <f t="shared" si="4"/>
        <v>SD2024</v>
      </c>
      <c r="D307">
        <v>116.3</v>
      </c>
    </row>
    <row r="308" spans="1:4" x14ac:dyDescent="0.25">
      <c r="A308" t="s">
        <v>48</v>
      </c>
      <c r="B308">
        <v>2026</v>
      </c>
      <c r="C308" t="str">
        <f t="shared" si="4"/>
        <v>SD2026</v>
      </c>
      <c r="D308">
        <v>78.099999999999994</v>
      </c>
    </row>
    <row r="309" spans="1:4" x14ac:dyDescent="0.25">
      <c r="A309" t="s">
        <v>48</v>
      </c>
      <c r="B309">
        <v>2028</v>
      </c>
      <c r="C309" t="str">
        <f t="shared" si="4"/>
        <v>SD2028</v>
      </c>
      <c r="D309">
        <v>51.3</v>
      </c>
    </row>
    <row r="310" spans="1:4" x14ac:dyDescent="0.25">
      <c r="A310" t="s">
        <v>48</v>
      </c>
      <c r="B310">
        <v>2030</v>
      </c>
      <c r="C310" t="str">
        <f t="shared" si="4"/>
        <v>SD2030</v>
      </c>
      <c r="D310">
        <v>21.8</v>
      </c>
    </row>
    <row r="311" spans="1:4" x14ac:dyDescent="0.25">
      <c r="A311" t="s">
        <v>48</v>
      </c>
      <c r="B311">
        <v>2035</v>
      </c>
      <c r="C311" t="str">
        <f t="shared" si="4"/>
        <v>SD2035</v>
      </c>
      <c r="D311">
        <v>14.2</v>
      </c>
    </row>
    <row r="312" spans="1:4" x14ac:dyDescent="0.25">
      <c r="A312" t="s">
        <v>48</v>
      </c>
      <c r="B312">
        <v>2040</v>
      </c>
      <c r="C312" t="str">
        <f t="shared" si="4"/>
        <v>SD2040</v>
      </c>
      <c r="D312">
        <v>6.5</v>
      </c>
    </row>
    <row r="313" spans="1:4" x14ac:dyDescent="0.25">
      <c r="A313" t="s">
        <v>48</v>
      </c>
      <c r="B313">
        <v>2045</v>
      </c>
      <c r="C313" t="str">
        <f t="shared" si="4"/>
        <v>SD2045</v>
      </c>
      <c r="D313">
        <v>9.4</v>
      </c>
    </row>
    <row r="314" spans="1:4" x14ac:dyDescent="0.25">
      <c r="A314" t="s">
        <v>48</v>
      </c>
      <c r="B314">
        <v>2050</v>
      </c>
      <c r="C314" t="str">
        <f t="shared" si="4"/>
        <v>SD2050</v>
      </c>
      <c r="D314">
        <v>9.4</v>
      </c>
    </row>
    <row r="315" spans="1:4" x14ac:dyDescent="0.25">
      <c r="A315" t="s">
        <v>49</v>
      </c>
      <c r="B315">
        <v>2024</v>
      </c>
      <c r="C315" t="str">
        <f t="shared" si="4"/>
        <v>TN2024</v>
      </c>
      <c r="D315">
        <v>349.9</v>
      </c>
    </row>
    <row r="316" spans="1:4" x14ac:dyDescent="0.25">
      <c r="A316" t="s">
        <v>49</v>
      </c>
      <c r="B316">
        <v>2026</v>
      </c>
      <c r="C316" t="str">
        <f t="shared" si="4"/>
        <v>TN2026</v>
      </c>
      <c r="D316">
        <v>231.4</v>
      </c>
    </row>
    <row r="317" spans="1:4" x14ac:dyDescent="0.25">
      <c r="A317" t="s">
        <v>49</v>
      </c>
      <c r="B317">
        <v>2028</v>
      </c>
      <c r="C317" t="str">
        <f t="shared" si="4"/>
        <v>TN2028</v>
      </c>
      <c r="D317">
        <v>109.4</v>
      </c>
    </row>
    <row r="318" spans="1:4" x14ac:dyDescent="0.25">
      <c r="A318" t="s">
        <v>49</v>
      </c>
      <c r="B318">
        <v>2030</v>
      </c>
      <c r="C318" t="str">
        <f t="shared" si="4"/>
        <v>TN2030</v>
      </c>
      <c r="D318">
        <v>96.3</v>
      </c>
    </row>
    <row r="319" spans="1:4" x14ac:dyDescent="0.25">
      <c r="A319" t="s">
        <v>49</v>
      </c>
      <c r="B319">
        <v>2035</v>
      </c>
      <c r="C319" t="str">
        <f t="shared" si="4"/>
        <v>TN2035</v>
      </c>
      <c r="D319">
        <v>84</v>
      </c>
    </row>
    <row r="320" spans="1:4" x14ac:dyDescent="0.25">
      <c r="A320" t="s">
        <v>49</v>
      </c>
      <c r="B320">
        <v>2040</v>
      </c>
      <c r="C320" t="str">
        <f t="shared" si="4"/>
        <v>TN2040</v>
      </c>
      <c r="D320">
        <v>76.400000000000006</v>
      </c>
    </row>
    <row r="321" spans="1:4" x14ac:dyDescent="0.25">
      <c r="A321" t="s">
        <v>49</v>
      </c>
      <c r="B321">
        <v>2045</v>
      </c>
      <c r="C321" t="str">
        <f t="shared" si="4"/>
        <v>TN2045</v>
      </c>
      <c r="D321">
        <v>52.1</v>
      </c>
    </row>
    <row r="322" spans="1:4" x14ac:dyDescent="0.25">
      <c r="A322" t="s">
        <v>49</v>
      </c>
      <c r="B322">
        <v>2050</v>
      </c>
      <c r="C322" t="str">
        <f t="shared" si="4"/>
        <v>TN2050</v>
      </c>
      <c r="D322">
        <v>57.1</v>
      </c>
    </row>
    <row r="323" spans="1:4" x14ac:dyDescent="0.25">
      <c r="A323" t="s">
        <v>50</v>
      </c>
      <c r="B323">
        <v>2024</v>
      </c>
      <c r="C323" t="str">
        <f t="shared" si="4"/>
        <v>TX2024</v>
      </c>
      <c r="D323">
        <v>270.5</v>
      </c>
    </row>
    <row r="324" spans="1:4" x14ac:dyDescent="0.25">
      <c r="A324" t="s">
        <v>50</v>
      </c>
      <c r="B324">
        <v>2026</v>
      </c>
      <c r="C324" t="str">
        <f t="shared" ref="C324:C386" si="5">_xlfn.CONCAT(A324,B324)</f>
        <v>TX2026</v>
      </c>
      <c r="D324">
        <v>196.2</v>
      </c>
    </row>
    <row r="325" spans="1:4" x14ac:dyDescent="0.25">
      <c r="A325" t="s">
        <v>50</v>
      </c>
      <c r="B325">
        <v>2028</v>
      </c>
      <c r="C325" t="str">
        <f t="shared" si="5"/>
        <v>TX2028</v>
      </c>
      <c r="D325">
        <v>113.8</v>
      </c>
    </row>
    <row r="326" spans="1:4" x14ac:dyDescent="0.25">
      <c r="A326" t="s">
        <v>50</v>
      </c>
      <c r="B326">
        <v>2030</v>
      </c>
      <c r="C326" t="str">
        <f t="shared" si="5"/>
        <v>TX2030</v>
      </c>
      <c r="D326">
        <v>80.599999999999994</v>
      </c>
    </row>
    <row r="327" spans="1:4" x14ac:dyDescent="0.25">
      <c r="A327" t="s">
        <v>50</v>
      </c>
      <c r="B327">
        <v>2035</v>
      </c>
      <c r="C327" t="str">
        <f t="shared" si="5"/>
        <v>TX2035</v>
      </c>
      <c r="D327">
        <v>56</v>
      </c>
    </row>
    <row r="328" spans="1:4" x14ac:dyDescent="0.25">
      <c r="A328" t="s">
        <v>50</v>
      </c>
      <c r="B328">
        <v>2040</v>
      </c>
      <c r="C328" t="str">
        <f t="shared" si="5"/>
        <v>TX2040</v>
      </c>
      <c r="D328">
        <v>48.3</v>
      </c>
    </row>
    <row r="329" spans="1:4" x14ac:dyDescent="0.25">
      <c r="A329" t="s">
        <v>50</v>
      </c>
      <c r="B329">
        <v>2045</v>
      </c>
      <c r="C329" t="str">
        <f t="shared" si="5"/>
        <v>TX2045</v>
      </c>
      <c r="D329">
        <v>47.3</v>
      </c>
    </row>
    <row r="330" spans="1:4" x14ac:dyDescent="0.25">
      <c r="A330" t="s">
        <v>50</v>
      </c>
      <c r="B330">
        <v>2050</v>
      </c>
      <c r="C330" t="str">
        <f t="shared" si="5"/>
        <v>TX2050</v>
      </c>
      <c r="D330">
        <v>83.4</v>
      </c>
    </row>
    <row r="331" spans="1:4" x14ac:dyDescent="0.25">
      <c r="A331" t="s">
        <v>51</v>
      </c>
      <c r="B331">
        <v>2024</v>
      </c>
      <c r="C331" t="str">
        <f t="shared" si="5"/>
        <v>UT2024</v>
      </c>
      <c r="D331">
        <v>704.6</v>
      </c>
    </row>
    <row r="332" spans="1:4" x14ac:dyDescent="0.25">
      <c r="A332" t="s">
        <v>51</v>
      </c>
      <c r="B332">
        <v>2026</v>
      </c>
      <c r="C332" t="str">
        <f t="shared" si="5"/>
        <v>UT2026</v>
      </c>
      <c r="D332">
        <v>616.5</v>
      </c>
    </row>
    <row r="333" spans="1:4" x14ac:dyDescent="0.25">
      <c r="A333" t="s">
        <v>51</v>
      </c>
      <c r="B333">
        <v>2028</v>
      </c>
      <c r="C333" t="str">
        <f t="shared" si="5"/>
        <v>UT2028</v>
      </c>
      <c r="D333">
        <v>550.6</v>
      </c>
    </row>
    <row r="334" spans="1:4" x14ac:dyDescent="0.25">
      <c r="A334" t="s">
        <v>51</v>
      </c>
      <c r="B334">
        <v>2030</v>
      </c>
      <c r="C334" t="str">
        <f t="shared" si="5"/>
        <v>UT2030</v>
      </c>
      <c r="D334">
        <v>502.8</v>
      </c>
    </row>
    <row r="335" spans="1:4" x14ac:dyDescent="0.25">
      <c r="A335" t="s">
        <v>51</v>
      </c>
      <c r="B335">
        <v>2035</v>
      </c>
      <c r="C335" t="str">
        <f t="shared" si="5"/>
        <v>UT2035</v>
      </c>
      <c r="D335">
        <v>319.8</v>
      </c>
    </row>
    <row r="336" spans="1:4" x14ac:dyDescent="0.25">
      <c r="A336" t="s">
        <v>51</v>
      </c>
      <c r="B336">
        <v>2040</v>
      </c>
      <c r="C336" t="str">
        <f t="shared" si="5"/>
        <v>UT2040</v>
      </c>
      <c r="D336">
        <v>264.7</v>
      </c>
    </row>
    <row r="337" spans="1:4" x14ac:dyDescent="0.25">
      <c r="A337" t="s">
        <v>51</v>
      </c>
      <c r="B337">
        <v>2045</v>
      </c>
      <c r="C337" t="str">
        <f t="shared" si="5"/>
        <v>UT2045</v>
      </c>
      <c r="D337">
        <v>206.3</v>
      </c>
    </row>
    <row r="338" spans="1:4" x14ac:dyDescent="0.25">
      <c r="A338" t="s">
        <v>51</v>
      </c>
      <c r="B338">
        <v>2050</v>
      </c>
      <c r="C338" t="str">
        <f t="shared" si="5"/>
        <v>UT2050</v>
      </c>
      <c r="D338">
        <v>262.10000000000002</v>
      </c>
    </row>
    <row r="339" spans="1:4" x14ac:dyDescent="0.25">
      <c r="A339" t="s">
        <v>52</v>
      </c>
      <c r="B339">
        <v>2024</v>
      </c>
      <c r="C339" t="str">
        <f t="shared" si="5"/>
        <v>VA2024</v>
      </c>
      <c r="D339">
        <v>232</v>
      </c>
    </row>
    <row r="340" spans="1:4" x14ac:dyDescent="0.25">
      <c r="A340" t="s">
        <v>52</v>
      </c>
      <c r="B340">
        <v>2026</v>
      </c>
      <c r="C340" t="str">
        <f t="shared" si="5"/>
        <v>VA2026</v>
      </c>
      <c r="D340">
        <v>223.5</v>
      </c>
    </row>
    <row r="341" spans="1:4" x14ac:dyDescent="0.25">
      <c r="A341" t="s">
        <v>52</v>
      </c>
      <c r="B341">
        <v>2028</v>
      </c>
      <c r="C341" t="str">
        <f t="shared" si="5"/>
        <v>VA2028</v>
      </c>
      <c r="D341">
        <v>205.1</v>
      </c>
    </row>
    <row r="342" spans="1:4" x14ac:dyDescent="0.25">
      <c r="A342" t="s">
        <v>52</v>
      </c>
      <c r="B342">
        <v>2030</v>
      </c>
      <c r="C342" t="str">
        <f t="shared" si="5"/>
        <v>VA2030</v>
      </c>
      <c r="D342">
        <v>184.4</v>
      </c>
    </row>
    <row r="343" spans="1:4" x14ac:dyDescent="0.25">
      <c r="A343" t="s">
        <v>52</v>
      </c>
      <c r="B343">
        <v>2035</v>
      </c>
      <c r="C343" t="str">
        <f t="shared" si="5"/>
        <v>VA2035</v>
      </c>
      <c r="D343">
        <v>141</v>
      </c>
    </row>
    <row r="344" spans="1:4" x14ac:dyDescent="0.25">
      <c r="A344" t="s">
        <v>52</v>
      </c>
      <c r="B344">
        <v>2040</v>
      </c>
      <c r="C344" t="str">
        <f t="shared" si="5"/>
        <v>VA2040</v>
      </c>
      <c r="D344">
        <v>127.6</v>
      </c>
    </row>
    <row r="345" spans="1:4" x14ac:dyDescent="0.25">
      <c r="A345" t="s">
        <v>52</v>
      </c>
      <c r="B345">
        <v>2045</v>
      </c>
      <c r="C345" t="str">
        <f t="shared" si="5"/>
        <v>VA2045</v>
      </c>
      <c r="D345">
        <v>2.4</v>
      </c>
    </row>
    <row r="346" spans="1:4" x14ac:dyDescent="0.25">
      <c r="A346" t="s">
        <v>52</v>
      </c>
      <c r="B346">
        <v>2050</v>
      </c>
      <c r="C346" t="str">
        <f t="shared" si="5"/>
        <v>VA2050</v>
      </c>
      <c r="D346">
        <v>6.1</v>
      </c>
    </row>
    <row r="347" spans="1:4" x14ac:dyDescent="0.25">
      <c r="A347" t="s">
        <v>53</v>
      </c>
      <c r="B347">
        <v>2024</v>
      </c>
      <c r="C347" t="str">
        <f t="shared" si="5"/>
        <v>VT2024</v>
      </c>
      <c r="D347">
        <v>0.8</v>
      </c>
    </row>
    <row r="348" spans="1:4" x14ac:dyDescent="0.25">
      <c r="A348" t="s">
        <v>53</v>
      </c>
      <c r="B348">
        <v>2026</v>
      </c>
      <c r="C348" t="str">
        <f t="shared" si="5"/>
        <v>VT2026</v>
      </c>
      <c r="D348">
        <v>0.8</v>
      </c>
    </row>
    <row r="349" spans="1:4" x14ac:dyDescent="0.25">
      <c r="A349" t="s">
        <v>53</v>
      </c>
      <c r="B349">
        <v>2028</v>
      </c>
      <c r="C349" t="str">
        <f t="shared" si="5"/>
        <v>VT2028</v>
      </c>
      <c r="D349">
        <v>0.8</v>
      </c>
    </row>
    <row r="350" spans="1:4" x14ac:dyDescent="0.25">
      <c r="A350" t="s">
        <v>53</v>
      </c>
      <c r="B350">
        <v>2030</v>
      </c>
      <c r="C350" t="str">
        <f t="shared" si="5"/>
        <v>VT2030</v>
      </c>
      <c r="D350">
        <v>0.3</v>
      </c>
    </row>
    <row r="351" spans="1:4" x14ac:dyDescent="0.25">
      <c r="A351" t="s">
        <v>53</v>
      </c>
      <c r="B351">
        <v>2035</v>
      </c>
      <c r="C351" t="str">
        <f t="shared" si="5"/>
        <v>VT2035</v>
      </c>
      <c r="D351">
        <v>0.3</v>
      </c>
    </row>
    <row r="352" spans="1:4" x14ac:dyDescent="0.25">
      <c r="A352" t="s">
        <v>53</v>
      </c>
      <c r="B352">
        <v>2040</v>
      </c>
      <c r="C352" t="str">
        <f t="shared" si="5"/>
        <v>VT2040</v>
      </c>
      <c r="D352">
        <v>21.4</v>
      </c>
    </row>
    <row r="353" spans="1:4" x14ac:dyDescent="0.25">
      <c r="A353" t="s">
        <v>53</v>
      </c>
      <c r="B353">
        <v>2045</v>
      </c>
      <c r="C353" t="str">
        <f t="shared" si="5"/>
        <v>VT2045</v>
      </c>
      <c r="D353">
        <v>27.7</v>
      </c>
    </row>
    <row r="354" spans="1:4" x14ac:dyDescent="0.25">
      <c r="A354" t="s">
        <v>53</v>
      </c>
      <c r="B354">
        <v>2050</v>
      </c>
      <c r="C354" t="str">
        <f t="shared" si="5"/>
        <v>VT2050</v>
      </c>
      <c r="D354">
        <v>35.799999999999997</v>
      </c>
    </row>
    <row r="355" spans="1:4" x14ac:dyDescent="0.25">
      <c r="A355" t="s">
        <v>54</v>
      </c>
      <c r="B355">
        <v>2024</v>
      </c>
      <c r="C355" t="str">
        <f t="shared" si="5"/>
        <v>WA2024</v>
      </c>
      <c r="D355">
        <v>58.1</v>
      </c>
    </row>
    <row r="356" spans="1:4" x14ac:dyDescent="0.25">
      <c r="A356" t="s">
        <v>54</v>
      </c>
      <c r="B356">
        <v>2026</v>
      </c>
      <c r="C356" t="str">
        <f t="shared" si="5"/>
        <v>WA2026</v>
      </c>
      <c r="D356">
        <v>21.9</v>
      </c>
    </row>
    <row r="357" spans="1:4" x14ac:dyDescent="0.25">
      <c r="A357" t="s">
        <v>54</v>
      </c>
      <c r="B357">
        <v>2028</v>
      </c>
      <c r="C357" t="str">
        <f t="shared" si="5"/>
        <v>WA2028</v>
      </c>
      <c r="D357">
        <v>12.3</v>
      </c>
    </row>
    <row r="358" spans="1:4" x14ac:dyDescent="0.25">
      <c r="A358" t="s">
        <v>54</v>
      </c>
      <c r="B358">
        <v>2030</v>
      </c>
      <c r="C358" t="str">
        <f t="shared" si="5"/>
        <v>WA2030</v>
      </c>
      <c r="D358">
        <v>12.1</v>
      </c>
    </row>
    <row r="359" spans="1:4" x14ac:dyDescent="0.25">
      <c r="A359" t="s">
        <v>54</v>
      </c>
      <c r="B359">
        <v>2035</v>
      </c>
      <c r="C359" t="str">
        <f t="shared" si="5"/>
        <v>WA2035</v>
      </c>
      <c r="D359">
        <v>14.3</v>
      </c>
    </row>
    <row r="360" spans="1:4" x14ac:dyDescent="0.25">
      <c r="A360" t="s">
        <v>54</v>
      </c>
      <c r="B360">
        <v>2040</v>
      </c>
      <c r="C360" t="str">
        <f t="shared" si="5"/>
        <v>WA2040</v>
      </c>
      <c r="D360">
        <v>12.6</v>
      </c>
    </row>
    <row r="361" spans="1:4" x14ac:dyDescent="0.25">
      <c r="A361" t="s">
        <v>54</v>
      </c>
      <c r="B361">
        <v>2045</v>
      </c>
      <c r="C361" t="str">
        <f t="shared" si="5"/>
        <v>WA2045</v>
      </c>
      <c r="D361">
        <v>15.1</v>
      </c>
    </row>
    <row r="362" spans="1:4" x14ac:dyDescent="0.25">
      <c r="A362" t="s">
        <v>54</v>
      </c>
      <c r="B362">
        <v>2050</v>
      </c>
      <c r="C362" t="str">
        <f t="shared" si="5"/>
        <v>WA2050</v>
      </c>
      <c r="D362">
        <v>56.2</v>
      </c>
    </row>
    <row r="363" spans="1:4" x14ac:dyDescent="0.25">
      <c r="A363" t="s">
        <v>55</v>
      </c>
      <c r="B363">
        <v>2024</v>
      </c>
      <c r="C363" t="str">
        <f t="shared" si="5"/>
        <v>WI2024</v>
      </c>
      <c r="D363">
        <v>471</v>
      </c>
    </row>
    <row r="364" spans="1:4" x14ac:dyDescent="0.25">
      <c r="A364" t="s">
        <v>55</v>
      </c>
      <c r="B364">
        <v>2026</v>
      </c>
      <c r="C364" t="str">
        <f t="shared" si="5"/>
        <v>WI2026</v>
      </c>
      <c r="D364">
        <v>409.1</v>
      </c>
    </row>
    <row r="365" spans="1:4" x14ac:dyDescent="0.25">
      <c r="A365" t="s">
        <v>55</v>
      </c>
      <c r="B365">
        <v>2028</v>
      </c>
      <c r="C365" t="str">
        <f t="shared" si="5"/>
        <v>WI2028</v>
      </c>
      <c r="D365">
        <v>293.39999999999998</v>
      </c>
    </row>
    <row r="366" spans="1:4" x14ac:dyDescent="0.25">
      <c r="A366" t="s">
        <v>55</v>
      </c>
      <c r="B366">
        <v>2030</v>
      </c>
      <c r="C366" t="str">
        <f t="shared" si="5"/>
        <v>WI2030</v>
      </c>
      <c r="D366">
        <v>237.2</v>
      </c>
    </row>
    <row r="367" spans="1:4" x14ac:dyDescent="0.25">
      <c r="A367" t="s">
        <v>55</v>
      </c>
      <c r="B367">
        <v>2035</v>
      </c>
      <c r="C367" t="str">
        <f t="shared" si="5"/>
        <v>WI2035</v>
      </c>
      <c r="D367">
        <v>183.9</v>
      </c>
    </row>
    <row r="368" spans="1:4" x14ac:dyDescent="0.25">
      <c r="A368" t="s">
        <v>55</v>
      </c>
      <c r="B368">
        <v>2040</v>
      </c>
      <c r="C368" t="str">
        <f t="shared" si="5"/>
        <v>WI2040</v>
      </c>
      <c r="D368">
        <v>133.19999999999999</v>
      </c>
    </row>
    <row r="369" spans="1:4" x14ac:dyDescent="0.25">
      <c r="A369" t="s">
        <v>55</v>
      </c>
      <c r="B369">
        <v>2045</v>
      </c>
      <c r="C369" t="str">
        <f t="shared" si="5"/>
        <v>WI2045</v>
      </c>
      <c r="D369">
        <v>162.1</v>
      </c>
    </row>
    <row r="370" spans="1:4" x14ac:dyDescent="0.25">
      <c r="A370" t="s">
        <v>55</v>
      </c>
      <c r="B370">
        <v>2050</v>
      </c>
      <c r="C370" t="str">
        <f t="shared" si="5"/>
        <v>WI2050</v>
      </c>
      <c r="D370">
        <v>254.5</v>
      </c>
    </row>
    <row r="371" spans="1:4" x14ac:dyDescent="0.25">
      <c r="A371" t="s">
        <v>56</v>
      </c>
      <c r="B371">
        <v>2024</v>
      </c>
      <c r="C371" t="str">
        <f t="shared" si="5"/>
        <v>WV2024</v>
      </c>
      <c r="D371">
        <v>859</v>
      </c>
    </row>
    <row r="372" spans="1:4" x14ac:dyDescent="0.25">
      <c r="A372" t="s">
        <v>56</v>
      </c>
      <c r="B372">
        <v>2026</v>
      </c>
      <c r="C372" t="str">
        <f t="shared" si="5"/>
        <v>WV2026</v>
      </c>
      <c r="D372">
        <v>849.9</v>
      </c>
    </row>
    <row r="373" spans="1:4" x14ac:dyDescent="0.25">
      <c r="A373" t="s">
        <v>56</v>
      </c>
      <c r="B373">
        <v>2028</v>
      </c>
      <c r="C373" t="str">
        <f t="shared" si="5"/>
        <v>WV2028</v>
      </c>
      <c r="D373">
        <v>742.4</v>
      </c>
    </row>
    <row r="374" spans="1:4" x14ac:dyDescent="0.25">
      <c r="A374" t="s">
        <v>56</v>
      </c>
      <c r="B374">
        <v>2030</v>
      </c>
      <c r="C374" t="str">
        <f t="shared" si="5"/>
        <v>WV2030</v>
      </c>
      <c r="D374">
        <v>679.9</v>
      </c>
    </row>
    <row r="375" spans="1:4" x14ac:dyDescent="0.25">
      <c r="A375" t="s">
        <v>56</v>
      </c>
      <c r="B375">
        <v>2035</v>
      </c>
      <c r="C375" t="str">
        <f t="shared" si="5"/>
        <v>WV2035</v>
      </c>
      <c r="D375">
        <v>553.6</v>
      </c>
    </row>
    <row r="376" spans="1:4" x14ac:dyDescent="0.25">
      <c r="A376" t="s">
        <v>56</v>
      </c>
      <c r="B376">
        <v>2040</v>
      </c>
      <c r="C376" t="str">
        <f t="shared" si="5"/>
        <v>WV2040</v>
      </c>
      <c r="D376">
        <v>318.39999999999998</v>
      </c>
    </row>
    <row r="377" spans="1:4" x14ac:dyDescent="0.25">
      <c r="A377" t="s">
        <v>56</v>
      </c>
      <c r="B377">
        <v>2045</v>
      </c>
      <c r="C377" t="str">
        <f t="shared" si="5"/>
        <v>WV2045</v>
      </c>
      <c r="D377">
        <v>290.39999999999998</v>
      </c>
    </row>
    <row r="378" spans="1:4" x14ac:dyDescent="0.25">
      <c r="A378" t="s">
        <v>56</v>
      </c>
      <c r="B378">
        <v>2050</v>
      </c>
      <c r="C378" t="str">
        <f t="shared" si="5"/>
        <v>WV2050</v>
      </c>
      <c r="D378">
        <v>411.4</v>
      </c>
    </row>
    <row r="379" spans="1:4" x14ac:dyDescent="0.25">
      <c r="A379" t="s">
        <v>57</v>
      </c>
      <c r="B379">
        <v>2024</v>
      </c>
      <c r="C379" t="str">
        <f t="shared" si="5"/>
        <v>WY2024</v>
      </c>
      <c r="D379">
        <v>875</v>
      </c>
    </row>
    <row r="380" spans="1:4" x14ac:dyDescent="0.25">
      <c r="A380" t="s">
        <v>57</v>
      </c>
      <c r="B380">
        <v>2026</v>
      </c>
      <c r="C380" t="str">
        <f t="shared" si="5"/>
        <v>WY2026</v>
      </c>
      <c r="D380">
        <v>633.70000000000005</v>
      </c>
    </row>
    <row r="381" spans="1:4" x14ac:dyDescent="0.25">
      <c r="A381" t="s">
        <v>57</v>
      </c>
      <c r="B381">
        <v>2028</v>
      </c>
      <c r="C381" t="str">
        <f t="shared" si="5"/>
        <v>WY2028</v>
      </c>
      <c r="D381">
        <v>469</v>
      </c>
    </row>
    <row r="382" spans="1:4" x14ac:dyDescent="0.25">
      <c r="A382" t="s">
        <v>57</v>
      </c>
      <c r="B382">
        <v>2030</v>
      </c>
      <c r="C382" t="str">
        <f t="shared" si="5"/>
        <v>WY2030</v>
      </c>
      <c r="D382">
        <v>316.5</v>
      </c>
    </row>
    <row r="383" spans="1:4" x14ac:dyDescent="0.25">
      <c r="A383" t="s">
        <v>57</v>
      </c>
      <c r="B383">
        <v>2035</v>
      </c>
      <c r="C383" t="str">
        <f t="shared" si="5"/>
        <v>WY2035</v>
      </c>
      <c r="D383">
        <v>195</v>
      </c>
    </row>
    <row r="384" spans="1:4" x14ac:dyDescent="0.25">
      <c r="A384" t="s">
        <v>57</v>
      </c>
      <c r="B384">
        <v>2040</v>
      </c>
      <c r="C384" t="str">
        <f t="shared" si="5"/>
        <v>WY2040</v>
      </c>
      <c r="D384">
        <v>121.2</v>
      </c>
    </row>
    <row r="385" spans="1:4" x14ac:dyDescent="0.25">
      <c r="A385" t="s">
        <v>57</v>
      </c>
      <c r="B385">
        <v>2045</v>
      </c>
      <c r="C385" t="str">
        <f t="shared" si="5"/>
        <v>WY2045</v>
      </c>
      <c r="D385">
        <v>55.3</v>
      </c>
    </row>
    <row r="386" spans="1:4" x14ac:dyDescent="0.25">
      <c r="A386" t="s">
        <v>57</v>
      </c>
      <c r="B386">
        <v>2050</v>
      </c>
      <c r="C386" t="str">
        <f t="shared" si="5"/>
        <v>WY2050</v>
      </c>
      <c r="D386">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5" x14ac:dyDescent="0.25"/>
  <cols>
    <col min="2" max="2" width="35.28515625" customWidth="1"/>
    <col min="4" max="4" width="18.5703125" customWidth="1"/>
  </cols>
  <sheetData>
    <row r="3" spans="2:4" x14ac:dyDescent="0.25">
      <c r="B3" t="s">
        <v>88</v>
      </c>
      <c r="D3" t="s">
        <v>90</v>
      </c>
    </row>
    <row r="4" spans="2:4" x14ac:dyDescent="0.25">
      <c r="B4" t="s">
        <v>141</v>
      </c>
      <c r="D4" t="s">
        <v>89</v>
      </c>
    </row>
    <row r="5" spans="2:4" x14ac:dyDescent="0.25">
      <c r="D5" t="s">
        <v>142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Energy Inputs</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Karki</cp:lastModifiedBy>
  <dcterms:created xsi:type="dcterms:W3CDTF">2022-09-17T22:38:40Z</dcterms:created>
  <dcterms:modified xsi:type="dcterms:W3CDTF">2025-03-05T16:26:12Z</dcterms:modified>
</cp:coreProperties>
</file>