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ovais\Box\UCD-LBL Decarbonization Group\IAC Decarbonization\github repo\apps\fcft\"/>
    </mc:Choice>
  </mc:AlternateContent>
  <xr:revisionPtr revIDLastSave="0" documentId="13_ncr:1_{04895568-23DA-471B-B5A4-91DC320569AA}" xr6:coauthVersionLast="47" xr6:coauthVersionMax="47" xr10:uidLastSave="{00000000-0000-0000-0000-000000000000}"/>
  <bookViews>
    <workbookView xWindow="22932" yWindow="-1032" windowWidth="30936" windowHeight="18696" tabRatio="686" activeTab="1" xr2:uid="{ECAE08BA-56FE-4434-8B68-666D0954C98F}"/>
  </bookViews>
  <sheets>
    <sheet name="Title" sheetId="12" r:id="rId1"/>
    <sheet name="Emissions Calculator" sheetId="3" r:id="rId2"/>
    <sheet name="Emission Factors" sheetId="10" r:id="rId3"/>
    <sheet name="Grid Emissions Database - AER" sheetId="9" state="hidden" r:id="rId4"/>
    <sheet name="NREL Mid-case w tax expiration" sheetId="14" state="hidden" r:id="rId5"/>
    <sheet name="Support" sheetId="13"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3" l="1"/>
  <c r="C4" i="10" l="1"/>
  <c r="C21" i="3"/>
  <c r="C20"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4" i="14" l="1"/>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 i="14"/>
  <c r="E5" i="9" s="1"/>
  <c r="D5" i="9" l="1"/>
  <c r="D42" i="9"/>
  <c r="D30" i="9"/>
  <c r="D18" i="9"/>
  <c r="K55" i="9"/>
  <c r="F54" i="9"/>
  <c r="H52" i="9"/>
  <c r="J50" i="9"/>
  <c r="E49" i="9"/>
  <c r="G47" i="9"/>
  <c r="I45" i="9"/>
  <c r="K42" i="9"/>
  <c r="F41" i="9"/>
  <c r="H39" i="9"/>
  <c r="J37" i="9"/>
  <c r="E36" i="9"/>
  <c r="G34" i="9"/>
  <c r="I32" i="9"/>
  <c r="K30" i="9"/>
  <c r="F29" i="9"/>
  <c r="H27" i="9"/>
  <c r="J25" i="9"/>
  <c r="E24" i="9"/>
  <c r="G22" i="9"/>
  <c r="I20" i="9"/>
  <c r="K18" i="9"/>
  <c r="F17" i="9"/>
  <c r="H14" i="9"/>
  <c r="J12" i="9"/>
  <c r="E10" i="9"/>
  <c r="G8" i="9"/>
  <c r="I6" i="9"/>
  <c r="D54" i="9"/>
  <c r="D41" i="9"/>
  <c r="D29" i="9"/>
  <c r="D17" i="9"/>
  <c r="J55" i="9"/>
  <c r="E54" i="9"/>
  <c r="G52" i="9"/>
  <c r="I50" i="9"/>
  <c r="K48" i="9"/>
  <c r="F47" i="9"/>
  <c r="H45" i="9"/>
  <c r="J42" i="9"/>
  <c r="E41" i="9"/>
  <c r="G39" i="9"/>
  <c r="I37" i="9"/>
  <c r="K35" i="9"/>
  <c r="F34" i="9"/>
  <c r="H32" i="9"/>
  <c r="J30" i="9"/>
  <c r="E29" i="9"/>
  <c r="G27" i="9"/>
  <c r="I25" i="9"/>
  <c r="K23" i="9"/>
  <c r="F22" i="9"/>
  <c r="H20" i="9"/>
  <c r="J18" i="9"/>
  <c r="E17" i="9"/>
  <c r="G14" i="9"/>
  <c r="I12" i="9"/>
  <c r="K9" i="9"/>
  <c r="F8" i="9"/>
  <c r="H6" i="9"/>
  <c r="D53" i="9"/>
  <c r="D40" i="9"/>
  <c r="D28" i="9"/>
  <c r="D16" i="9"/>
  <c r="I55" i="9"/>
  <c r="K53" i="9"/>
  <c r="F52" i="9"/>
  <c r="H50" i="9"/>
  <c r="J48" i="9"/>
  <c r="E47" i="9"/>
  <c r="G45" i="9"/>
  <c r="I42" i="9"/>
  <c r="K40" i="9"/>
  <c r="F39" i="9"/>
  <c r="H37" i="9"/>
  <c r="J35" i="9"/>
  <c r="E34" i="9"/>
  <c r="G32" i="9"/>
  <c r="I30" i="9"/>
  <c r="K28" i="9"/>
  <c r="F27" i="9"/>
  <c r="H25" i="9"/>
  <c r="J23" i="9"/>
  <c r="E22" i="9"/>
  <c r="G20" i="9"/>
  <c r="I18" i="9"/>
  <c r="K16" i="9"/>
  <c r="F14" i="9"/>
  <c r="H12" i="9"/>
  <c r="J9" i="9"/>
  <c r="E8" i="9"/>
  <c r="G6" i="9"/>
  <c r="D52" i="9"/>
  <c r="D39" i="9"/>
  <c r="D27" i="9"/>
  <c r="D14" i="9"/>
  <c r="H55" i="9"/>
  <c r="J53" i="9"/>
  <c r="E52" i="9"/>
  <c r="G50" i="9"/>
  <c r="I48" i="9"/>
  <c r="K46" i="9"/>
  <c r="F45" i="9"/>
  <c r="H42" i="9"/>
  <c r="J40" i="9"/>
  <c r="E39" i="9"/>
  <c r="G37" i="9"/>
  <c r="I35" i="9"/>
  <c r="K33" i="9"/>
  <c r="F32" i="9"/>
  <c r="H30" i="9"/>
  <c r="J28" i="9"/>
  <c r="E27" i="9"/>
  <c r="G25" i="9"/>
  <c r="I23" i="9"/>
  <c r="K21" i="9"/>
  <c r="F20" i="9"/>
  <c r="H18" i="9"/>
  <c r="J16" i="9"/>
  <c r="E14" i="9"/>
  <c r="G12" i="9"/>
  <c r="I9" i="9"/>
  <c r="K7" i="9"/>
  <c r="F6" i="9"/>
  <c r="D51" i="9"/>
  <c r="D38" i="9"/>
  <c r="D26" i="9"/>
  <c r="D13" i="9"/>
  <c r="G55" i="9"/>
  <c r="I53" i="9"/>
  <c r="K51" i="9"/>
  <c r="F50" i="9"/>
  <c r="H48" i="9"/>
  <c r="J46" i="9"/>
  <c r="E45" i="9"/>
  <c r="G42" i="9"/>
  <c r="I40" i="9"/>
  <c r="K38" i="9"/>
  <c r="F37" i="9"/>
  <c r="H35" i="9"/>
  <c r="J33" i="9"/>
  <c r="E32" i="9"/>
  <c r="G30" i="9"/>
  <c r="I28" i="9"/>
  <c r="K26" i="9"/>
  <c r="F25" i="9"/>
  <c r="H23" i="9"/>
  <c r="J21" i="9"/>
  <c r="E20" i="9"/>
  <c r="G18" i="9"/>
  <c r="I16" i="9"/>
  <c r="K13" i="9"/>
  <c r="F12" i="9"/>
  <c r="H9" i="9"/>
  <c r="J7" i="9"/>
  <c r="E6" i="9"/>
  <c r="D50" i="9"/>
  <c r="D37" i="9"/>
  <c r="D25" i="9"/>
  <c r="D12" i="9"/>
  <c r="F55" i="9"/>
  <c r="H53" i="9"/>
  <c r="J51" i="9"/>
  <c r="E50" i="9"/>
  <c r="G48" i="9"/>
  <c r="I46" i="9"/>
  <c r="K44" i="9"/>
  <c r="F42" i="9"/>
  <c r="H40" i="9"/>
  <c r="J38" i="9"/>
  <c r="E37" i="9"/>
  <c r="G35" i="9"/>
  <c r="I33" i="9"/>
  <c r="K31" i="9"/>
  <c r="F30" i="9"/>
  <c r="H28" i="9"/>
  <c r="J26" i="9"/>
  <c r="E25" i="9"/>
  <c r="G23" i="9"/>
  <c r="I21" i="9"/>
  <c r="K19" i="9"/>
  <c r="F18" i="9"/>
  <c r="H16" i="9"/>
  <c r="J13" i="9"/>
  <c r="E12" i="9"/>
  <c r="G9" i="9"/>
  <c r="I7" i="9"/>
  <c r="K5" i="9"/>
  <c r="D49" i="9"/>
  <c r="D36" i="9"/>
  <c r="D24" i="9"/>
  <c r="D10" i="9"/>
  <c r="E55" i="9"/>
  <c r="G53" i="9"/>
  <c r="I51" i="9"/>
  <c r="K49" i="9"/>
  <c r="F48" i="9"/>
  <c r="H46" i="9"/>
  <c r="J44" i="9"/>
  <c r="E42" i="9"/>
  <c r="G40" i="9"/>
  <c r="I38" i="9"/>
  <c r="K36" i="9"/>
  <c r="F35" i="9"/>
  <c r="H33" i="9"/>
  <c r="J31" i="9"/>
  <c r="E30" i="9"/>
  <c r="G28" i="9"/>
  <c r="I26" i="9"/>
  <c r="K24" i="9"/>
  <c r="F23" i="9"/>
  <c r="H21" i="9"/>
  <c r="J19" i="9"/>
  <c r="E18" i="9"/>
  <c r="G16" i="9"/>
  <c r="I13" i="9"/>
  <c r="K10" i="9"/>
  <c r="F9" i="9"/>
  <c r="H7" i="9"/>
  <c r="J5" i="9"/>
  <c r="D48" i="9"/>
  <c r="D35" i="9"/>
  <c r="D23" i="9"/>
  <c r="D9" i="9"/>
  <c r="K54" i="9"/>
  <c r="F53" i="9"/>
  <c r="H51" i="9"/>
  <c r="J49" i="9"/>
  <c r="E48" i="9"/>
  <c r="G46" i="9"/>
  <c r="I44" i="9"/>
  <c r="K41" i="9"/>
  <c r="F40" i="9"/>
  <c r="H38" i="9"/>
  <c r="J36" i="9"/>
  <c r="E35" i="9"/>
  <c r="G33" i="9"/>
  <c r="I31" i="9"/>
  <c r="K29" i="9"/>
  <c r="F28" i="9"/>
  <c r="H26" i="9"/>
  <c r="J24" i="9"/>
  <c r="E23" i="9"/>
  <c r="G21" i="9"/>
  <c r="I19" i="9"/>
  <c r="K17" i="9"/>
  <c r="F16" i="9"/>
  <c r="H13" i="9"/>
  <c r="J10" i="9"/>
  <c r="E9" i="9"/>
  <c r="G7" i="9"/>
  <c r="I5" i="9"/>
  <c r="D47" i="9"/>
  <c r="D34" i="9"/>
  <c r="D22" i="9"/>
  <c r="D8" i="9"/>
  <c r="J54" i="9"/>
  <c r="E53" i="9"/>
  <c r="G51" i="9"/>
  <c r="I49" i="9"/>
  <c r="K47" i="9"/>
  <c r="F46" i="9"/>
  <c r="H44" i="9"/>
  <c r="J41" i="9"/>
  <c r="E40" i="9"/>
  <c r="G38" i="9"/>
  <c r="I36" i="9"/>
  <c r="K34" i="9"/>
  <c r="F33" i="9"/>
  <c r="H31" i="9"/>
  <c r="J29" i="9"/>
  <c r="E28" i="9"/>
  <c r="G26" i="9"/>
  <c r="I24" i="9"/>
  <c r="K22" i="9"/>
  <c r="F21" i="9"/>
  <c r="H19" i="9"/>
  <c r="J17" i="9"/>
  <c r="E16" i="9"/>
  <c r="G13" i="9"/>
  <c r="I10" i="9"/>
  <c r="K8" i="9"/>
  <c r="F7" i="9"/>
  <c r="H5" i="9"/>
  <c r="D46" i="9"/>
  <c r="D33" i="9"/>
  <c r="D21" i="9"/>
  <c r="D7" i="9"/>
  <c r="I54" i="9"/>
  <c r="K52" i="9"/>
  <c r="F51" i="9"/>
  <c r="H49" i="9"/>
  <c r="J47" i="9"/>
  <c r="E46" i="9"/>
  <c r="G44" i="9"/>
  <c r="I41" i="9"/>
  <c r="K39" i="9"/>
  <c r="F38" i="9"/>
  <c r="H36" i="9"/>
  <c r="J34" i="9"/>
  <c r="E33" i="9"/>
  <c r="G31" i="9"/>
  <c r="I29" i="9"/>
  <c r="K27" i="9"/>
  <c r="F26" i="9"/>
  <c r="H24" i="9"/>
  <c r="J22" i="9"/>
  <c r="E21" i="9"/>
  <c r="G19" i="9"/>
  <c r="I17" i="9"/>
  <c r="K14" i="9"/>
  <c r="F13" i="9"/>
  <c r="H10" i="9"/>
  <c r="J8" i="9"/>
  <c r="E7" i="9"/>
  <c r="G5" i="9"/>
  <c r="D45" i="9"/>
  <c r="D32" i="9"/>
  <c r="D20" i="9"/>
  <c r="D6" i="9"/>
  <c r="H54" i="9"/>
  <c r="J52" i="9"/>
  <c r="E51" i="9"/>
  <c r="G49" i="9"/>
  <c r="I47" i="9"/>
  <c r="K45" i="9"/>
  <c r="F44" i="9"/>
  <c r="H41" i="9"/>
  <c r="J39" i="9"/>
  <c r="E38" i="9"/>
  <c r="G36" i="9"/>
  <c r="I34" i="9"/>
  <c r="K32" i="9"/>
  <c r="F31" i="9"/>
  <c r="H29" i="9"/>
  <c r="J27" i="9"/>
  <c r="E26" i="9"/>
  <c r="G24" i="9"/>
  <c r="I22" i="9"/>
  <c r="K20" i="9"/>
  <c r="F19" i="9"/>
  <c r="H17" i="9"/>
  <c r="J14" i="9"/>
  <c r="E13" i="9"/>
  <c r="G10" i="9"/>
  <c r="I8" i="9"/>
  <c r="K6" i="9"/>
  <c r="F5" i="9"/>
  <c r="D44" i="9"/>
  <c r="D31" i="9"/>
  <c r="D19" i="9"/>
  <c r="D55" i="9"/>
  <c r="G54" i="9"/>
  <c r="I52" i="9"/>
  <c r="K50" i="9"/>
  <c r="F49" i="9"/>
  <c r="H47" i="9"/>
  <c r="J45" i="9"/>
  <c r="E44" i="9"/>
  <c r="G41" i="9"/>
  <c r="I39" i="9"/>
  <c r="K37" i="9"/>
  <c r="F36" i="9"/>
  <c r="H34" i="9"/>
  <c r="J32" i="9"/>
  <c r="E31" i="9"/>
  <c r="G29" i="9"/>
  <c r="I27" i="9"/>
  <c r="K25" i="9"/>
  <c r="F24" i="9"/>
  <c r="H22" i="9"/>
  <c r="J20" i="9"/>
  <c r="E19" i="9"/>
  <c r="G17" i="9"/>
  <c r="I14" i="9"/>
  <c r="K12" i="9"/>
  <c r="F10" i="9"/>
  <c r="H8" i="9"/>
  <c r="J6" i="9"/>
  <c r="K28" i="3"/>
  <c r="K29"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J28" i="3"/>
  <c r="J29" i="3"/>
  <c r="J30" i="3"/>
  <c r="K30" i="3" s="1"/>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1" i="10" l="1"/>
  <c r="F7" i="10" l="1"/>
  <c r="F11" i="10"/>
  <c r="F5" i="10"/>
  <c r="F9" i="10"/>
  <c r="F10" i="10"/>
  <c r="F6" i="10"/>
  <c r="J26" i="3" l="1"/>
  <c r="K26" i="3" s="1"/>
  <c r="J19" i="3"/>
  <c r="K19" i="3" s="1"/>
  <c r="J24" i="3"/>
  <c r="K24" i="3" s="1"/>
  <c r="H9" i="10"/>
  <c r="E9" i="10" l="1"/>
  <c r="D9" i="10" s="1"/>
  <c r="G9" i="10" s="1"/>
  <c r="F8" i="10"/>
  <c r="E6" i="10" l="1"/>
  <c r="D6" i="10" s="1"/>
  <c r="G6" i="10" s="1"/>
  <c r="H6" i="10"/>
  <c r="E5" i="10"/>
  <c r="D5" i="10" s="1"/>
  <c r="G5" i="10" s="1"/>
  <c r="H5" i="10"/>
  <c r="E7" i="10"/>
  <c r="D7" i="10" s="1"/>
  <c r="G7" i="10" s="1"/>
  <c r="H7" i="10"/>
  <c r="E8" i="10"/>
  <c r="D8" i="10" s="1"/>
  <c r="G8" i="10" s="1"/>
  <c r="H8" i="10"/>
  <c r="E10" i="10"/>
  <c r="D10" i="10" s="1"/>
  <c r="G10" i="10" s="1"/>
  <c r="J27" i="3" s="1"/>
  <c r="K27" i="3" s="1"/>
  <c r="H10" i="10"/>
  <c r="E11" i="10"/>
  <c r="D11" i="10" s="1"/>
  <c r="G11" i="10" s="1"/>
  <c r="H11" i="10"/>
  <c r="E4" i="10" l="1"/>
  <c r="J20" i="3" l="1"/>
  <c r="K20" i="3" s="1"/>
  <c r="J21" i="3"/>
  <c r="K21" i="3" s="1"/>
  <c r="J22" i="3"/>
  <c r="K22" i="3" s="1"/>
  <c r="J23" i="3"/>
  <c r="K23" i="3" s="1"/>
  <c r="J25" i="3"/>
  <c r="K25" i="3" s="1"/>
  <c r="F4" i="10"/>
  <c r="H4" i="10" s="1"/>
  <c r="D4" i="10"/>
  <c r="G4" i="10" s="1"/>
  <c r="L20" i="3" l="1"/>
  <c r="L21" i="3"/>
  <c r="L22" i="3"/>
  <c r="L201" i="3"/>
  <c r="L32" i="3"/>
  <c r="L117" i="3"/>
  <c r="L94" i="3"/>
  <c r="L193" i="3"/>
  <c r="L126" i="3"/>
  <c r="L35" i="3"/>
  <c r="L179" i="3"/>
  <c r="L156" i="3"/>
  <c r="L169" i="3"/>
  <c r="L185" i="3"/>
  <c r="L188" i="3"/>
  <c r="L147" i="3"/>
  <c r="L65" i="3"/>
  <c r="L160" i="3"/>
  <c r="L42" i="3"/>
  <c r="L192" i="3"/>
  <c r="L184" i="3"/>
  <c r="L112" i="3"/>
  <c r="L64" i="3"/>
  <c r="L120" i="3"/>
  <c r="L76" i="3"/>
  <c r="L70" i="3"/>
  <c r="L75" i="3"/>
  <c r="L173" i="3"/>
  <c r="L100" i="3"/>
  <c r="L19" i="3"/>
  <c r="L44" i="3"/>
  <c r="L129" i="3"/>
  <c r="L106" i="3"/>
  <c r="L110" i="3"/>
  <c r="L175" i="3"/>
  <c r="L47" i="3"/>
  <c r="L191" i="3"/>
  <c r="L168" i="3"/>
  <c r="L181" i="3"/>
  <c r="L114" i="3"/>
  <c r="L26" i="3"/>
  <c r="L183" i="3"/>
  <c r="L161" i="3"/>
  <c r="L101" i="3"/>
  <c r="L54" i="3"/>
  <c r="L71" i="3"/>
  <c r="L176" i="3"/>
  <c r="L187" i="3"/>
  <c r="L85" i="3"/>
  <c r="L127" i="3"/>
  <c r="L124" i="3"/>
  <c r="L200" i="3"/>
  <c r="L92" i="3"/>
  <c r="L139" i="3"/>
  <c r="L31" i="3"/>
  <c r="L56" i="3"/>
  <c r="L141" i="3"/>
  <c r="L118" i="3"/>
  <c r="L146" i="3"/>
  <c r="L164" i="3"/>
  <c r="L59" i="3"/>
  <c r="L36" i="3"/>
  <c r="L180" i="3"/>
  <c r="L86" i="3"/>
  <c r="L151" i="3"/>
  <c r="L38" i="3"/>
  <c r="L148" i="3"/>
  <c r="L150" i="3"/>
  <c r="L197" i="3"/>
  <c r="L162" i="3"/>
  <c r="L48" i="3"/>
  <c r="L122" i="3"/>
  <c r="L50" i="3"/>
  <c r="L174" i="3"/>
  <c r="L104" i="3"/>
  <c r="L68" i="3"/>
  <c r="L27" i="3"/>
  <c r="L93" i="3"/>
  <c r="L196" i="3"/>
  <c r="L82" i="3"/>
  <c r="L136" i="3"/>
  <c r="L43" i="3"/>
  <c r="L80" i="3"/>
  <c r="L153" i="3"/>
  <c r="L130" i="3"/>
  <c r="L194" i="3"/>
  <c r="L58" i="3"/>
  <c r="L39" i="3"/>
  <c r="L121" i="3"/>
  <c r="L99" i="3"/>
  <c r="L55" i="3"/>
  <c r="L165" i="3"/>
  <c r="L142" i="3"/>
  <c r="L51" i="3"/>
  <c r="L195" i="3"/>
  <c r="L83" i="3"/>
  <c r="L60" i="3"/>
  <c r="L37" i="3"/>
  <c r="L158" i="3"/>
  <c r="L24" i="3"/>
  <c r="L62" i="3"/>
  <c r="L125" i="3"/>
  <c r="L152" i="3"/>
  <c r="L199" i="3"/>
  <c r="L131" i="3"/>
  <c r="L172" i="3"/>
  <c r="L128" i="3"/>
  <c r="L167" i="3"/>
  <c r="L67" i="3"/>
  <c r="L33" i="3"/>
  <c r="L177" i="3"/>
  <c r="L154" i="3"/>
  <c r="L87" i="3"/>
  <c r="L77" i="3"/>
  <c r="L95" i="3"/>
  <c r="L72" i="3"/>
  <c r="L49" i="3"/>
  <c r="L182" i="3"/>
  <c r="L137" i="3"/>
  <c r="L74" i="3"/>
  <c r="L66" i="3"/>
  <c r="L28" i="3"/>
  <c r="L140" i="3"/>
  <c r="L108" i="3"/>
  <c r="L81" i="3"/>
  <c r="L53" i="3"/>
  <c r="L155" i="3"/>
  <c r="L111" i="3"/>
  <c r="L157" i="3"/>
  <c r="L30" i="3"/>
  <c r="L79" i="3"/>
  <c r="L45" i="3"/>
  <c r="L189" i="3"/>
  <c r="L166" i="3"/>
  <c r="L135" i="3"/>
  <c r="L149" i="3"/>
  <c r="L107" i="3"/>
  <c r="L84" i="3"/>
  <c r="L61" i="3"/>
  <c r="L63" i="3"/>
  <c r="L115" i="3"/>
  <c r="L98" i="3"/>
  <c r="L138" i="3"/>
  <c r="L40" i="3"/>
  <c r="L29" i="3"/>
  <c r="L159" i="3"/>
  <c r="L97" i="3"/>
  <c r="L89" i="3"/>
  <c r="L90" i="3"/>
  <c r="L144" i="3"/>
  <c r="L91" i="3"/>
  <c r="L57" i="3"/>
  <c r="L34" i="3"/>
  <c r="L178" i="3"/>
  <c r="L171" i="3"/>
  <c r="L102" i="3"/>
  <c r="L119" i="3"/>
  <c r="L96" i="3"/>
  <c r="L73" i="3"/>
  <c r="L123" i="3"/>
  <c r="L116" i="3"/>
  <c r="L134" i="3"/>
  <c r="L163" i="3"/>
  <c r="L52" i="3"/>
  <c r="L41" i="3"/>
  <c r="L103" i="3"/>
  <c r="L69" i="3"/>
  <c r="L46" i="3"/>
  <c r="L190" i="3"/>
  <c r="L186" i="3"/>
  <c r="L170" i="3"/>
  <c r="L78" i="3"/>
  <c r="L143" i="3"/>
  <c r="L198" i="3"/>
  <c r="L132" i="3"/>
  <c r="L145" i="3"/>
  <c r="L109" i="3"/>
  <c r="L133" i="3"/>
  <c r="L88" i="3"/>
  <c r="L105" i="3"/>
  <c r="L113" i="3"/>
  <c r="L23" i="3"/>
  <c r="L25" i="3"/>
  <c r="C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Ovais Ahmed</author>
  </authors>
  <commentList>
    <comment ref="D7" authorId="0" shapeId="0" xr:uid="{99E2C379-4E35-411E-A2DF-E9AB544D9A71}">
      <text>
        <r>
          <rPr>
            <sz val="9"/>
            <color indexed="81"/>
            <rFont val="Tahoma"/>
            <family val="2"/>
          </rPr>
          <t xml:space="preserve">Use this input when a custom emission factor is available for a facility based on internal calculation. </t>
        </r>
      </text>
    </comment>
    <comment ref="C11" authorId="0" shapeId="0" xr:uid="{40468E30-ABDE-43E0-BB5C-9DD1D0007214}">
      <text>
        <r>
          <rPr>
            <sz val="9"/>
            <color indexed="81"/>
            <rFont val="Tahoma"/>
            <family val="2"/>
          </rPr>
          <t xml:space="preserve">Specify in which state is the facility located to advise the grid emission factor.
</t>
        </r>
      </text>
    </comment>
    <comment ref="D11" authorId="0" shapeId="0" xr:uid="{A5FF70ED-106D-4498-8D32-AE2E5613E9D2}">
      <text>
        <r>
          <rPr>
            <sz val="9"/>
            <color indexed="81"/>
            <rFont val="Tahoma"/>
            <family val="2"/>
          </rPr>
          <t>Year can be modified to run future scenarios as grid gets cleaner. Emission factors are based on NREL Cambium Model.</t>
        </r>
      </text>
    </comment>
    <comment ref="C12" authorId="0" shapeId="0" xr:uid="{FEDA1003-C51E-4FB1-99F8-87E1CC9C9EBA}">
      <text>
        <r>
          <rPr>
            <sz val="9"/>
            <color indexed="81"/>
            <rFont val="Tahoma"/>
            <family val="2"/>
          </rPr>
          <t xml:space="preserve">This option is for the facilities with onsite/offsite clean power procurement agreement such as a virtual power purchase agreement or a renewable energy certificate.
</t>
        </r>
      </text>
    </comment>
    <comment ref="D17" authorId="0" shapeId="0" xr:uid="{2CC6B021-57D7-441A-ACA7-EE710C86DC08}">
      <text>
        <r>
          <rPr>
            <sz val="9"/>
            <color indexed="81"/>
            <rFont val="Tahoma"/>
            <family val="2"/>
          </rPr>
          <t>Specify emission sources at the facility.</t>
        </r>
      </text>
    </comment>
    <comment ref="F17" authorId="0" shapeId="0" xr:uid="{E540EBA3-681B-4825-BAE2-F23AA7CD0ACB}">
      <text>
        <r>
          <rPr>
            <sz val="9"/>
            <color indexed="81"/>
            <rFont val="Tahoma"/>
            <family val="2"/>
          </rPr>
          <t>Specify what energy source the end use is using.</t>
        </r>
      </text>
    </comment>
    <comment ref="H17" authorId="0" shapeId="0" xr:uid="{68B2B1B8-6B71-4E20-984E-335B5911C4B9}">
      <text>
        <r>
          <rPr>
            <sz val="9"/>
            <color indexed="81"/>
            <rFont val="Tahoma"/>
            <family val="2"/>
          </rPr>
          <t xml:space="preserve">Specify the annual consumption of the selected energy source for the end use. 
</t>
        </r>
      </text>
    </comment>
  </commentList>
</comments>
</file>

<file path=xl/sharedStrings.xml><?xml version="1.0" encoding="utf-8"?>
<sst xmlns="http://schemas.openxmlformats.org/spreadsheetml/2006/main" count="557" uniqueCount="136">
  <si>
    <t>Electricity</t>
  </si>
  <si>
    <t>Natural Gas</t>
  </si>
  <si>
    <t>Propane</t>
  </si>
  <si>
    <t>Petroleum Coke</t>
  </si>
  <si>
    <t>Energy Source</t>
  </si>
  <si>
    <t>Annual Consumption</t>
  </si>
  <si>
    <t>Percentage of Total Emissions</t>
  </si>
  <si>
    <t>Input Cells</t>
  </si>
  <si>
    <t>Output Cells</t>
  </si>
  <si>
    <t>HVAC-Thermal</t>
  </si>
  <si>
    <t>State</t>
  </si>
  <si>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</si>
  <si>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</si>
  <si>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</si>
  <si>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</si>
  <si>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</si>
  <si>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</si>
  <si>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</si>
  <si>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</si>
  <si>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</si>
  <si>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</si>
  <si>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</si>
  <si>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</si>
  <si>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</si>
  <si>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</si>
  <si>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</si>
  <si>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</si>
  <si>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</si>
  <si>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</si>
  <si>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</si>
  <si>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</si>
  <si>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</si>
  <si>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</si>
  <si>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</si>
  <si>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</si>
  <si>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</si>
  <si>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</si>
  <si>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</si>
  <si>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</si>
  <si>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</si>
  <si>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</si>
  <si>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</si>
  <si>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</si>
  <si>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</si>
  <si>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</si>
  <si>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</si>
  <si>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</si>
  <si>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</si>
  <si>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</si>
  <si>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</si>
  <si>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</si>
  <si>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</si>
  <si>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</si>
  <si>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</si>
  <si>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</si>
  <si>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</si>
  <si>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</si>
  <si>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</si>
  <si>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</si>
  <si>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Current</t>
  </si>
  <si>
    <t>Distillate or Light Fuel Oil</t>
  </si>
  <si>
    <t>Coal</t>
  </si>
  <si>
    <t>Units</t>
  </si>
  <si>
    <t>AK</t>
  </si>
  <si>
    <t>DC</t>
  </si>
  <si>
    <t>HI</t>
  </si>
  <si>
    <t>PR</t>
  </si>
  <si>
    <t xml:space="preserve">1 - Specify Emission Factor for Electricity </t>
  </si>
  <si>
    <t>Motor Gasoline</t>
  </si>
  <si>
    <t>Diesel</t>
  </si>
  <si>
    <t>kWh</t>
  </si>
  <si>
    <t>MMBtu</t>
  </si>
  <si>
    <t>KJ</t>
  </si>
  <si>
    <t>`</t>
  </si>
  <si>
    <t>GJ</t>
  </si>
  <si>
    <t>Fill from Left to Right</t>
  </si>
  <si>
    <t>Filled with Calculated Outputs</t>
  </si>
  <si>
    <t>STATE (select from dropdown)</t>
  </si>
  <si>
    <t>YEAR (select from dropdown)</t>
  </si>
  <si>
    <t>Version 0.9</t>
  </si>
  <si>
    <t>Source: https://www.eia.gov/environment/emissions/co2_vol_mass.php</t>
  </si>
  <si>
    <t>Add Clean Electricity Share to Adjust Electricity Emissions Factor</t>
  </si>
  <si>
    <t>Option A</t>
  </si>
  <si>
    <t>Option B</t>
  </si>
  <si>
    <t>Emission Factors for Energy Sources</t>
  </si>
  <si>
    <r>
      <t>Clean Electricity Share</t>
    </r>
    <r>
      <rPr>
        <sz val="11"/>
        <color theme="1"/>
        <rFont val="Calibri"/>
        <family val="2"/>
        <scheme val="minor"/>
      </rPr>
      <t xml:space="preserve"> (For facilities with onsite renewables or Clean Power Procurement)</t>
    </r>
  </si>
  <si>
    <t>Process Heating</t>
  </si>
  <si>
    <t>HVAC-Electrical</t>
  </si>
  <si>
    <t>Backup Generator</t>
  </si>
  <si>
    <t>Enter Inputs in Option A, if available, otherwise proceed to Option B 
(Note: Option A overwrites Option B)</t>
  </si>
  <si>
    <t>Release Date: August 11, 2023</t>
  </si>
  <si>
    <t>Mid-case (with tax-credit phaseout)</t>
  </si>
  <si>
    <t xml:space="preserve">1 MT (Metric tonnes) = 1,000 kg </t>
  </si>
  <si>
    <t>Emission Source</t>
  </si>
  <si>
    <t>2 - Complete Emissions Breakdown Table</t>
  </si>
  <si>
    <t>Energy</t>
  </si>
  <si>
    <t>Fugitive</t>
  </si>
  <si>
    <t>Process</t>
  </si>
  <si>
    <t>Emission Category</t>
  </si>
  <si>
    <t>state</t>
  </si>
  <si>
    <t>t</t>
  </si>
  <si>
    <t>aer_gen_co2e_c</t>
  </si>
  <si>
    <t>code</t>
  </si>
  <si>
    <t>CO2e from Direct Combustion (kg per MWh)</t>
  </si>
  <si>
    <r>
      <t>CO</t>
    </r>
    <r>
      <rPr>
        <b/>
        <vertAlign val="subscript"/>
        <sz val="11"/>
        <rFont val="Calibri"/>
        <family val="2"/>
        <scheme val="minor"/>
      </rPr>
      <t>2</t>
    </r>
    <r>
      <rPr>
        <b/>
        <sz val="11"/>
        <rFont val="Calibri"/>
        <family val="2"/>
        <scheme val="minor"/>
      </rPr>
      <t>e Emissions - 
Energy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</si>
  <si>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</si>
  <si>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 
Process/Fugitive 
(MT CO</t>
    </r>
    <r>
      <rPr>
        <b/>
        <vertAlign val="subscript"/>
        <sz val="11"/>
        <rFont val="Calibri"/>
        <family val="2"/>
        <scheme val="minor"/>
      </rPr>
      <t>2</t>
    </r>
    <r>
      <rPr>
        <b/>
        <sz val="11"/>
        <rFont val="Calibri"/>
        <family val="2"/>
        <scheme val="minor"/>
      </rPr>
      <t>e/yr)</t>
    </r>
  </si>
  <si>
    <r>
      <rPr>
        <sz val="10"/>
        <color rgb="FFC00000"/>
        <rFont val="Calibri"/>
        <family val="2"/>
        <scheme val="minor"/>
      </rPr>
      <t>(Use only if Emission Category is</t>
    </r>
    <r>
      <rPr>
        <b/>
        <sz val="10"/>
        <color rgb="FFC00000"/>
        <rFont val="Calibri"/>
        <family val="2"/>
        <scheme val="minor"/>
      </rPr>
      <t xml:space="preserve"> Energy</t>
    </r>
    <r>
      <rPr>
        <sz val="10"/>
        <color rgb="FFC00000"/>
        <rFont val="Calibri"/>
        <family val="2"/>
        <scheme val="minor"/>
      </rPr>
      <t>)</t>
    </r>
  </si>
  <si>
    <r>
      <rPr>
        <sz val="10"/>
        <color rgb="FFC00000"/>
        <rFont val="Calibri"/>
        <family val="2"/>
        <scheme val="minor"/>
      </rPr>
      <t>(Use only if Emission Category is</t>
    </r>
    <r>
      <rPr>
        <b/>
        <sz val="10"/>
        <color rgb="FFC00000"/>
        <rFont val="Calibri"/>
        <family val="2"/>
        <scheme val="minor"/>
      </rPr>
      <t xml:space="preserve"> Process or Fugitive</t>
    </r>
    <r>
      <rPr>
        <sz val="10"/>
        <color rgb="FFC00000"/>
        <rFont val="Calibri"/>
        <family val="2"/>
        <scheme val="minor"/>
      </rPr>
      <t>)</t>
    </r>
  </si>
  <si>
    <t>Source</t>
  </si>
  <si>
    <t>EPA</t>
  </si>
  <si>
    <t>therm</t>
  </si>
  <si>
    <r>
      <rPr>
        <b/>
        <sz val="16"/>
        <color theme="1"/>
        <rFont val="Calibri"/>
        <family val="2"/>
        <scheme val="minor"/>
      </rPr>
      <t xml:space="preserve">Tool Description:
</t>
    </r>
    <r>
      <rPr>
        <sz val="16"/>
        <color theme="1"/>
        <rFont val="Calibri"/>
        <family val="2"/>
        <scheme val="minor"/>
      </rPr>
      <t>Facility CO</t>
    </r>
    <r>
      <rPr>
        <vertAlign val="subscript"/>
        <sz val="16"/>
        <color theme="1"/>
        <rFont val="Calibri"/>
        <family val="2"/>
        <scheme val="minor"/>
      </rPr>
      <t>2</t>
    </r>
    <r>
      <rPr>
        <sz val="16"/>
        <color theme="1"/>
        <rFont val="Calibri"/>
        <family val="2"/>
        <scheme val="minor"/>
      </rPr>
      <t>e Flow Tool assists facilities and entities to visualize their CO</t>
    </r>
    <r>
      <rPr>
        <vertAlign val="subscript"/>
        <sz val="16"/>
        <color theme="1"/>
        <rFont val="Calibri"/>
        <family val="2"/>
        <scheme val="minor"/>
      </rPr>
      <t>2</t>
    </r>
    <r>
      <rPr>
        <sz val="16"/>
        <color theme="1"/>
        <rFont val="Calibri"/>
        <family val="2"/>
        <scheme val="minor"/>
      </rPr>
      <t>e flows for accounting and decarbonization purposes. To do so, the suite offers two tools – an MS Excel-based input workbook and a web-based visualization tool. This workbook serves as the input sheet, utilizing the user-provided process and equipment-level energy consumption data to calculate the corresponding CO</t>
    </r>
    <r>
      <rPr>
        <vertAlign val="subscript"/>
        <sz val="16"/>
        <color theme="1"/>
        <rFont val="Calibri"/>
        <family val="2"/>
        <scheme val="minor"/>
      </rPr>
      <t>2</t>
    </r>
    <r>
      <rPr>
        <sz val="16"/>
        <color theme="1"/>
        <rFont val="Calibri"/>
        <family val="2"/>
        <scheme val="minor"/>
      </rPr>
      <t>e emissions (See "Emissions Calculator" tab). Whereas, the web-based tool utilizes the data from this workbook to generate a Sankey diagram. This diagram visually represents the CO</t>
    </r>
    <r>
      <rPr>
        <vertAlign val="subscript"/>
        <sz val="16"/>
        <color theme="1"/>
        <rFont val="Calibri"/>
        <family val="2"/>
        <scheme val="minor"/>
      </rPr>
      <t>2</t>
    </r>
    <r>
      <rPr>
        <sz val="16"/>
        <color theme="1"/>
        <rFont val="Calibri"/>
        <family val="2"/>
        <scheme val="minor"/>
      </rPr>
      <t>e flow originating from the fuel and electricity consumption within the facility/entity boundary. The emission sources that can be computed are briefly described below: 
1. Facility-level fuel combustion: CO</t>
    </r>
    <r>
      <rPr>
        <vertAlign val="subscript"/>
        <sz val="16"/>
        <color theme="1"/>
        <rFont val="Calibri"/>
        <family val="2"/>
        <scheme val="minor"/>
      </rPr>
      <t>2</t>
    </r>
    <r>
      <rPr>
        <sz val="16"/>
        <color theme="1"/>
        <rFont val="Calibri"/>
        <family val="2"/>
        <scheme val="minor"/>
      </rPr>
      <t>e emissions from fuel combustion by equipment within the facility/entity boundary for fuel types such as natural gas, propane, diesel, gasoline, petroleum coke, distillate, or light fuel oil and coal can be estimated. These emissions fall under the category of Scope 1 emissions. Note that process emissions such as CO</t>
    </r>
    <r>
      <rPr>
        <vertAlign val="subscript"/>
        <sz val="16"/>
        <color theme="1"/>
        <rFont val="Calibri"/>
        <family val="2"/>
        <scheme val="minor"/>
      </rPr>
      <t>2</t>
    </r>
    <r>
      <rPr>
        <sz val="16"/>
        <color theme="1"/>
        <rFont val="Calibri"/>
        <family val="2"/>
        <scheme val="minor"/>
      </rPr>
      <t>e emissions from catalytic cracking in petrochemical processing and fugitive emissions are not considered in this option. The focus is specifically on direct emissions from fuel combustion within the facility's operational boundary. 
2. Facility-purchased electricity: CO</t>
    </r>
    <r>
      <rPr>
        <vertAlign val="subscript"/>
        <sz val="16"/>
        <color theme="1"/>
        <rFont val="Calibri"/>
        <family val="2"/>
        <scheme val="minor"/>
      </rPr>
      <t>2</t>
    </r>
    <r>
      <rPr>
        <sz val="16"/>
        <color theme="1"/>
        <rFont val="Calibri"/>
        <family val="2"/>
        <scheme val="minor"/>
      </rPr>
      <t>e emissions from the use of grid or utility-purchased electricity within the facility/entity boundary can be calculated through the tool. Users can choose between two options. They can either utilize the U.S. EPA's eGRID-derived emission factors for purchased electricity, or they can opt for custom/, market-based emission factors if the electricity is acquired from local or regional markets through contractual arrangements. 
After entering the energy consumption data in the “Emissions Calculator” tab, users can save this Excel workbook and upload it to the web tool to obtain a Sankey diagram illustrating the facility's CO</t>
    </r>
    <r>
      <rPr>
        <vertAlign val="subscript"/>
        <sz val="16"/>
        <color theme="1"/>
        <rFont val="Calibri"/>
        <family val="2"/>
        <scheme val="minor"/>
      </rPr>
      <t>2</t>
    </r>
    <r>
      <rPr>
        <sz val="16"/>
        <color theme="1"/>
        <rFont val="Calibri"/>
        <family val="2"/>
        <scheme val="minor"/>
      </rPr>
      <t>e flow. 
Note to the user: Please refer to the tool user guide document for comprehensive, step-by-step guidance on the tools.</t>
    </r>
  </si>
  <si>
    <r>
      <t>CO</t>
    </r>
    <r>
      <rPr>
        <b/>
        <vertAlign val="subscript"/>
        <sz val="11"/>
        <rFont val="Calibri"/>
        <family val="2"/>
        <scheme val="minor"/>
      </rPr>
      <t>2</t>
    </r>
    <r>
      <rPr>
        <b/>
        <sz val="11"/>
        <rFont val="Calibri"/>
        <family val="2"/>
        <scheme val="minor"/>
      </rPr>
      <t>e Intensity (MT CO</t>
    </r>
    <r>
      <rPr>
        <b/>
        <vertAlign val="subscript"/>
        <sz val="11"/>
        <rFont val="Calibri"/>
        <family val="2"/>
        <scheme val="minor"/>
      </rPr>
      <t>2</t>
    </r>
    <r>
      <rPr>
        <b/>
        <sz val="11"/>
        <rFont val="Calibri"/>
        <family val="2"/>
        <scheme val="minor"/>
      </rPr>
      <t>e/)</t>
    </r>
    <r>
      <rPr>
        <b/>
        <vertAlign val="subscript"/>
        <sz val="11"/>
        <rFont val="Calibri"/>
        <family val="2"/>
        <scheme val="minor"/>
      </rPr>
      <t xml:space="preserve"> </t>
    </r>
  </si>
  <si>
    <t>Title</t>
  </si>
  <si>
    <t>Air Compressors</t>
  </si>
  <si>
    <t>Lighting</t>
  </si>
  <si>
    <t>Process Emissions</t>
  </si>
  <si>
    <t>Refrigerant Leakage</t>
  </si>
  <si>
    <t>Emissions Breakdown Table</t>
  </si>
  <si>
    <t>S. No.</t>
  </si>
  <si>
    <t>Enter Custom Emissions Factor (MT CO2e/kWh)</t>
  </si>
  <si>
    <t>Use Publically Available Emission Factor (MT CO2e/kWh)</t>
  </si>
  <si>
    <t>Pumps</t>
  </si>
  <si>
    <r>
      <t>Custom Emissions Factor</t>
    </r>
    <r>
      <rPr>
        <sz val="11"/>
        <color theme="1"/>
        <rFont val="Calibri"/>
        <family val="2"/>
        <scheme val="minor"/>
      </rPr>
      <t xml:space="preserve"> (Enter value with facility's onsite onsite renewables or Clean Power Procurement incorporated)</t>
    </r>
  </si>
  <si>
    <r>
      <t>FACILITY CO</t>
    </r>
    <r>
      <rPr>
        <b/>
        <vertAlign val="subscript"/>
        <sz val="24"/>
        <color theme="1"/>
        <rFont val="Calibri"/>
        <family val="2"/>
        <scheme val="minor"/>
      </rPr>
      <t>2</t>
    </r>
    <r>
      <rPr>
        <b/>
        <sz val="24"/>
        <color theme="1"/>
        <rFont val="Calibri"/>
        <family val="2"/>
        <scheme val="minor"/>
      </rPr>
      <t>e FLOW TOOL</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</si>
  <si>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</si>
  <si>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</si>
  <si>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</si>
  <si>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</si>
  <si>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</si>
  <si>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</si>
  <si>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</si>
  <si>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</si>
  <si>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t>2022 eGRID</t>
  </si>
  <si>
    <t>Boiler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</si>
</sst>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0000"/>
    <numFmt numFmtId="166" formatCode="[$-409]mmm\-yy;@"/>
    <numFmt numFmtId="167" formatCode="0.0E+00"/>
  </numFmts>
  <fonts count="23"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name val="Calibri"/>
      <family val="2"/>
      <scheme val="minor"/>
    </font>
    <font>
      <sz val="11"/>
      <color indexed="8"/>
      <name val="Calibri"/>
      <family val="2"/>
    </font>
    <font>
      <b/>
      <sz val="11"/>
      <color indexed="8"/>
      <name val="Calibri"/>
      <family val="2"/>
    </font>
    <font>
      <sz val="9"/>
      <color indexed="81"/>
      <name val="Tahoma"/>
      <family val="2"/>
    </font>
    <font>
      <sz val="24"/>
      <color theme="1"/>
      <name val="Calibri"/>
      <family val="2"/>
      <scheme val="minor"/>
    </font>
    <font>
      <sz val="10"/>
      <name val="Verdana"/>
      <family val="2"/>
    </font>
    <font>
      <sz val="10"/>
      <name val="Arial"/>
      <family val="2"/>
    </font>
    <font>
      <b/>
      <sz val="24"/>
      <color theme="1"/>
      <name val="Calibri"/>
      <family val="2"/>
      <scheme val="minor"/>
    </font>
    <font>
      <b/>
      <vertAlign val="subscript"/>
      <sz val="24"/>
      <color theme="1"/>
      <name val="Calibri"/>
      <family val="2"/>
      <scheme val="minor"/>
    </font>
    <font>
      <b/>
      <vertAlign val="subscript"/>
      <sz val="11"/>
      <name val="Calibri"/>
      <family val="2"/>
      <scheme val="minor"/>
    </font>
    <font>
      <sz val="8"/>
      <name val="Calibri"/>
      <family val="2"/>
      <scheme val="minor"/>
    </font>
    <font>
      <b/>
      <sz val="10"/>
      <color rgb="FFC00000"/>
      <name val="Calibri"/>
      <family val="2"/>
      <scheme val="minor"/>
    </font>
    <font>
      <i/>
      <sz val="9"/>
      <color theme="1"/>
      <name val="Calibri"/>
      <family val="2"/>
      <scheme val="minor"/>
    </font>
    <font>
      <b/>
      <sz val="11"/>
      <color rgb="FFC00000"/>
      <name val="Calibri"/>
      <family val="2"/>
      <scheme val="minor"/>
    </font>
    <font>
      <sz val="16"/>
      <color theme="1"/>
      <name val="Calibri"/>
      <family val="2"/>
      <scheme val="minor"/>
    </font>
    <font>
      <b/>
      <sz val="16"/>
      <color theme="1"/>
      <name val="Calibri"/>
      <family val="2"/>
      <scheme val="minor"/>
    </font>
    <font>
      <vertAlign val="subscript"/>
      <sz val="16"/>
      <color theme="1"/>
      <name val="Calibri"/>
      <family val="2"/>
      <scheme val="minor"/>
    </font>
    <font>
      <sz val="10"/>
      <color rgb="FFC00000"/>
      <name val="Calibri"/>
      <family val="2"/>
      <scheme val="minor"/>
    </font>
    <font>
      <u/>
      <sz val="10"/>
      <color theme="10"/>
      <name val="Arial"/>
      <family val="2"/>
    </font>
  </fonts>
  <fills count="10">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s>
  <cellStyleXfs count="15">
    <xf numFmtId="0" fontId="0" fillId="0" borderId="0"/>
    <xf numFmtId="9" fontId="3" fillId="0" borderId="0" applyFont="0" applyFill="0" applyBorder="0" applyAlignment="0" applyProtection="0"/>
    <xf numFmtId="43" fontId="3" fillId="0" borderId="0" applyFont="0" applyFill="0" applyBorder="0" applyAlignment="0" applyProtection="0"/>
    <xf numFmtId="0" fontId="9" fillId="0" borderId="0"/>
    <xf numFmtId="43" fontId="9" fillId="0" borderId="0" applyFont="0" applyFill="0" applyBorder="0" applyAlignment="0" applyProtection="0"/>
    <xf numFmtId="0" fontId="10" fillId="0" borderId="0"/>
    <xf numFmtId="9" fontId="9" fillId="0" borderId="0" applyFont="0" applyFill="0" applyBorder="0" applyAlignment="0" applyProtection="0"/>
    <xf numFmtId="0" fontId="10" fillId="0" borderId="0"/>
    <xf numFmtId="0" fontId="10" fillId="0" borderId="0"/>
    <xf numFmtId="0" fontId="9" fillId="0" borderId="0"/>
    <xf numFmtId="0" fontId="9" fillId="0" borderId="0"/>
    <xf numFmtId="0" fontId="10" fillId="0" borderId="0"/>
    <xf numFmtId="166" fontId="10" fillId="0" borderId="0"/>
    <xf numFmtId="0" fontId="10" fillId="0" borderId="0"/>
    <xf numFmtId="0" fontId="22" fillId="0" borderId="0" applyNumberFormat="0" applyFill="0" applyBorder="0" applyAlignment="0" applyProtection="0"/>
  </cellStyleXfs>
  <cellXfs count="87">
    <xf numFmtId="0" fontId="0" fillId="0" borderId="0" xfId="0"/>
    <xf numFmtId="0" fontId="1" fillId="3" borderId="9" xfId="0" applyFont="1" applyFill="1" applyBorder="1"/>
    <xf numFmtId="0" fontId="5" fillId="0" borderId="9" xfId="0" applyFont="1" applyBorder="1" applyAlignment="1">
      <alignment horizontal="left"/>
    </xf>
    <xf numFmtId="0" fontId="6" fillId="4" borderId="9" xfId="0" applyFont="1" applyFill="1" applyBorder="1" applyAlignment="1">
      <alignment horizontal="center"/>
    </xf>
    <xf numFmtId="0" fontId="0" fillId="0" borderId="9" xfId="0" applyBorder="1" applyAlignment="1">
      <alignment horizontal="center"/>
    </xf>
    <xf numFmtId="0" fontId="0" fillId="0" borderId="9" xfId="0" applyBorder="1"/>
    <xf numFmtId="0" fontId="0" fillId="6" borderId="9" xfId="0" applyFill="1" applyBorder="1"/>
    <xf numFmtId="0" fontId="1" fillId="4" borderId="9" xfId="0" applyFont="1" applyFill="1" applyBorder="1"/>
    <xf numFmtId="0" fontId="0" fillId="7" borderId="0" xfId="0" applyFill="1"/>
    <xf numFmtId="0" fontId="8" fillId="7" borderId="0" xfId="0" applyFont="1" applyFill="1"/>
    <xf numFmtId="0" fontId="4" fillId="0" borderId="1" xfId="0" applyFont="1" applyBorder="1"/>
    <xf numFmtId="0" fontId="0" fillId="0" borderId="0" xfId="0" applyAlignment="1">
      <alignment horizontal="center"/>
    </xf>
    <xf numFmtId="0" fontId="0" fillId="0" borderId="2" xfId="0" applyBorder="1" applyAlignment="1">
      <alignment horizontal="center"/>
    </xf>
    <xf numFmtId="0" fontId="1" fillId="3" borderId="8" xfId="0" applyFont="1" applyFill="1" applyBorder="1" applyAlignment="1">
      <alignment horizontal="left" vertical="center" wrapText="1"/>
    </xf>
    <xf numFmtId="0" fontId="4" fillId="9" borderId="5" xfId="0" applyFont="1" applyFill="1" applyBorder="1" applyAlignment="1">
      <alignment horizontal="left" vertical="center" wrapText="1"/>
    </xf>
    <xf numFmtId="0" fontId="1" fillId="3" borderId="6" xfId="0" applyFont="1" applyFill="1" applyBorder="1"/>
    <xf numFmtId="0" fontId="1" fillId="9" borderId="3" xfId="0" applyFont="1" applyFill="1" applyBorder="1"/>
    <xf numFmtId="0" fontId="1" fillId="6" borderId="19" xfId="0" applyFont="1" applyFill="1" applyBorder="1"/>
    <xf numFmtId="0" fontId="1" fillId="6" borderId="12" xfId="0" applyFont="1" applyFill="1" applyBorder="1"/>
    <xf numFmtId="0" fontId="1" fillId="4" borderId="23" xfId="0" applyFont="1" applyFill="1" applyBorder="1" applyAlignment="1">
      <alignment vertical="center" wrapText="1"/>
    </xf>
    <xf numFmtId="0" fontId="4" fillId="7" borderId="0" xfId="0" applyFont="1" applyFill="1" applyAlignment="1">
      <alignment horizontal="center" vertical="center" textRotation="90" wrapText="1"/>
    </xf>
    <xf numFmtId="164" fontId="0" fillId="3" borderId="9" xfId="2" applyNumberFormat="1" applyFont="1" applyFill="1" applyBorder="1"/>
    <xf numFmtId="164" fontId="0" fillId="9" borderId="9" xfId="2" applyNumberFormat="1" applyFont="1" applyFill="1" applyBorder="1"/>
    <xf numFmtId="9" fontId="0" fillId="9" borderId="9" xfId="1" applyFont="1" applyFill="1" applyBorder="1"/>
    <xf numFmtId="11" fontId="0" fillId="0" borderId="0" xfId="0" applyNumberFormat="1"/>
    <xf numFmtId="0" fontId="4" fillId="6" borderId="9" xfId="0" applyFont="1" applyFill="1" applyBorder="1" applyAlignment="1">
      <alignment horizontal="center" vertical="center" wrapText="1"/>
    </xf>
    <xf numFmtId="164" fontId="0" fillId="3" borderId="9" xfId="2" applyNumberFormat="1" applyFont="1" applyFill="1" applyBorder="1" applyProtection="1">
      <protection locked="0"/>
    </xf>
    <xf numFmtId="9" fontId="0" fillId="3" borderId="18" xfId="1" applyFont="1" applyFill="1" applyBorder="1" applyAlignment="1" applyProtection="1">
      <alignment vertical="center"/>
      <protection locked="0"/>
    </xf>
    <xf numFmtId="0" fontId="0" fillId="3" borderId="18" xfId="0" applyFill="1" applyBorder="1" applyAlignment="1" applyProtection="1">
      <alignment vertical="center"/>
      <protection locked="0"/>
    </xf>
    <xf numFmtId="0" fontId="0" fillId="3" borderId="23" xfId="0" applyFill="1" applyBorder="1" applyAlignment="1" applyProtection="1">
      <alignment vertical="center"/>
      <protection locked="0"/>
    </xf>
    <xf numFmtId="165" fontId="0" fillId="3" borderId="17" xfId="2" applyNumberFormat="1" applyFont="1" applyFill="1" applyBorder="1" applyProtection="1">
      <protection locked="0"/>
    </xf>
    <xf numFmtId="0" fontId="0" fillId="0" borderId="1" xfId="0" applyBorder="1" applyProtection="1">
      <protection locked="0"/>
    </xf>
    <xf numFmtId="167" fontId="0" fillId="0" borderId="0" xfId="0" applyNumberFormat="1" applyProtection="1">
      <protection locked="0"/>
    </xf>
    <xf numFmtId="167" fontId="0" fillId="0" borderId="2" xfId="0" applyNumberFormat="1" applyBorder="1" applyProtection="1">
      <protection locked="0"/>
    </xf>
    <xf numFmtId="0" fontId="10" fillId="0" borderId="1" xfId="3" applyFont="1" applyBorder="1" applyProtection="1">
      <protection locked="0"/>
    </xf>
    <xf numFmtId="0" fontId="10" fillId="0" borderId="0" xfId="3" applyFont="1" applyProtection="1">
      <protection locked="0"/>
    </xf>
    <xf numFmtId="0" fontId="0" fillId="0" borderId="0" xfId="0" applyProtection="1">
      <protection locked="0"/>
    </xf>
    <xf numFmtId="0" fontId="0" fillId="0" borderId="2" xfId="0" applyBorder="1" applyProtection="1">
      <protection locked="0"/>
    </xf>
    <xf numFmtId="0" fontId="10" fillId="0" borderId="3" xfId="10" applyFont="1" applyBorder="1" applyProtection="1">
      <protection locked="0"/>
    </xf>
    <xf numFmtId="0" fontId="10" fillId="0" borderId="4" xfId="10" applyFont="1" applyBorder="1" applyProtection="1">
      <protection locked="0"/>
    </xf>
    <xf numFmtId="0" fontId="0" fillId="0" borderId="4" xfId="0" applyBorder="1" applyProtection="1">
      <protection locked="0"/>
    </xf>
    <xf numFmtId="0" fontId="0" fillId="0" borderId="5" xfId="0" applyBorder="1" applyProtection="1">
      <protection locked="0"/>
    </xf>
    <xf numFmtId="0" fontId="15" fillId="6" borderId="9" xfId="0" applyFont="1" applyFill="1" applyBorder="1" applyAlignment="1">
      <alignment horizontal="center" vertical="center" wrapText="1"/>
    </xf>
    <xf numFmtId="0" fontId="4" fillId="0" borderId="0" xfId="0" applyFont="1"/>
    <xf numFmtId="0" fontId="0" fillId="0" borderId="0" xfId="0" applyAlignment="1" applyProtection="1">
      <alignment horizontal="center"/>
      <protection locked="0"/>
    </xf>
    <xf numFmtId="0" fontId="0" fillId="0" borderId="1" xfId="0" applyBorder="1" applyAlignment="1">
      <alignment horizontal="center"/>
    </xf>
    <xf numFmtId="0" fontId="4" fillId="6" borderId="27" xfId="0" applyFont="1" applyFill="1" applyBorder="1" applyAlignment="1">
      <alignment horizontal="center" vertical="center" wrapText="1"/>
    </xf>
    <xf numFmtId="0" fontId="11" fillId="7" borderId="0" xfId="0" applyFont="1" applyFill="1" applyAlignment="1">
      <alignment horizontal="center"/>
    </xf>
    <xf numFmtId="0" fontId="8" fillId="7" borderId="0" xfId="0" applyFont="1" applyFill="1" applyAlignment="1">
      <alignment horizontal="center" vertical="center"/>
    </xf>
    <xf numFmtId="0" fontId="18" fillId="7" borderId="0" xfId="0" applyFont="1" applyFill="1" applyAlignment="1">
      <alignment horizontal="center"/>
    </xf>
    <xf numFmtId="0" fontId="18" fillId="7" borderId="6" xfId="0" applyFont="1" applyFill="1" applyBorder="1" applyAlignment="1">
      <alignment horizontal="left" vertical="top" wrapText="1"/>
    </xf>
    <xf numFmtId="0" fontId="18" fillId="7" borderId="7" xfId="0" applyFont="1" applyFill="1" applyBorder="1" applyAlignment="1">
      <alignment horizontal="left" vertical="top" wrapText="1"/>
    </xf>
    <xf numFmtId="0" fontId="18" fillId="7" borderId="8" xfId="0" applyFont="1" applyFill="1" applyBorder="1" applyAlignment="1">
      <alignment horizontal="left" vertical="top" wrapText="1"/>
    </xf>
    <xf numFmtId="0" fontId="18" fillId="7" borderId="3" xfId="0" applyFont="1" applyFill="1" applyBorder="1" applyAlignment="1">
      <alignment horizontal="left" vertical="top" wrapText="1"/>
    </xf>
    <xf numFmtId="0" fontId="18" fillId="7" borderId="4" xfId="0" applyFont="1" applyFill="1" applyBorder="1" applyAlignment="1">
      <alignment horizontal="left" vertical="top" wrapText="1"/>
    </xf>
    <xf numFmtId="0" fontId="18" fillId="7" borderId="5" xfId="0" applyFont="1" applyFill="1" applyBorder="1" applyAlignment="1">
      <alignment horizontal="left" vertical="top" wrapText="1"/>
    </xf>
    <xf numFmtId="0" fontId="4" fillId="6" borderId="25" xfId="0" applyFont="1" applyFill="1" applyBorder="1" applyAlignment="1">
      <alignment horizontal="center" vertical="center"/>
    </xf>
    <xf numFmtId="0" fontId="4" fillId="6" borderId="28" xfId="0" applyFont="1" applyFill="1" applyBorder="1" applyAlignment="1">
      <alignment horizontal="center" vertical="center"/>
    </xf>
    <xf numFmtId="0" fontId="4" fillId="6" borderId="26" xfId="0" applyFont="1" applyFill="1" applyBorder="1" applyAlignment="1">
      <alignment horizontal="center" vertical="center"/>
    </xf>
    <xf numFmtId="0" fontId="1" fillId="8" borderId="25" xfId="0" applyFont="1" applyFill="1" applyBorder="1" applyAlignment="1">
      <alignment horizontal="center"/>
    </xf>
    <xf numFmtId="0" fontId="1" fillId="8" borderId="28" xfId="0" applyFont="1" applyFill="1" applyBorder="1" applyAlignment="1">
      <alignment horizontal="center"/>
    </xf>
    <xf numFmtId="0" fontId="1" fillId="8" borderId="26" xfId="0" applyFont="1" applyFill="1" applyBorder="1" applyAlignment="1">
      <alignment horizontal="center"/>
    </xf>
    <xf numFmtId="0" fontId="17" fillId="7" borderId="25" xfId="0" applyFont="1" applyFill="1" applyBorder="1" applyAlignment="1">
      <alignment horizontal="center" vertical="center" wrapText="1"/>
    </xf>
    <xf numFmtId="0" fontId="17" fillId="7" borderId="26" xfId="0" applyFont="1" applyFill="1" applyBorder="1" applyAlignment="1">
      <alignment horizontal="center" vertical="center"/>
    </xf>
    <xf numFmtId="0" fontId="4" fillId="8" borderId="15" xfId="0" applyFont="1" applyFill="1" applyBorder="1" applyAlignment="1">
      <alignment horizontal="center" vertical="center" textRotation="90" wrapText="1"/>
    </xf>
    <xf numFmtId="0" fontId="4" fillId="8" borderId="16" xfId="0" applyFont="1" applyFill="1" applyBorder="1" applyAlignment="1">
      <alignment horizontal="center" vertical="center" textRotation="90" wrapText="1"/>
    </xf>
    <xf numFmtId="0" fontId="4" fillId="8" borderId="14" xfId="0" applyFont="1" applyFill="1" applyBorder="1" applyAlignment="1">
      <alignment horizontal="center" vertical="center" textRotation="90" wrapText="1"/>
    </xf>
    <xf numFmtId="0" fontId="1" fillId="6" borderId="24" xfId="0" applyFont="1" applyFill="1" applyBorder="1" applyAlignment="1">
      <alignment horizontal="left"/>
    </xf>
    <xf numFmtId="0" fontId="1" fillId="6" borderId="21" xfId="0" applyFont="1" applyFill="1" applyBorder="1" applyAlignment="1">
      <alignment horizontal="left"/>
    </xf>
    <xf numFmtId="0" fontId="4" fillId="6" borderId="24" xfId="0" applyFont="1" applyFill="1" applyBorder="1" applyAlignment="1">
      <alignment horizontal="left" vertical="center" wrapText="1"/>
    </xf>
    <xf numFmtId="0" fontId="4" fillId="6" borderId="21" xfId="0" applyFont="1" applyFill="1" applyBorder="1" applyAlignment="1">
      <alignment horizontal="left" vertical="center" wrapText="1"/>
    </xf>
    <xf numFmtId="0" fontId="1" fillId="6" borderId="15" xfId="0" applyFont="1" applyFill="1" applyBorder="1" applyAlignment="1">
      <alignment horizontal="center" vertical="center" textRotation="90" wrapText="1"/>
    </xf>
    <xf numFmtId="0" fontId="1" fillId="6" borderId="14" xfId="0" applyFont="1" applyFill="1" applyBorder="1" applyAlignment="1">
      <alignment horizontal="center" vertical="center" textRotation="90" wrapText="1"/>
    </xf>
    <xf numFmtId="0" fontId="1" fillId="6" borderId="16" xfId="0" applyFont="1" applyFill="1" applyBorder="1" applyAlignment="1">
      <alignment horizontal="center" vertical="center" textRotation="90" wrapText="1"/>
    </xf>
    <xf numFmtId="0" fontId="1" fillId="6" borderId="20" xfId="0" applyFont="1" applyFill="1" applyBorder="1" applyAlignment="1">
      <alignment horizontal="left"/>
    </xf>
    <xf numFmtId="0" fontId="1" fillId="6" borderId="22" xfId="0" applyFont="1"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4" fillId="0" borderId="0" xfId="0" applyFont="1" applyAlignment="1">
      <alignment horizontal="center"/>
    </xf>
    <xf numFmtId="0" fontId="4" fillId="0" borderId="2" xfId="0" applyFont="1" applyBorder="1" applyAlignment="1">
      <alignment horizontal="center"/>
    </xf>
    <xf numFmtId="0" fontId="16" fillId="0" borderId="0" xfId="0" applyFont="1" applyAlignment="1">
      <alignment horizontal="left"/>
    </xf>
    <xf numFmtId="0" fontId="0" fillId="0" borderId="0" xfId="0" applyAlignment="1">
      <alignment horizontal="left"/>
    </xf>
    <xf numFmtId="0" fontId="1" fillId="5" borderId="13" xfId="0" applyFont="1" applyFill="1" applyBorder="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cellXfs>
  <cellStyles count="15">
    <cellStyle name="Comma" xfId="2" builtinId="3"/>
    <cellStyle name="Comma 2" xfId="4" xr:uid="{33657E84-2382-41B4-81DE-0104DA33843A}"/>
    <cellStyle name="Hyperlink 2" xfId="14" xr:uid="{4ACA0C45-038C-4508-A5DD-246F17759385}"/>
    <cellStyle name="Normal" xfId="0" builtinId="0"/>
    <cellStyle name="Normal 10" xfId="13" xr:uid="{704BF044-E943-49F8-8552-8F7D80FA9206}"/>
    <cellStyle name="Normal 10 3" xfId="8" xr:uid="{5809D066-A1E8-4360-BEF7-6C08EA93F46C}"/>
    <cellStyle name="Normal 128" xfId="10" xr:uid="{1335C43C-C56E-4533-8967-61E3BC844D91}"/>
    <cellStyle name="Normal 153" xfId="7" xr:uid="{18D4A9CC-D37A-4740-B2E3-A8CBC8D52663}"/>
    <cellStyle name="Normal 2" xfId="5" xr:uid="{9392D3C9-6CB1-4211-A0E2-51589FA6D7B0}"/>
    <cellStyle name="Normal 2 2 2 3" xfId="11" xr:uid="{952DA693-0460-4338-ABE8-676BBDC630EA}"/>
    <cellStyle name="Normal 3" xfId="9" xr:uid="{50471044-01E0-4B51-B92D-6A7557DBB25A}"/>
    <cellStyle name="Normal 4" xfId="3" xr:uid="{9073515D-AEE6-4C3D-83D0-995A947AFEBC}"/>
    <cellStyle name="Normal 8" xfId="12" xr:uid="{1BA94558-B61D-4E8D-AF7A-A503090F1F74}"/>
    <cellStyle name="Percent" xfId="1" builtinId="5"/>
    <cellStyle name="Percent 2" xfId="6" xr:uid="{DB5DFD9D-4CC9-4542-9031-B5A21D390974}"/>
  </cellStyles>
  <dxfs count="15">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minor"/>
      </font>
      <numFmt numFmtId="164" formatCode="_(* #,##0_);_(* \(#,##0\);_(* &quot;-&quot;??_);_(@_)"/>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numFmt numFmtId="164" formatCode="_(* #,##0_);_(* \(#,##0\);_(* &quot;-&quot;??_);_(@_)"/>
      <fill>
        <patternFill>
          <fgColor indexed="64"/>
          <bgColor theme="0"/>
        </patternFill>
      </fill>
    </dxf>
    <dxf>
      <border>
        <bottom style="thin">
          <color indexed="64"/>
        </bottom>
      </border>
    </dxf>
    <dxf>
      <font>
        <strike val="0"/>
        <outline val="0"/>
        <shadow val="0"/>
        <u val="none"/>
        <sz val="11"/>
        <color auto="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15</xdr:col>
      <xdr:colOff>295048</xdr:colOff>
      <xdr:row>3</xdr:row>
      <xdr:rowOff>74201</xdr:rowOff>
    </xdr:from>
    <xdr:to>
      <xdr:col>20</xdr:col>
      <xdr:colOff>332988</xdr:colOff>
      <xdr:row>7</xdr:row>
      <xdr:rowOff>113765</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11834" y="618487"/>
          <a:ext cx="3083218" cy="765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272142</xdr:colOff>
      <xdr:row>3</xdr:row>
      <xdr:rowOff>36284</xdr:rowOff>
    </xdr:from>
    <xdr:to>
      <xdr:col>14</xdr:col>
      <xdr:colOff>564333</xdr:colOff>
      <xdr:row>7</xdr:row>
      <xdr:rowOff>172357</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26642" y="580570"/>
          <a:ext cx="4540341" cy="86178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204107</xdr:colOff>
      <xdr:row>8</xdr:row>
      <xdr:rowOff>4918</xdr:rowOff>
    </xdr:from>
    <xdr:to>
      <xdr:col>11</xdr:col>
      <xdr:colOff>24945</xdr:colOff>
      <xdr:row>11</xdr:row>
      <xdr:rowOff>150777</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6653893" y="1474489"/>
          <a:ext cx="1366609" cy="684702"/>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Note: Additional Fuels can be added</a:t>
          </a:r>
          <a:r>
            <a:rPr lang="en-US" sz="1100" baseline="0"/>
            <a:t> in empty rows.</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3C53F-7FD8-4ACF-8518-3961C9C353D7}" name="Table1" displayName="Table1" ref="C17:L201" totalsRowShown="0" headerRowDxfId="14" dataDxfId="12" headerRowBorderDxfId="13" tableBorderDxfId="11" dataCellStyle="Comma">
  <autoFilter ref="C17:L201" xr:uid="{C943C53F-7FD8-4ACF-8518-3961C9C35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88B7E56-EC00-436D-95A1-B3734C90FAE2}" name="S. No." dataDxfId="10" dataCellStyle="Comma">
      <calculatedColumnFormula>IF(D18&lt;&gt;"",COUNTA($D$18:D18),"")</calculatedColumnFormula>
    </tableColumn>
    <tableColumn id="2" xr3:uid="{75D8681A-E4B4-4234-B258-971E29CC07A7}" name="Emission Source" dataDxfId="9" dataCellStyle="Comma"/>
    <tableColumn id="9" xr3:uid="{F1DD1C31-BFA7-4022-BC08-F2E7F5F82F26}" name="Emission Category" dataDxfId="8" dataCellStyle="Comma"/>
    <tableColumn id="3" xr3:uid="{170D0764-4F9B-4418-9D71-583D9DF53B9C}" name="Energy Source" dataDxfId="7" dataCellStyle="Comma"/>
    <tableColumn id="8" xr3:uid="{9BDF3DC9-A8D1-4108-8D07-36151B2AF61F}" name="Units" dataDxfId="6" dataCellStyle="Comma"/>
    <tableColumn id="4" xr3:uid="{8FDAA192-FA5A-40DA-9E32-60B9F6BF7B6F}" name="Annual Consumption" dataDxfId="5" dataCellStyle="Comma"/>
    <tableColumn id="10" xr3:uid="{48D53FFE-0E79-45D6-A9EF-F1384F4D3A6E}" name="CO2e Emissions - _x000a_Process/Fugitive _x000a_(MT CO2e/yr)" dataDxfId="4" dataCellStyle="Comma">
      <calculatedColumnFormula>IF(Table1[[#This Row],[Emission Category]]="Energy",(HLOOKUP(Table1[[#This Row],[Units]],'Emission Factors'!$B$3:$H$20,MATCH(Table1[[#This Row],[Energy Source]],'Emission Factors'!B$3:$B$20,0),FALSE))*Table1[[#This Row],[Annual Consumption]],"")</calculatedColumnFormula>
    </tableColumn>
    <tableColumn id="5" xr3:uid="{9C59D3DD-C1F6-46CA-ACAB-5FF4617DE165}" name="CO2e Emissions - _x000a_Energy_x000a_ (MT CO2e/yr)" dataDxfId="3" dataCellStyle="Comma">
      <calculatedColumnFormula>IF(Table1[[#This Row],[Emission Category]]="Energy",(HLOOKUP(Table1[[#This Row],[Units]],'Emission Factors'!$B$3:$H$20,MATCH(Table1[[#This Row],[Energy Source]],'Emission Factors'!B$3:$B$20,0),FALSE))*Table1[[#This Row],[Annual Consumption]],"")</calculatedColumnFormula>
    </tableColumn>
    <tableColumn id="6" xr3:uid="{93B78758-59D5-4506-9DC3-B27C43DAAC11}" name="CO2e Emissions (MT CO2e/yr)" dataDxfId="2" dataCellStyle="Comma">
      <calculatedColumnFormula>IF(Table1[[#This Row],[Emission Category]]="Energy",Table1[[#This Row],[CO2e Emissions - 
Energy
 (MT CO2e/yr)]],Table1[[#This Row],[CO2e Emissions - 
Process/Fugitive 
(MT CO2e/yr)]])</calculatedColumnFormula>
    </tableColumn>
    <tableColumn id="7" xr3:uid="{CC86E791-5E2F-43B5-BE94-4BC133AA6595}" name="Percentage of Total Emissions" dataDxfId="1" dataCellStyle="Percent">
      <calculatedColumnFormula>IF(Table1[[#This Row],[CO2e Emissions (MT CO2e/yr)]]=0,"",IF(K18&lt;&gt;"",K18,0)/SUM(Table1[CO2e Emissions (MT CO2e/yr)]))</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B54B-37CD-40F7-A212-937274EF8B45}">
  <sheetPr codeName="Sheet9"/>
  <dimension ref="B12:U38"/>
  <sheetViews>
    <sheetView showGridLines="0" zoomScale="85" zoomScaleNormal="85" workbookViewId="0">
      <selection activeCell="B24" sqref="B24:U25"/>
    </sheetView>
  </sheetViews>
  <sheetFormatPr defaultColWidth="8.81640625" defaultRowHeight="14.5" x14ac:dyDescent="0.35"/>
  <cols>
    <col min="1" max="16384" width="8.81640625" style="8"/>
  </cols>
  <sheetData>
    <row r="12" spans="4:17" ht="14.5" customHeight="1" x14ac:dyDescent="0.35">
      <c r="D12" s="47" t="s">
        <v>125</v>
      </c>
      <c r="E12" s="47"/>
      <c r="F12" s="47"/>
      <c r="G12" s="47"/>
      <c r="H12" s="47"/>
      <c r="I12" s="47"/>
      <c r="J12" s="47"/>
      <c r="K12" s="47"/>
      <c r="L12" s="47"/>
      <c r="M12" s="47"/>
      <c r="N12" s="47"/>
      <c r="O12" s="47"/>
      <c r="P12" s="47"/>
      <c r="Q12" s="47"/>
    </row>
    <row r="13" spans="4:17" ht="26" customHeight="1" x14ac:dyDescent="0.35">
      <c r="D13" s="47"/>
      <c r="E13" s="47"/>
      <c r="F13" s="47"/>
      <c r="G13" s="47"/>
      <c r="H13" s="47"/>
      <c r="I13" s="47"/>
      <c r="J13" s="47"/>
      <c r="K13" s="47"/>
      <c r="L13" s="47"/>
      <c r="M13" s="47"/>
      <c r="N13" s="47"/>
      <c r="O13" s="47"/>
      <c r="P13" s="47"/>
      <c r="Q13" s="47"/>
    </row>
    <row r="14" spans="4:17" ht="14.5" customHeight="1" x14ac:dyDescent="0.7">
      <c r="D14" s="9"/>
      <c r="E14" s="9"/>
      <c r="F14" s="9"/>
      <c r="G14" s="9"/>
      <c r="H14" s="9"/>
      <c r="I14" s="9"/>
      <c r="J14" s="9"/>
      <c r="K14" s="9"/>
      <c r="L14" s="9"/>
      <c r="M14" s="9"/>
      <c r="N14" s="9"/>
      <c r="O14" s="9"/>
      <c r="P14" s="9"/>
      <c r="Q14" s="9"/>
    </row>
    <row r="15" spans="4:17" ht="14.5" customHeight="1" x14ac:dyDescent="0.7">
      <c r="Q15" s="9"/>
    </row>
    <row r="16" spans="4:17" ht="14.5" customHeight="1" x14ac:dyDescent="0.35">
      <c r="D16" s="49" t="s">
        <v>79</v>
      </c>
      <c r="E16" s="49"/>
      <c r="F16" s="49"/>
      <c r="G16" s="49"/>
      <c r="H16" s="49"/>
      <c r="I16" s="49"/>
      <c r="J16" s="49"/>
      <c r="K16" s="49"/>
      <c r="L16" s="49"/>
      <c r="M16" s="49"/>
      <c r="N16" s="49"/>
      <c r="O16" s="49"/>
      <c r="P16" s="49"/>
      <c r="Q16" s="49"/>
    </row>
    <row r="17" spans="2:21" x14ac:dyDescent="0.35">
      <c r="D17" s="49"/>
      <c r="E17" s="49"/>
      <c r="F17" s="49"/>
      <c r="G17" s="49"/>
      <c r="H17" s="49"/>
      <c r="I17" s="49"/>
      <c r="J17" s="49"/>
      <c r="K17" s="49"/>
      <c r="L17" s="49"/>
      <c r="M17" s="49"/>
      <c r="N17" s="49"/>
      <c r="O17" s="49"/>
      <c r="P17" s="49"/>
      <c r="Q17" s="49"/>
    </row>
    <row r="18" spans="2:21" x14ac:dyDescent="0.35">
      <c r="D18" s="49" t="s">
        <v>90</v>
      </c>
      <c r="E18" s="49"/>
      <c r="F18" s="49"/>
      <c r="G18" s="49"/>
      <c r="H18" s="49"/>
      <c r="I18" s="49"/>
      <c r="J18" s="49"/>
      <c r="K18" s="49"/>
      <c r="L18" s="49"/>
      <c r="M18" s="49"/>
      <c r="N18" s="49"/>
      <c r="O18" s="49"/>
      <c r="P18" s="49"/>
      <c r="Q18" s="49"/>
    </row>
    <row r="19" spans="2:21" ht="14.5" customHeight="1" x14ac:dyDescent="0.35">
      <c r="D19" s="49"/>
      <c r="E19" s="49"/>
      <c r="F19" s="49"/>
      <c r="G19" s="49"/>
      <c r="H19" s="49"/>
      <c r="I19" s="49"/>
      <c r="J19" s="49"/>
      <c r="K19" s="49"/>
      <c r="L19" s="49"/>
      <c r="M19" s="49"/>
      <c r="N19" s="49"/>
      <c r="O19" s="49"/>
      <c r="P19" s="49"/>
      <c r="Q19" s="49"/>
    </row>
    <row r="20" spans="2:21" ht="14.5" customHeight="1" x14ac:dyDescent="0.35"/>
    <row r="23" spans="2:21" ht="15" thickBot="1" x14ac:dyDescent="0.4"/>
    <row r="24" spans="2:21" ht="409" customHeight="1" x14ac:dyDescent="0.35">
      <c r="B24" s="50" t="s">
        <v>112</v>
      </c>
      <c r="C24" s="51"/>
      <c r="D24" s="51"/>
      <c r="E24" s="51"/>
      <c r="F24" s="51"/>
      <c r="G24" s="51"/>
      <c r="H24" s="51"/>
      <c r="I24" s="51"/>
      <c r="J24" s="51"/>
      <c r="K24" s="51"/>
      <c r="L24" s="51"/>
      <c r="M24" s="51"/>
      <c r="N24" s="51"/>
      <c r="O24" s="51"/>
      <c r="P24" s="51"/>
      <c r="Q24" s="51"/>
      <c r="R24" s="51"/>
      <c r="S24" s="51"/>
      <c r="T24" s="51"/>
      <c r="U24" s="52"/>
    </row>
    <row r="25" spans="2:21" ht="115" customHeight="1" thickBot="1" x14ac:dyDescent="0.4">
      <c r="B25" s="53"/>
      <c r="C25" s="54"/>
      <c r="D25" s="54"/>
      <c r="E25" s="54"/>
      <c r="F25" s="54"/>
      <c r="G25" s="54"/>
      <c r="H25" s="54"/>
      <c r="I25" s="54"/>
      <c r="J25" s="54"/>
      <c r="K25" s="54"/>
      <c r="L25" s="54"/>
      <c r="M25" s="54"/>
      <c r="N25" s="54"/>
      <c r="O25" s="54"/>
      <c r="P25" s="54"/>
      <c r="Q25" s="54"/>
      <c r="R25" s="54"/>
      <c r="S25" s="54"/>
      <c r="T25" s="54"/>
      <c r="U25" s="55"/>
    </row>
    <row r="35" spans="4:17" x14ac:dyDescent="0.35">
      <c r="D35" s="48"/>
      <c r="E35" s="48"/>
      <c r="F35" s="48"/>
      <c r="G35" s="48"/>
      <c r="H35" s="48"/>
      <c r="I35" s="48"/>
      <c r="J35" s="48"/>
      <c r="K35" s="48"/>
      <c r="L35" s="48"/>
      <c r="M35" s="48"/>
      <c r="N35" s="48"/>
      <c r="O35" s="48"/>
      <c r="P35" s="48"/>
      <c r="Q35" s="48"/>
    </row>
    <row r="36" spans="4:17" x14ac:dyDescent="0.35">
      <c r="D36" s="48"/>
      <c r="E36" s="48"/>
      <c r="F36" s="48"/>
      <c r="G36" s="48"/>
      <c r="H36" s="48"/>
      <c r="I36" s="48"/>
      <c r="J36" s="48"/>
      <c r="K36" s="48"/>
      <c r="L36" s="48"/>
      <c r="M36" s="48"/>
      <c r="N36" s="48"/>
      <c r="O36" s="48"/>
      <c r="P36" s="48"/>
      <c r="Q36" s="48"/>
    </row>
    <row r="37" spans="4:17" x14ac:dyDescent="0.35">
      <c r="D37" s="48"/>
      <c r="E37" s="48"/>
      <c r="F37" s="48"/>
      <c r="G37" s="48"/>
      <c r="H37" s="48"/>
      <c r="I37" s="48"/>
      <c r="J37" s="48"/>
      <c r="K37" s="48"/>
      <c r="L37" s="48"/>
      <c r="M37" s="48"/>
      <c r="N37" s="48"/>
      <c r="O37" s="48"/>
      <c r="P37" s="48"/>
      <c r="Q37" s="48"/>
    </row>
    <row r="38" spans="4:17" x14ac:dyDescent="0.35">
      <c r="D38" s="48"/>
      <c r="E38" s="48"/>
      <c r="F38" s="48"/>
      <c r="G38" s="48"/>
      <c r="H38" s="48"/>
      <c r="I38" s="48"/>
      <c r="J38" s="48"/>
      <c r="K38" s="48"/>
      <c r="L38" s="48"/>
      <c r="M38" s="48"/>
      <c r="N38" s="48"/>
      <c r="O38" s="48"/>
      <c r="P38" s="48"/>
      <c r="Q38" s="48"/>
    </row>
  </sheetData>
  <mergeCells count="6">
    <mergeCell ref="D12:Q13"/>
    <mergeCell ref="D35:Q36"/>
    <mergeCell ref="D37:Q38"/>
    <mergeCell ref="D16:Q17"/>
    <mergeCell ref="D18:Q19"/>
    <mergeCell ref="B24:U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E0E24-4728-4561-BBC4-5E217A885BBF}">
  <sheetPr codeName="Sheet1"/>
  <dimension ref="A1:AE804"/>
  <sheetViews>
    <sheetView tabSelected="1" zoomScaleNormal="100" workbookViewId="0">
      <selection activeCell="E17" sqref="E17"/>
    </sheetView>
  </sheetViews>
  <sheetFormatPr defaultRowHeight="14.5" x14ac:dyDescent="0.35"/>
  <cols>
    <col min="1" max="2" width="8.81640625" style="8"/>
    <col min="3" max="3" width="31.1796875" customWidth="1"/>
    <col min="4" max="4" width="31.81640625" customWidth="1"/>
    <col min="5" max="5" width="32.6328125" customWidth="1"/>
    <col min="6" max="12" width="25.81640625" customWidth="1"/>
  </cols>
  <sheetData>
    <row r="1" spans="1:30" ht="15" thickBot="1" x14ac:dyDescent="0.4">
      <c r="A1"/>
      <c r="B1"/>
    </row>
    <row r="2" spans="1:30" x14ac:dyDescent="0.35">
      <c r="C2" s="15" t="s">
        <v>7</v>
      </c>
      <c r="D2" s="13" t="s">
        <v>75</v>
      </c>
      <c r="F2" s="8"/>
      <c r="G2" s="8"/>
      <c r="H2" s="8"/>
      <c r="I2" s="8"/>
      <c r="J2" s="8"/>
      <c r="K2" s="8"/>
      <c r="L2" s="8"/>
      <c r="M2" s="8"/>
      <c r="N2" s="8"/>
      <c r="O2" s="8"/>
      <c r="P2" s="8"/>
      <c r="Q2" s="8"/>
      <c r="R2" s="8"/>
      <c r="S2" s="8"/>
      <c r="T2" s="8"/>
      <c r="U2" s="8"/>
      <c r="V2" s="8"/>
      <c r="W2" s="8"/>
      <c r="X2" s="8"/>
      <c r="Y2" s="8"/>
      <c r="Z2" s="8"/>
      <c r="AA2" s="8"/>
      <c r="AB2" s="8"/>
      <c r="AC2" s="8"/>
    </row>
    <row r="3" spans="1:30" ht="15" thickBot="1" x14ac:dyDescent="0.4">
      <c r="C3" s="16" t="s">
        <v>8</v>
      </c>
      <c r="D3" s="14" t="s">
        <v>76</v>
      </c>
      <c r="F3" s="8"/>
      <c r="G3" s="8"/>
      <c r="H3" s="8"/>
      <c r="I3" s="8"/>
      <c r="J3" s="8"/>
      <c r="K3" s="8"/>
      <c r="L3" s="8"/>
      <c r="M3" s="8"/>
      <c r="N3" s="8"/>
      <c r="O3" s="8"/>
      <c r="P3" s="8"/>
      <c r="Q3" s="8"/>
      <c r="R3" s="8"/>
      <c r="S3" s="8"/>
      <c r="T3" s="8"/>
      <c r="U3" s="8"/>
      <c r="V3" s="8"/>
      <c r="W3" s="8"/>
      <c r="X3" s="8"/>
      <c r="Y3" s="8"/>
      <c r="Z3" s="8"/>
      <c r="AA3" s="8"/>
      <c r="AB3" s="8"/>
      <c r="AC3" s="8"/>
    </row>
    <row r="4" spans="1:30" ht="14.5" customHeight="1" thickBot="1" x14ac:dyDescent="0.4">
      <c r="C4" s="8"/>
      <c r="D4" s="8"/>
      <c r="E4" s="8"/>
      <c r="F4" s="8"/>
      <c r="G4" s="8"/>
      <c r="H4" s="8"/>
      <c r="I4" s="8"/>
      <c r="J4" s="8"/>
      <c r="K4" s="8"/>
      <c r="L4" s="8"/>
      <c r="M4" s="8"/>
      <c r="N4" s="8"/>
      <c r="O4" s="8"/>
      <c r="P4" s="8"/>
      <c r="Q4" s="8"/>
      <c r="R4" s="8"/>
      <c r="S4" s="8"/>
      <c r="T4" s="8"/>
      <c r="U4" s="8"/>
      <c r="V4" s="8"/>
      <c r="W4" s="8"/>
      <c r="X4" s="8"/>
      <c r="Y4" s="8"/>
      <c r="Z4" s="8"/>
      <c r="AA4" s="8"/>
      <c r="AB4" s="8"/>
      <c r="AC4" s="8"/>
      <c r="AD4" s="8"/>
    </row>
    <row r="5" spans="1:30" ht="31.5" customHeight="1" thickBot="1" x14ac:dyDescent="0.4">
      <c r="C5" s="62" t="s">
        <v>89</v>
      </c>
      <c r="D5" s="63"/>
      <c r="E5" s="8"/>
      <c r="F5" s="8"/>
      <c r="G5" s="8"/>
      <c r="H5" s="8"/>
      <c r="I5" s="8"/>
      <c r="J5" s="8"/>
      <c r="K5" s="8"/>
      <c r="L5" s="8"/>
      <c r="M5" s="8"/>
      <c r="N5" s="8"/>
      <c r="O5" s="8"/>
      <c r="P5" s="8"/>
      <c r="Q5" s="8"/>
      <c r="R5" s="8"/>
      <c r="S5" s="8"/>
      <c r="T5" s="8"/>
      <c r="U5" s="8"/>
      <c r="V5" s="8"/>
      <c r="W5" s="8"/>
      <c r="X5" s="8"/>
      <c r="Y5" s="8"/>
      <c r="Z5" s="8"/>
      <c r="AA5" s="8"/>
      <c r="AB5" s="8"/>
      <c r="AC5" s="8"/>
      <c r="AD5" s="8"/>
    </row>
    <row r="6" spans="1:30" ht="16" customHeight="1" x14ac:dyDescent="0.35">
      <c r="A6" s="64" t="s">
        <v>67</v>
      </c>
      <c r="B6" s="71" t="s">
        <v>82</v>
      </c>
      <c r="C6" s="74" t="s">
        <v>121</v>
      </c>
      <c r="D6" s="75"/>
      <c r="E6" s="8"/>
      <c r="F6" s="8"/>
      <c r="G6" s="8"/>
      <c r="H6" s="8"/>
      <c r="I6" s="8"/>
      <c r="J6" s="8"/>
      <c r="K6" s="8"/>
      <c r="L6" s="8"/>
      <c r="M6" s="8"/>
      <c r="N6" s="8"/>
      <c r="O6" s="8"/>
      <c r="P6" s="8"/>
      <c r="Q6" s="8"/>
      <c r="R6" s="8"/>
      <c r="S6" s="8"/>
      <c r="T6" s="8"/>
      <c r="U6" s="8"/>
      <c r="V6" s="8"/>
      <c r="W6" s="8"/>
      <c r="X6" s="8"/>
      <c r="Y6" s="8"/>
      <c r="Z6" s="8"/>
      <c r="AA6" s="8"/>
      <c r="AB6" s="8"/>
      <c r="AC6" s="8"/>
    </row>
    <row r="7" spans="1:30" ht="58.5" thickBot="1" x14ac:dyDescent="0.4">
      <c r="A7" s="65"/>
      <c r="B7" s="72"/>
      <c r="C7" s="19" t="s">
        <v>124</v>
      </c>
      <c r="D7" s="30"/>
      <c r="E7" s="8"/>
      <c r="F7" s="8"/>
      <c r="G7" s="8"/>
      <c r="H7" s="8"/>
      <c r="I7" s="8"/>
      <c r="J7" s="8"/>
      <c r="K7" s="8"/>
      <c r="L7" s="8"/>
      <c r="M7" s="8"/>
      <c r="N7" s="8"/>
      <c r="O7" s="8"/>
      <c r="P7" s="8"/>
      <c r="Q7" s="8"/>
      <c r="R7" s="8"/>
      <c r="S7" s="8"/>
      <c r="T7" s="8"/>
      <c r="U7" s="8"/>
      <c r="V7" s="8"/>
      <c r="W7" s="8"/>
      <c r="X7" s="8"/>
      <c r="Y7" s="8"/>
      <c r="Z7" s="8"/>
      <c r="AA7" s="8"/>
      <c r="AB7" s="8"/>
      <c r="AC7" s="8"/>
    </row>
    <row r="8" spans="1:30" ht="15" thickBot="1" x14ac:dyDescent="0.4">
      <c r="A8" s="65"/>
      <c r="B8" s="20"/>
      <c r="C8" s="8"/>
      <c r="D8" s="8"/>
      <c r="E8" s="8"/>
      <c r="F8" s="8"/>
      <c r="G8" s="8"/>
      <c r="H8" s="8"/>
      <c r="I8" s="8"/>
      <c r="J8" s="8"/>
      <c r="K8" s="8"/>
      <c r="L8" s="8"/>
      <c r="M8" s="8"/>
      <c r="N8" s="8"/>
      <c r="O8" s="8"/>
      <c r="P8" s="8"/>
      <c r="Q8" s="8"/>
      <c r="R8" s="8"/>
      <c r="S8" s="8"/>
      <c r="T8" s="8"/>
      <c r="U8" s="8"/>
      <c r="V8" s="8"/>
      <c r="W8" s="8"/>
      <c r="X8" s="8"/>
      <c r="Y8" s="8"/>
      <c r="Z8" s="8"/>
      <c r="AA8" s="8"/>
      <c r="AB8" s="8"/>
      <c r="AC8" s="8"/>
      <c r="AD8" s="8"/>
    </row>
    <row r="9" spans="1:30" ht="15" customHeight="1" x14ac:dyDescent="0.35">
      <c r="A9" s="65"/>
      <c r="B9" s="71" t="s">
        <v>83</v>
      </c>
      <c r="C9" s="67" t="s">
        <v>122</v>
      </c>
      <c r="D9" s="68"/>
      <c r="E9" s="8"/>
      <c r="F9" s="8"/>
      <c r="G9" s="8"/>
      <c r="H9" s="8"/>
      <c r="I9" s="8"/>
      <c r="J9" s="8"/>
      <c r="K9" s="8"/>
      <c r="L9" s="8"/>
      <c r="M9" s="8"/>
      <c r="N9" s="8"/>
      <c r="O9" s="8"/>
      <c r="P9" s="8"/>
      <c r="Q9" s="8"/>
      <c r="R9" s="8"/>
      <c r="S9" s="8"/>
      <c r="T9" s="8"/>
      <c r="U9" s="8"/>
      <c r="V9" s="8"/>
      <c r="W9" s="8"/>
      <c r="X9" s="8"/>
      <c r="Y9" s="8"/>
      <c r="Z9" s="8"/>
      <c r="AA9" s="8"/>
      <c r="AB9" s="8"/>
      <c r="AC9" s="8"/>
    </row>
    <row r="10" spans="1:30" x14ac:dyDescent="0.35">
      <c r="A10" s="65"/>
      <c r="B10" s="73"/>
      <c r="C10" s="18" t="s">
        <v>77</v>
      </c>
      <c r="D10" s="17" t="s">
        <v>78</v>
      </c>
      <c r="E10" s="8"/>
      <c r="F10" s="8"/>
      <c r="G10" s="8"/>
      <c r="H10" s="8"/>
      <c r="I10" s="8"/>
      <c r="J10" s="8"/>
      <c r="K10" s="8"/>
      <c r="L10" s="8"/>
      <c r="M10" s="8"/>
      <c r="N10" s="8"/>
      <c r="O10" s="8"/>
      <c r="P10" s="8"/>
      <c r="Q10" s="8"/>
      <c r="R10" s="8"/>
      <c r="S10" s="8"/>
      <c r="T10" s="8"/>
      <c r="U10" s="8"/>
      <c r="V10" s="8"/>
      <c r="W10" s="8"/>
      <c r="X10" s="8"/>
      <c r="Y10" s="8"/>
      <c r="Z10" s="8"/>
      <c r="AA10" s="8"/>
      <c r="AB10" s="8"/>
      <c r="AC10" s="8"/>
    </row>
    <row r="11" spans="1:30" ht="43.25" customHeight="1" thickBot="1" x14ac:dyDescent="0.4">
      <c r="A11" s="65"/>
      <c r="B11" s="73"/>
      <c r="C11" s="29" t="s">
        <v>11</v>
      </c>
      <c r="D11" s="28" t="s">
        <v>134</v>
      </c>
      <c r="E11" s="8" t="str">
        <f>IF(C11="AK","NREL Forecast is Not Available for This Territory",IF(C11="DC","NREL Forecast is Not Available for This Territory",IF(C11="HI","NREL Forecast is Not Available for This Territory",IF(C11="PR","NREL Forecast is Not Available for This Territory",""))))</f>
        <v/>
      </c>
      <c r="G11" s="8"/>
      <c r="H11" s="8"/>
      <c r="I11" s="8"/>
      <c r="J11" s="8"/>
      <c r="K11" s="8"/>
      <c r="L11" s="8"/>
      <c r="M11" s="8"/>
      <c r="N11" s="8"/>
      <c r="O11" s="8"/>
      <c r="P11" s="8"/>
      <c r="Q11" s="8"/>
      <c r="R11" s="8"/>
      <c r="S11" s="8"/>
      <c r="T11" s="8"/>
      <c r="U11" s="8"/>
      <c r="V11" s="8"/>
      <c r="W11" s="8"/>
      <c r="X11" s="8"/>
      <c r="Y11" s="8"/>
      <c r="Z11" s="8"/>
      <c r="AA11" s="8"/>
      <c r="AB11" s="8"/>
      <c r="AC11" s="8"/>
    </row>
    <row r="12" spans="1:30" ht="14.5" customHeight="1" x14ac:dyDescent="0.35">
      <c r="A12" s="65"/>
      <c r="B12" s="73"/>
      <c r="C12" s="69" t="s">
        <v>81</v>
      </c>
      <c r="D12" s="70"/>
      <c r="E12" s="8"/>
      <c r="F12" s="8"/>
      <c r="G12" s="8"/>
      <c r="H12" s="8"/>
      <c r="I12" s="8"/>
      <c r="J12" s="8"/>
      <c r="K12" s="8"/>
      <c r="L12" s="8"/>
      <c r="M12" s="8"/>
      <c r="N12" s="8"/>
      <c r="O12" s="8"/>
      <c r="P12" s="8"/>
      <c r="Q12" s="8"/>
      <c r="R12" s="8"/>
      <c r="S12" s="8"/>
      <c r="T12" s="8"/>
      <c r="U12" s="8"/>
      <c r="V12" s="8"/>
      <c r="W12" s="8"/>
      <c r="X12" s="8"/>
      <c r="Y12" s="8"/>
      <c r="Z12" s="8"/>
      <c r="AA12" s="8"/>
      <c r="AB12" s="8"/>
      <c r="AC12" s="8"/>
    </row>
    <row r="13" spans="1:30" ht="54.5" customHeight="1" thickBot="1" x14ac:dyDescent="0.4">
      <c r="A13" s="66"/>
      <c r="B13" s="72"/>
      <c r="C13" s="19" t="s">
        <v>85</v>
      </c>
      <c r="D13" s="27">
        <v>0</v>
      </c>
      <c r="E13" s="8"/>
      <c r="F13" s="8"/>
      <c r="G13" s="8"/>
      <c r="H13" s="8"/>
      <c r="I13" s="8"/>
      <c r="J13" s="8"/>
      <c r="K13" s="8"/>
      <c r="L13" s="8"/>
      <c r="M13" s="8"/>
      <c r="N13" s="8"/>
      <c r="O13" s="8"/>
      <c r="P13" s="8"/>
      <c r="Q13" s="8"/>
      <c r="R13" s="8"/>
      <c r="S13" s="8"/>
      <c r="T13" s="8"/>
      <c r="U13" s="8"/>
      <c r="V13" s="8"/>
      <c r="W13" s="8"/>
      <c r="X13" s="8"/>
      <c r="Y13" s="8"/>
      <c r="Z13" s="8"/>
      <c r="AA13" s="8"/>
      <c r="AB13" s="8"/>
      <c r="AC13" s="8"/>
    </row>
    <row r="14" spans="1:30" ht="15" thickBot="1" x14ac:dyDescent="0.4">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1:30" ht="15" thickBot="1" x14ac:dyDescent="0.4">
      <c r="C15" s="59" t="s">
        <v>94</v>
      </c>
      <c r="D15" s="60"/>
      <c r="E15" s="60"/>
      <c r="F15" s="60"/>
      <c r="G15" s="60"/>
      <c r="H15" s="60"/>
      <c r="I15" s="60"/>
      <c r="J15" s="60"/>
      <c r="K15" s="60"/>
      <c r="L15" s="61"/>
      <c r="M15" s="8"/>
      <c r="N15" s="8"/>
      <c r="O15" s="8"/>
      <c r="P15" s="8"/>
      <c r="Q15" s="8"/>
      <c r="R15" s="8"/>
      <c r="S15" s="8"/>
      <c r="T15" s="8"/>
      <c r="U15" s="8"/>
      <c r="V15" s="8"/>
      <c r="W15" s="8"/>
      <c r="X15" s="8"/>
      <c r="Y15" s="8"/>
      <c r="Z15" s="8"/>
      <c r="AA15" s="8"/>
      <c r="AB15" s="8"/>
      <c r="AC15" s="8"/>
      <c r="AD15" s="8"/>
    </row>
    <row r="16" spans="1:30" ht="15" thickBot="1" x14ac:dyDescent="0.4">
      <c r="C16" s="56" t="s">
        <v>119</v>
      </c>
      <c r="D16" s="57"/>
      <c r="E16" s="57"/>
      <c r="F16" s="57"/>
      <c r="G16" s="57"/>
      <c r="H16" s="57"/>
      <c r="I16" s="57"/>
      <c r="J16" s="57"/>
      <c r="K16" s="57"/>
      <c r="L16" s="58"/>
      <c r="M16" s="8"/>
      <c r="N16" s="8"/>
      <c r="O16" s="8"/>
      <c r="P16" s="8"/>
      <c r="Q16" s="8"/>
      <c r="R16" s="8"/>
      <c r="S16" s="8"/>
      <c r="T16" s="8"/>
      <c r="U16" s="8"/>
      <c r="V16" s="8"/>
      <c r="W16" s="8"/>
      <c r="X16" s="8"/>
      <c r="Y16" s="8"/>
      <c r="Z16" s="8"/>
      <c r="AA16" s="8"/>
      <c r="AB16" s="8"/>
      <c r="AC16" s="8"/>
      <c r="AD16" s="8"/>
    </row>
    <row r="17" spans="3:31" ht="59.5" customHeight="1" x14ac:dyDescent="0.35">
      <c r="C17" s="46" t="s">
        <v>120</v>
      </c>
      <c r="D17" s="46" t="s">
        <v>93</v>
      </c>
      <c r="E17" s="46" t="s">
        <v>98</v>
      </c>
      <c r="F17" s="46" t="s">
        <v>4</v>
      </c>
      <c r="G17" s="46" t="s">
        <v>62</v>
      </c>
      <c r="H17" s="46" t="s">
        <v>5</v>
      </c>
      <c r="I17" s="46" t="s">
        <v>106</v>
      </c>
      <c r="J17" s="46" t="s">
        <v>104</v>
      </c>
      <c r="K17" s="46" t="s">
        <v>105</v>
      </c>
      <c r="L17" s="46" t="s">
        <v>6</v>
      </c>
      <c r="N17" s="8"/>
      <c r="O17" s="8"/>
      <c r="P17" s="8"/>
      <c r="Q17" s="8"/>
      <c r="R17" s="8"/>
      <c r="S17" s="8"/>
      <c r="T17" s="8"/>
      <c r="U17" s="8"/>
      <c r="V17" s="8"/>
      <c r="W17" s="8"/>
      <c r="X17" s="8"/>
      <c r="Y17" s="8"/>
      <c r="Z17" s="8"/>
      <c r="AA17" s="8"/>
      <c r="AB17" s="8"/>
      <c r="AC17" s="8"/>
      <c r="AD17" s="8"/>
      <c r="AE17" s="8"/>
    </row>
    <row r="18" spans="3:31" ht="49.75" customHeight="1" x14ac:dyDescent="0.35">
      <c r="C18" s="25"/>
      <c r="D18" s="25"/>
      <c r="E18" s="42"/>
      <c r="F18" s="42" t="s">
        <v>107</v>
      </c>
      <c r="G18" s="42" t="s">
        <v>107</v>
      </c>
      <c r="H18" s="42" t="s">
        <v>107</v>
      </c>
      <c r="I18" s="42" t="s">
        <v>108</v>
      </c>
      <c r="J18" s="25"/>
      <c r="K18" s="25"/>
      <c r="L18" s="25"/>
      <c r="N18" s="8"/>
      <c r="O18" s="8"/>
      <c r="P18" s="8"/>
      <c r="Q18" s="8"/>
      <c r="R18" s="8"/>
      <c r="S18" s="8"/>
      <c r="T18" s="8"/>
      <c r="U18" s="8"/>
      <c r="V18" s="8"/>
      <c r="W18" s="8"/>
      <c r="X18" s="8"/>
      <c r="Y18" s="8"/>
      <c r="Z18" s="8"/>
      <c r="AA18" s="8"/>
      <c r="AB18" s="8"/>
      <c r="AC18" s="8"/>
      <c r="AD18" s="8"/>
      <c r="AE18" s="8"/>
    </row>
    <row r="19" spans="3:31" x14ac:dyDescent="0.35">
      <c r="C19" s="22">
        <f>IF(D19&lt;&gt;"",COUNTA($D$19:D19),"")</f>
        <v>1</v>
      </c>
      <c r="D19" s="26" t="s">
        <v>87</v>
      </c>
      <c r="E19" s="26" t="s">
        <v>95</v>
      </c>
      <c r="F19" s="26" t="s">
        <v>0</v>
      </c>
      <c r="G19" s="26" t="s">
        <v>70</v>
      </c>
      <c r="H19" s="26">
        <v>450000</v>
      </c>
      <c r="I19" s="21"/>
      <c r="J19" s="22">
        <f>IF(Table1[[#This Row],[Emission Category]]="Energy",(HLOOKUP(Table1[[#This Row],[Units]],'Emission Factors'!$B$3:$H$20,MATCH(Table1[[#This Row],[Energy Source]],'Emission Factors'!B$3:$B$20,0),FALSE))*Table1[[#This Row],[Annual Consumption]],"")</f>
        <v>161.5333847409963</v>
      </c>
      <c r="K19" s="22">
        <f>IF(Table1[[#This Row],[Emission Category]]="Energy",Table1[[#This Row],[CO2e Emissions - 
Energy
 (MT CO2e/yr)]],Table1[[#This Row],[CO2e Emissions - 
Process/Fugitive 
(MT CO2e/yr)]])</f>
        <v>161.5333847409963</v>
      </c>
      <c r="L19" s="23">
        <f>IF(Table1[[#This Row],[CO2e Emissions (MT CO2e/yr)]]=0,"",IF(K19&lt;&gt;"",K19,0)/SUM(Table1[CO2e Emissions (MT CO2e/yr)]))</f>
        <v>0.16338317001794003</v>
      </c>
      <c r="M19" s="8"/>
      <c r="N19" s="8"/>
      <c r="O19" s="8"/>
      <c r="P19" s="8"/>
      <c r="Q19" s="8"/>
      <c r="R19" s="8"/>
      <c r="S19" s="8"/>
      <c r="T19" s="8"/>
      <c r="U19" s="8"/>
      <c r="V19" s="8"/>
      <c r="W19" s="8"/>
      <c r="X19" s="8"/>
      <c r="Y19" s="8"/>
      <c r="Z19" s="8"/>
      <c r="AA19" s="8"/>
      <c r="AB19" s="8"/>
      <c r="AC19" s="8"/>
      <c r="AD19" s="8"/>
      <c r="AE19" s="8"/>
    </row>
    <row r="20" spans="3:31" x14ac:dyDescent="0.35">
      <c r="C20" s="22">
        <f>IF(D20&lt;&gt;"",COUNTA($D$19:D20),"")</f>
        <v>2</v>
      </c>
      <c r="D20" s="26" t="s">
        <v>123</v>
      </c>
      <c r="E20" s="26" t="s">
        <v>95</v>
      </c>
      <c r="F20" s="26" t="s">
        <v>0</v>
      </c>
      <c r="G20" s="26" t="s">
        <v>70</v>
      </c>
      <c r="H20" s="26">
        <v>300000</v>
      </c>
      <c r="I20" s="21"/>
      <c r="J20" s="22">
        <f>IF(Table1[[#This Row],[Emission Category]]="Energy",(HLOOKUP(Table1[[#This Row],[Units]],'Emission Factors'!$B$3:$H$20,MATCH(Table1[[#This Row],[Energy Source]],'Emission Factors'!B$3:$B$20,0),FALSE))*Table1[[#This Row],[Annual Consumption]],"")</f>
        <v>107.68892316066419</v>
      </c>
      <c r="K20" s="22">
        <f>IF(Table1[[#This Row],[Emission Category]]="Energy",Table1[[#This Row],[CO2e Emissions - 
Energy
 (MT CO2e/yr)]],Table1[[#This Row],[CO2e Emissions - 
Process/Fugitive 
(MT CO2e/yr)]])</f>
        <v>107.68892316066419</v>
      </c>
      <c r="L20" s="23">
        <f>IF(Table1[[#This Row],[CO2e Emissions (MT CO2e/yr)]]=0,"",IF(K20&lt;&gt;"",K20,0)/SUM(Table1[CO2e Emissions (MT CO2e/yr)]))</f>
        <v>0.10892211334529334</v>
      </c>
      <c r="M20" s="8"/>
      <c r="N20" s="8"/>
      <c r="O20" s="8"/>
      <c r="P20" s="8"/>
      <c r="Q20" s="8"/>
      <c r="R20" s="8"/>
      <c r="S20" s="8"/>
      <c r="T20" s="8"/>
      <c r="U20" s="8"/>
      <c r="V20" s="8"/>
      <c r="W20" s="8"/>
      <c r="X20" s="8"/>
      <c r="Y20" s="8"/>
      <c r="Z20" s="8"/>
      <c r="AA20" s="8"/>
      <c r="AB20" s="8"/>
      <c r="AC20" s="8"/>
      <c r="AD20" s="8"/>
      <c r="AE20" s="8"/>
    </row>
    <row r="21" spans="3:31" x14ac:dyDescent="0.35">
      <c r="C21" s="22">
        <f>IF(D21&lt;&gt;"",COUNTA($D$19:D21),"")</f>
        <v>3</v>
      </c>
      <c r="D21" s="26" t="s">
        <v>116</v>
      </c>
      <c r="E21" s="26" t="s">
        <v>95</v>
      </c>
      <c r="F21" s="26" t="s">
        <v>0</v>
      </c>
      <c r="G21" s="26" t="s">
        <v>70</v>
      </c>
      <c r="H21" s="26">
        <v>100000</v>
      </c>
      <c r="I21" s="21"/>
      <c r="J21" s="22">
        <f>IF(Table1[[#This Row],[Emission Category]]="Energy",(HLOOKUP(Table1[[#This Row],[Units]],'Emission Factors'!$B$3:$H$20,MATCH(Table1[[#This Row],[Energy Source]],'Emission Factors'!B$3:$B$20,0),FALSE))*Table1[[#This Row],[Annual Consumption]],"")</f>
        <v>35.896307720221401</v>
      </c>
      <c r="K21" s="22">
        <f>IF(Table1[[#This Row],[Emission Category]]="Energy",Table1[[#This Row],[CO2e Emissions - 
Energy
 (MT CO2e/yr)]],Table1[[#This Row],[CO2e Emissions - 
Process/Fugitive 
(MT CO2e/yr)]])</f>
        <v>35.896307720221401</v>
      </c>
      <c r="L21" s="23">
        <f>IF(Table1[[#This Row],[CO2e Emissions (MT CO2e/yr)]]=0,"",IF(K21&lt;&gt;"",K21,0)/SUM(Table1[CO2e Emissions (MT CO2e/yr)]))</f>
        <v>3.6307371115097783E-2</v>
      </c>
      <c r="M21" s="8"/>
      <c r="N21" s="8"/>
      <c r="O21" s="8"/>
      <c r="P21" s="8"/>
      <c r="Q21" s="8"/>
      <c r="R21" s="8"/>
      <c r="S21" s="8"/>
      <c r="T21" s="8"/>
      <c r="U21" s="8"/>
      <c r="V21" s="8"/>
      <c r="W21" s="8"/>
      <c r="X21" s="8"/>
      <c r="Y21" s="8"/>
      <c r="Z21" s="8"/>
      <c r="AA21" s="8"/>
      <c r="AB21" s="8"/>
      <c r="AC21" s="8"/>
      <c r="AD21" s="8"/>
      <c r="AE21" s="8"/>
    </row>
    <row r="22" spans="3:31" x14ac:dyDescent="0.35">
      <c r="C22" s="22">
        <f>IF(D22&lt;&gt;"",COUNTA($D$19:D22),"")</f>
        <v>4</v>
      </c>
      <c r="D22" s="26" t="s">
        <v>115</v>
      </c>
      <c r="E22" s="26" t="s">
        <v>95</v>
      </c>
      <c r="F22" s="26" t="s">
        <v>0</v>
      </c>
      <c r="G22" s="26" t="s">
        <v>70</v>
      </c>
      <c r="H22" s="26">
        <v>150000</v>
      </c>
      <c r="I22" s="21"/>
      <c r="J22" s="22">
        <f>IF(Table1[[#This Row],[Emission Category]]="Energy",(HLOOKUP(Table1[[#This Row],[Units]],'Emission Factors'!$B$3:$H$20,MATCH(Table1[[#This Row],[Energy Source]],'Emission Factors'!B$3:$B$20,0),FALSE))*Table1[[#This Row],[Annual Consumption]],"")</f>
        <v>53.844461580332094</v>
      </c>
      <c r="K22" s="22">
        <f>IF(Table1[[#This Row],[Emission Category]]="Energy",Table1[[#This Row],[CO2e Emissions - 
Energy
 (MT CO2e/yr)]],Table1[[#This Row],[CO2e Emissions - 
Process/Fugitive 
(MT CO2e/yr)]])</f>
        <v>53.844461580332094</v>
      </c>
      <c r="L22" s="23">
        <f>IF(Table1[[#This Row],[CO2e Emissions (MT CO2e/yr)]]=0,"",IF(K22&lt;&gt;"",K22,0)/SUM(Table1[CO2e Emissions (MT CO2e/yr)]))</f>
        <v>5.4461056672646668E-2</v>
      </c>
      <c r="M22" s="8"/>
      <c r="N22" s="8"/>
      <c r="O22" s="8"/>
      <c r="P22" s="8"/>
      <c r="Q22" s="8"/>
      <c r="R22" s="8"/>
      <c r="S22" s="8"/>
      <c r="T22" s="8"/>
      <c r="U22" s="8"/>
      <c r="V22" s="8"/>
      <c r="W22" s="8"/>
      <c r="X22" s="8"/>
      <c r="Y22" s="8"/>
      <c r="Z22" s="8"/>
      <c r="AA22" s="8"/>
      <c r="AB22" s="8"/>
      <c r="AC22" s="8"/>
      <c r="AD22" s="8"/>
      <c r="AE22" s="8"/>
    </row>
    <row r="23" spans="3:31" x14ac:dyDescent="0.35">
      <c r="C23" s="22">
        <f>IF(D23&lt;&gt;"",COUNTA($D$19:D23),"")</f>
        <v>5</v>
      </c>
      <c r="D23" s="26" t="s">
        <v>135</v>
      </c>
      <c r="E23" s="26" t="s">
        <v>95</v>
      </c>
      <c r="F23" s="26" t="s">
        <v>1</v>
      </c>
      <c r="G23" s="26" t="s">
        <v>71</v>
      </c>
      <c r="H23" s="26">
        <v>5400</v>
      </c>
      <c r="I23" s="21"/>
      <c r="J23" s="22">
        <f>IF(Table1[[#This Row],[Emission Category]]="Energy",(HLOOKUP(Table1[[#This Row],[Units]],'Emission Factors'!$B$3:$H$20,MATCH(Table1[[#This Row],[Energy Source]],'Emission Factors'!B$3:$B$20,0),FALSE))*Table1[[#This Row],[Annual Consumption]],"")</f>
        <v>285.714</v>
      </c>
      <c r="K23" s="22">
        <f>IF(Table1[[#This Row],[Emission Category]]="Energy",Table1[[#This Row],[CO2e Emissions - 
Energy
 (MT CO2e/yr)]],Table1[[#This Row],[CO2e Emissions - 
Process/Fugitive 
(MT CO2e/yr)]])</f>
        <v>285.714</v>
      </c>
      <c r="L23" s="23">
        <f>IF(Table1[[#This Row],[CO2e Emissions (MT CO2e/yr)]]=0,"",IF(K23&lt;&gt;"",K23,0)/SUM(Table1[CO2e Emissions (MT CO2e/yr)]))</f>
        <v>0.28898582861588717</v>
      </c>
      <c r="M23" s="8"/>
      <c r="N23" s="8"/>
      <c r="O23" s="8"/>
      <c r="P23" s="8"/>
      <c r="Q23" s="8"/>
      <c r="R23" s="8"/>
      <c r="S23" s="8"/>
      <c r="T23" s="8"/>
      <c r="U23" s="8"/>
      <c r="V23" s="8"/>
      <c r="W23" s="8"/>
      <c r="X23" s="8"/>
      <c r="Y23" s="8"/>
      <c r="Z23" s="8"/>
      <c r="AA23" s="8"/>
      <c r="AB23" s="8"/>
      <c r="AC23" s="8"/>
      <c r="AD23" s="8"/>
      <c r="AE23" s="8"/>
    </row>
    <row r="24" spans="3:31" x14ac:dyDescent="0.35">
      <c r="C24" s="22">
        <f>IF(D24&lt;&gt;"",COUNTA($D$19:D24),"")</f>
        <v>6</v>
      </c>
      <c r="D24" s="26" t="s">
        <v>9</v>
      </c>
      <c r="E24" s="26" t="s">
        <v>95</v>
      </c>
      <c r="F24" s="26" t="s">
        <v>1</v>
      </c>
      <c r="G24" s="26" t="s">
        <v>71</v>
      </c>
      <c r="H24" s="26">
        <v>2000</v>
      </c>
      <c r="I24" s="21"/>
      <c r="J24" s="22">
        <f>IF(Table1[[#This Row],[Emission Category]]="Energy",(HLOOKUP(Table1[[#This Row],[Units]],'Emission Factors'!$B$3:$H$20,MATCH(Table1[[#This Row],[Energy Source]],'Emission Factors'!B$3:$B$20,0),FALSE))*Table1[[#This Row],[Annual Consumption]],"")</f>
        <v>105.82</v>
      </c>
      <c r="K24" s="22">
        <f>IF(Table1[[#This Row],[Emission Category]]="Energy",Table1[[#This Row],[CO2e Emissions - 
Energy
 (MT CO2e/yr)]],Table1[[#This Row],[CO2e Emissions - 
Process/Fugitive 
(MT CO2e/yr)]])</f>
        <v>105.82</v>
      </c>
      <c r="L24" s="23">
        <f>IF(Table1[[#This Row],[CO2e Emissions (MT CO2e/yr)]]=0,"",IF(K24&lt;&gt;"",K24,0)/SUM(Table1[CO2e Emissions (MT CO2e/yr)]))</f>
        <v>0.10703178837625449</v>
      </c>
      <c r="M24" s="8"/>
      <c r="N24" s="8"/>
      <c r="O24" s="8"/>
      <c r="P24" s="8"/>
      <c r="Q24" s="8"/>
      <c r="R24" s="8"/>
      <c r="S24" s="8"/>
      <c r="T24" s="8"/>
      <c r="U24" s="8"/>
      <c r="V24" s="8"/>
      <c r="W24" s="8"/>
      <c r="X24" s="8"/>
      <c r="Y24" s="8"/>
      <c r="Z24" s="8"/>
      <c r="AA24" s="8"/>
      <c r="AB24" s="8"/>
      <c r="AC24" s="8"/>
      <c r="AD24" s="8"/>
      <c r="AE24" s="8"/>
    </row>
    <row r="25" spans="3:31" x14ac:dyDescent="0.35">
      <c r="C25" s="22">
        <f>IF(D25&lt;&gt;"",COUNTA($D$19:D25),"")</f>
        <v>7</v>
      </c>
      <c r="D25" s="26" t="s">
        <v>86</v>
      </c>
      <c r="E25" s="26" t="s">
        <v>95</v>
      </c>
      <c r="F25" s="26" t="s">
        <v>1</v>
      </c>
      <c r="G25" s="26" t="s">
        <v>71</v>
      </c>
      <c r="H25" s="26">
        <v>1000</v>
      </c>
      <c r="I25" s="21"/>
      <c r="J25" s="22">
        <f>IF(Table1[[#This Row],[Emission Category]]="Energy",(HLOOKUP(Table1[[#This Row],[Units]],'Emission Factors'!$B$3:$H$20,MATCH(Table1[[#This Row],[Energy Source]],'Emission Factors'!B$3:$B$20,0),FALSE))*Table1[[#This Row],[Annual Consumption]],"")</f>
        <v>52.91</v>
      </c>
      <c r="K25" s="22">
        <f>IF(Table1[[#This Row],[Emission Category]]="Energy",Table1[[#This Row],[CO2e Emissions - 
Energy
 (MT CO2e/yr)]],Table1[[#This Row],[CO2e Emissions - 
Process/Fugitive 
(MT CO2e/yr)]])</f>
        <v>52.91</v>
      </c>
      <c r="L25" s="23">
        <f>IF(Table1[[#This Row],[CO2e Emissions (MT CO2e/yr)]]=0,"",IF(K25&lt;&gt;"",K25,0)/SUM(Table1[CO2e Emissions (MT CO2e/yr)]))</f>
        <v>5.3515894188127244E-2</v>
      </c>
      <c r="M25" s="8"/>
      <c r="N25" s="8"/>
      <c r="O25" s="8"/>
      <c r="P25" s="8"/>
      <c r="Q25" s="8"/>
      <c r="R25" s="8"/>
      <c r="S25" s="8"/>
      <c r="T25" s="8"/>
      <c r="U25" s="8"/>
      <c r="V25" s="8"/>
      <c r="W25" s="8"/>
      <c r="X25" s="8"/>
      <c r="Y25" s="8"/>
      <c r="Z25" s="8"/>
      <c r="AA25" s="8"/>
      <c r="AB25" s="8"/>
      <c r="AC25" s="8"/>
      <c r="AD25" s="8"/>
      <c r="AE25" s="8"/>
    </row>
    <row r="26" spans="3:31" x14ac:dyDescent="0.35">
      <c r="C26" s="22">
        <f>IF(D26&lt;&gt;"",COUNTA($D$19:D26),"")</f>
        <v>8</v>
      </c>
      <c r="D26" s="26" t="s">
        <v>88</v>
      </c>
      <c r="E26" s="26" t="s">
        <v>95</v>
      </c>
      <c r="F26" s="26" t="s">
        <v>69</v>
      </c>
      <c r="G26" s="26" t="s">
        <v>74</v>
      </c>
      <c r="H26" s="26">
        <v>1000</v>
      </c>
      <c r="I26" s="21"/>
      <c r="J26" s="22">
        <f>IF(Table1[[#This Row],[Emission Category]]="Energy",(HLOOKUP(Table1[[#This Row],[Units]],'Emission Factors'!$B$3:$H$20,MATCH(Table1[[#This Row],[Energy Source]],'Emission Factors'!B$3:$B$20,0),FALSE))*Table1[[#This Row],[Annual Consumption]],"")</f>
        <v>70.271161341323932</v>
      </c>
      <c r="K26" s="22">
        <f>IF(Table1[[#This Row],[Emission Category]]="Energy",Table1[[#This Row],[CO2e Emissions - 
Energy
 (MT CO2e/yr)]],Table1[[#This Row],[CO2e Emissions - 
Process/Fugitive 
(MT CO2e/yr)]])</f>
        <v>70.271161341323932</v>
      </c>
      <c r="L26" s="23">
        <f>IF(Table1[[#This Row],[CO2e Emissions (MT CO2e/yr)]]=0,"",IF(K26&lt;&gt;"",K26,0)/SUM(Table1[CO2e Emissions (MT CO2e/yr)]))</f>
        <v>7.1075865333946511E-2</v>
      </c>
      <c r="M26" s="8"/>
      <c r="N26" s="8"/>
      <c r="O26" s="8"/>
      <c r="P26" s="8"/>
      <c r="Q26" s="8"/>
      <c r="R26" s="8"/>
      <c r="S26" s="8"/>
      <c r="T26" s="8"/>
      <c r="U26" s="8"/>
      <c r="V26" s="8"/>
      <c r="W26" s="8"/>
      <c r="X26" s="8"/>
      <c r="Y26" s="8"/>
      <c r="Z26" s="8"/>
      <c r="AA26" s="8"/>
      <c r="AB26" s="8"/>
      <c r="AC26" s="8"/>
      <c r="AD26" s="8"/>
      <c r="AE26" s="8"/>
    </row>
    <row r="27" spans="3:31" x14ac:dyDescent="0.35">
      <c r="C27" s="22">
        <f>IF(D27&lt;&gt;"",COUNTA($D$19:D27),"")</f>
        <v>9</v>
      </c>
      <c r="D27" s="26" t="s">
        <v>117</v>
      </c>
      <c r="E27" s="26" t="s">
        <v>97</v>
      </c>
      <c r="F27" s="26"/>
      <c r="G27" s="26"/>
      <c r="H27" s="26"/>
      <c r="I27" s="21">
        <v>90</v>
      </c>
      <c r="J27" s="22" t="str">
        <f>IF(Table1[[#This Row],[Emission Category]]="Energy",(HLOOKUP(Table1[[#This Row],[Units]],'Emission Factors'!$B$3:$H$20,MATCH(Table1[[#This Row],[Energy Source]],'Emission Factors'!B$3:$B$20,0),FALSE))*Table1[[#This Row],[Annual Consumption]],"")</f>
        <v/>
      </c>
      <c r="K27" s="22">
        <f>IF(Table1[[#This Row],[Emission Category]]="Energy",Table1[[#This Row],[CO2e Emissions - 
Energy
 (MT CO2e/yr)]],Table1[[#This Row],[CO2e Emissions - 
Process/Fugitive 
(MT CO2e/yr)]])</f>
        <v>90</v>
      </c>
      <c r="L27" s="23">
        <f>IF(Table1[[#This Row],[CO2e Emissions (MT CO2e/yr)]]=0,"",IF(K27&lt;&gt;"",K27,0)/SUM(Table1[CO2e Emissions (MT CO2e/yr)]))</f>
        <v>9.1030627044631496E-2</v>
      </c>
      <c r="M27" s="8"/>
      <c r="N27" s="8"/>
      <c r="O27" s="8"/>
      <c r="P27" s="8"/>
      <c r="Q27" s="8"/>
      <c r="R27" s="8"/>
      <c r="S27" s="8"/>
      <c r="T27" s="8"/>
      <c r="U27" s="8"/>
      <c r="V27" s="8"/>
      <c r="W27" s="8"/>
      <c r="X27" s="8"/>
      <c r="Y27" s="8"/>
      <c r="Z27" s="8"/>
      <c r="AA27" s="8"/>
      <c r="AB27" s="8"/>
      <c r="AC27" s="8"/>
      <c r="AD27" s="8"/>
      <c r="AE27" s="8"/>
    </row>
    <row r="28" spans="3:31" x14ac:dyDescent="0.35">
      <c r="C28" s="22">
        <f>IF(D28&lt;&gt;"",COUNTA($D$19:D28),"")</f>
        <v>10</v>
      </c>
      <c r="D28" s="26" t="s">
        <v>118</v>
      </c>
      <c r="E28" s="26" t="s">
        <v>96</v>
      </c>
      <c r="F28" s="26"/>
      <c r="G28" s="26"/>
      <c r="H28" s="26"/>
      <c r="I28" s="21">
        <v>25</v>
      </c>
      <c r="J28" s="22" t="str">
        <f>IF(Table1[[#This Row],[Emission Category]]="Energy",(HLOOKUP(Table1[[#This Row],[Units]],'Emission Factors'!$B$3:$H$20,MATCH(Table1[[#This Row],[Energy Source]],'Emission Factors'!B$3:$B$20,0),FALSE))*Table1[[#This Row],[Annual Consumption]],"")</f>
        <v/>
      </c>
      <c r="K28" s="22">
        <f>IF(Table1[[#This Row],[Emission Category]]="Energy",Table1[[#This Row],[CO2e Emissions - 
Energy
 (MT CO2e/yr)]],Table1[[#This Row],[CO2e Emissions - 
Process/Fugitive 
(MT CO2e/yr)]])</f>
        <v>25</v>
      </c>
      <c r="L28" s="23">
        <f>IF(Table1[[#This Row],[CO2e Emissions (MT CO2e/yr)]]=0,"",IF(K28&lt;&gt;"",K28,0)/SUM(Table1[CO2e Emissions (MT CO2e/yr)]))</f>
        <v>2.5286285290175417E-2</v>
      </c>
      <c r="M28" s="8"/>
      <c r="N28" s="8"/>
      <c r="O28" s="8"/>
      <c r="P28" s="8"/>
      <c r="Q28" s="8"/>
      <c r="R28" s="8"/>
      <c r="S28" s="8"/>
      <c r="T28" s="8"/>
      <c r="U28" s="8"/>
      <c r="V28" s="8"/>
      <c r="W28" s="8"/>
      <c r="X28" s="8"/>
      <c r="Y28" s="8"/>
      <c r="Z28" s="8"/>
      <c r="AA28" s="8"/>
      <c r="AB28" s="8"/>
      <c r="AC28" s="8"/>
      <c r="AD28" s="8"/>
      <c r="AE28" s="8"/>
    </row>
    <row r="29" spans="3:31" x14ac:dyDescent="0.35">
      <c r="C29" s="22" t="str">
        <f>IF(D29&lt;&gt;"",COUNTA($D$19:D29),"")</f>
        <v/>
      </c>
      <c r="D29" s="26"/>
      <c r="E29" s="26"/>
      <c r="F29" s="26"/>
      <c r="G29" s="26"/>
      <c r="H29" s="26"/>
      <c r="I29" s="21"/>
      <c r="J29" s="22" t="str">
        <f>IF(Table1[[#This Row],[Emission Category]]="Energy",(HLOOKUP(Table1[[#This Row],[Units]],'Emission Factors'!$B$3:$H$20,MATCH(Table1[[#This Row],[Energy Source]],'Emission Factors'!B$3:$B$20,0),FALSE))*Table1[[#This Row],[Annual Consumption]],"")</f>
        <v/>
      </c>
      <c r="K29" s="22">
        <f>IF(Table1[[#This Row],[Emission Category]]="Energy",Table1[[#This Row],[CO2e Emissions - 
Energy
 (MT CO2e/yr)]],Table1[[#This Row],[CO2e Emissions - 
Process/Fugitive 
(MT CO2e/yr)]])</f>
        <v>0</v>
      </c>
      <c r="L29" s="23" t="str">
        <f>IF(Table1[[#This Row],[CO2e Emissions (MT CO2e/yr)]]=0,"",IF(K29&lt;&gt;"",K29,0)/SUM(Table1[CO2e Emissions (MT CO2e/yr)]))</f>
        <v/>
      </c>
      <c r="M29" s="8"/>
      <c r="N29" s="8"/>
      <c r="O29" s="8"/>
      <c r="P29" s="8"/>
      <c r="Q29" s="8"/>
      <c r="R29" s="8"/>
      <c r="S29" s="8"/>
      <c r="T29" s="8"/>
      <c r="U29" s="8"/>
      <c r="V29" s="8"/>
      <c r="W29" s="8"/>
      <c r="X29" s="8"/>
      <c r="Y29" s="8"/>
      <c r="Z29" s="8"/>
      <c r="AA29" s="8"/>
      <c r="AB29" s="8"/>
      <c r="AC29" s="8"/>
      <c r="AD29" s="8"/>
      <c r="AE29" s="8"/>
    </row>
    <row r="30" spans="3:31" x14ac:dyDescent="0.35">
      <c r="C30" s="22" t="str">
        <f>IF(D30&lt;&gt;"",COUNTA($D$19:D30),"")</f>
        <v/>
      </c>
      <c r="D30" s="26"/>
      <c r="E30" s="26"/>
      <c r="F30" s="26"/>
      <c r="G30" s="26"/>
      <c r="H30" s="26"/>
      <c r="I30" s="21"/>
      <c r="J30" s="22" t="str">
        <f>IF(Table1[[#This Row],[Emission Category]]="Energy",(HLOOKUP(Table1[[#This Row],[Units]],'Emission Factors'!$B$3:$H$20,MATCH(Table1[[#This Row],[Energy Source]],'Emission Factors'!B$3:$B$20,0),FALSE))*Table1[[#This Row],[Annual Consumption]],"")</f>
        <v/>
      </c>
      <c r="K30" s="22">
        <f>IF(Table1[[#This Row],[Emission Category]]="Energy",Table1[[#This Row],[CO2e Emissions - 
Energy
 (MT CO2e/yr)]],Table1[[#This Row],[CO2e Emissions - 
Process/Fugitive 
(MT CO2e/yr)]])</f>
        <v>0</v>
      </c>
      <c r="L30" s="23" t="str">
        <f>IF(Table1[[#This Row],[CO2e Emissions (MT CO2e/yr)]]=0,"",IF(K30&lt;&gt;"",K30,0)/SUM(Table1[CO2e Emissions (MT CO2e/yr)]))</f>
        <v/>
      </c>
      <c r="M30" s="8"/>
      <c r="N30" s="8"/>
      <c r="O30" s="8"/>
      <c r="P30" s="8"/>
      <c r="Q30" s="8"/>
      <c r="R30" s="8"/>
      <c r="S30" s="8"/>
      <c r="T30" s="8"/>
      <c r="U30" s="8"/>
      <c r="V30" s="8"/>
      <c r="W30" s="8"/>
      <c r="X30" s="8"/>
      <c r="Y30" s="8"/>
      <c r="Z30" s="8"/>
      <c r="AA30" s="8"/>
      <c r="AB30" s="8"/>
      <c r="AC30" s="8"/>
      <c r="AD30" s="8"/>
      <c r="AE30" s="8"/>
    </row>
    <row r="31" spans="3:31" x14ac:dyDescent="0.35">
      <c r="C31" s="22" t="str">
        <f>IF(D31&lt;&gt;"",COUNTA($D$19:D31),"")</f>
        <v/>
      </c>
      <c r="D31" s="26"/>
      <c r="E31" s="26"/>
      <c r="F31" s="26"/>
      <c r="G31" s="26"/>
      <c r="H31" s="26"/>
      <c r="I31" s="21"/>
      <c r="J31" s="22" t="str">
        <f>IF(Table1[[#This Row],[Emission Category]]="Energy",(HLOOKUP(Table1[[#This Row],[Units]],'Emission Factors'!$B$3:$H$20,MATCH(Table1[[#This Row],[Energy Source]],'Emission Factors'!B$3:$B$20,0),FALSE))*Table1[[#This Row],[Annual Consumption]],"")</f>
        <v/>
      </c>
      <c r="K31" s="22">
        <f>IF(Table1[[#This Row],[Emission Category]]="Energy",Table1[[#This Row],[CO2e Emissions - 
Energy
 (MT CO2e/yr)]],Table1[[#This Row],[CO2e Emissions - 
Process/Fugitive 
(MT CO2e/yr)]])</f>
        <v>0</v>
      </c>
      <c r="L31" s="23" t="str">
        <f>IF(Table1[[#This Row],[CO2e Emissions (MT CO2e/yr)]]=0,"",IF(K31&lt;&gt;"",K31,0)/SUM(Table1[CO2e Emissions (MT CO2e/yr)]))</f>
        <v/>
      </c>
      <c r="M31" s="8"/>
      <c r="N31" s="8"/>
      <c r="O31" s="8"/>
      <c r="P31" s="8"/>
      <c r="Q31" s="8"/>
      <c r="R31" s="8"/>
      <c r="S31" s="8"/>
      <c r="T31" s="8"/>
      <c r="U31" s="8"/>
      <c r="V31" s="8"/>
      <c r="W31" s="8"/>
      <c r="X31" s="8"/>
      <c r="Y31" s="8"/>
      <c r="Z31" s="8"/>
      <c r="AA31" s="8"/>
      <c r="AB31" s="8"/>
      <c r="AC31" s="8"/>
      <c r="AD31" s="8"/>
      <c r="AE31" s="8"/>
    </row>
    <row r="32" spans="3:31" x14ac:dyDescent="0.35">
      <c r="C32" s="22" t="str">
        <f>IF(D32&lt;&gt;"",COUNTA($D$19:D32),"")</f>
        <v/>
      </c>
      <c r="D32" s="26"/>
      <c r="E32" s="26"/>
      <c r="F32" s="26"/>
      <c r="G32" s="26"/>
      <c r="H32" s="26"/>
      <c r="I32" s="21"/>
      <c r="J32" s="22" t="str">
        <f>IF(Table1[[#This Row],[Emission Category]]="Energy",(HLOOKUP(Table1[[#This Row],[Units]],'Emission Factors'!$B$3:$H$20,MATCH(Table1[[#This Row],[Energy Source]],'Emission Factors'!B$3:$B$20,0),FALSE))*Table1[[#This Row],[Annual Consumption]],"")</f>
        <v/>
      </c>
      <c r="K32" s="22">
        <f>IF(Table1[[#This Row],[Emission Category]]="Energy",Table1[[#This Row],[CO2e Emissions - 
Energy
 (MT CO2e/yr)]],Table1[[#This Row],[CO2e Emissions - 
Process/Fugitive 
(MT CO2e/yr)]])</f>
        <v>0</v>
      </c>
      <c r="L32" s="23" t="str">
        <f>IF(Table1[[#This Row],[CO2e Emissions (MT CO2e/yr)]]=0,"",IF(K32&lt;&gt;"",K32,0)/SUM(Table1[CO2e Emissions (MT CO2e/yr)]))</f>
        <v/>
      </c>
      <c r="M32" s="8"/>
      <c r="N32" s="8"/>
      <c r="O32" s="8"/>
      <c r="P32" s="8"/>
      <c r="Q32" s="8"/>
      <c r="R32" s="8"/>
      <c r="S32" s="8"/>
      <c r="T32" s="8"/>
      <c r="U32" s="8"/>
      <c r="V32" s="8"/>
      <c r="W32" s="8"/>
      <c r="X32" s="8"/>
      <c r="Y32" s="8"/>
      <c r="Z32" s="8"/>
      <c r="AA32" s="8"/>
      <c r="AB32" s="8"/>
      <c r="AC32" s="8"/>
      <c r="AD32" s="8"/>
      <c r="AE32" s="8"/>
    </row>
    <row r="33" spans="3:31" x14ac:dyDescent="0.35">
      <c r="C33" s="22" t="str">
        <f>IF(D33&lt;&gt;"",COUNTA($D$19:D33),"")</f>
        <v/>
      </c>
      <c r="D33" s="26"/>
      <c r="E33" s="26"/>
      <c r="F33" s="26"/>
      <c r="G33" s="26"/>
      <c r="H33" s="26"/>
      <c r="I33" s="21"/>
      <c r="J33" s="22" t="str">
        <f>IF(Table1[[#This Row],[Emission Category]]="Energy",(HLOOKUP(Table1[[#This Row],[Units]],'Emission Factors'!$B$3:$H$20,MATCH(Table1[[#This Row],[Energy Source]],'Emission Factors'!B$3:$B$20,0),FALSE))*Table1[[#This Row],[Annual Consumption]],"")</f>
        <v/>
      </c>
      <c r="K33" s="22">
        <f>IF(Table1[[#This Row],[Emission Category]]="Energy",Table1[[#This Row],[CO2e Emissions - 
Energy
 (MT CO2e/yr)]],Table1[[#This Row],[CO2e Emissions - 
Process/Fugitive 
(MT CO2e/yr)]])</f>
        <v>0</v>
      </c>
      <c r="L33" s="23" t="str">
        <f>IF(Table1[[#This Row],[CO2e Emissions (MT CO2e/yr)]]=0,"",IF(K33&lt;&gt;"",K33,0)/SUM(Table1[CO2e Emissions (MT CO2e/yr)]))</f>
        <v/>
      </c>
      <c r="M33" s="8"/>
      <c r="N33" s="8"/>
      <c r="O33" s="8"/>
      <c r="P33" s="8"/>
      <c r="Q33" s="8"/>
      <c r="R33" s="8"/>
      <c r="S33" s="8"/>
      <c r="T33" s="8"/>
      <c r="U33" s="8"/>
      <c r="V33" s="8"/>
      <c r="W33" s="8"/>
      <c r="X33" s="8"/>
      <c r="Y33" s="8"/>
      <c r="Z33" s="8"/>
      <c r="AA33" s="8"/>
      <c r="AB33" s="8"/>
      <c r="AC33" s="8"/>
      <c r="AD33" s="8"/>
      <c r="AE33" s="8"/>
    </row>
    <row r="34" spans="3:31" x14ac:dyDescent="0.35">
      <c r="C34" s="22" t="str">
        <f>IF(D34&lt;&gt;"",COUNTA($D$19:D34),"")</f>
        <v/>
      </c>
      <c r="D34" s="26"/>
      <c r="E34" s="26"/>
      <c r="F34" s="26"/>
      <c r="G34" s="26"/>
      <c r="H34" s="26"/>
      <c r="I34" s="21"/>
      <c r="J34" s="22" t="str">
        <f>IF(Table1[[#This Row],[Emission Category]]="Energy",(HLOOKUP(Table1[[#This Row],[Units]],'Emission Factors'!$B$3:$H$20,MATCH(Table1[[#This Row],[Energy Source]],'Emission Factors'!B$3:$B$20,0),FALSE))*Table1[[#This Row],[Annual Consumption]],"")</f>
        <v/>
      </c>
      <c r="K34" s="22">
        <f>IF(Table1[[#This Row],[Emission Category]]="Energy",Table1[[#This Row],[CO2e Emissions - 
Energy
 (MT CO2e/yr)]],Table1[[#This Row],[CO2e Emissions - 
Process/Fugitive 
(MT CO2e/yr)]])</f>
        <v>0</v>
      </c>
      <c r="L34" s="23" t="str">
        <f>IF(Table1[[#This Row],[CO2e Emissions (MT CO2e/yr)]]=0,"",IF(K34&lt;&gt;"",K34,0)/SUM(Table1[CO2e Emissions (MT CO2e/yr)]))</f>
        <v/>
      </c>
      <c r="M34" s="8"/>
      <c r="N34" s="8"/>
      <c r="O34" s="8"/>
      <c r="P34" s="8"/>
      <c r="Q34" s="8"/>
      <c r="R34" s="8"/>
      <c r="S34" s="8"/>
      <c r="T34" s="8"/>
      <c r="U34" s="8"/>
      <c r="V34" s="8"/>
      <c r="W34" s="8"/>
      <c r="X34" s="8"/>
      <c r="Y34" s="8"/>
      <c r="Z34" s="8"/>
      <c r="AA34" s="8"/>
      <c r="AB34" s="8"/>
      <c r="AC34" s="8"/>
      <c r="AD34" s="8"/>
      <c r="AE34" s="8"/>
    </row>
    <row r="35" spans="3:31" x14ac:dyDescent="0.35">
      <c r="C35" s="22" t="str">
        <f>IF(D35&lt;&gt;"",COUNTA($D$19:D35),"")</f>
        <v/>
      </c>
      <c r="D35" s="26"/>
      <c r="E35" s="26"/>
      <c r="F35" s="26"/>
      <c r="G35" s="26"/>
      <c r="H35" s="26"/>
      <c r="I35" s="21"/>
      <c r="J35" s="22" t="str">
        <f>IF(Table1[[#This Row],[Emission Category]]="Energy",(HLOOKUP(Table1[[#This Row],[Units]],'Emission Factors'!$B$3:$H$20,MATCH(Table1[[#This Row],[Energy Source]],'Emission Factors'!B$3:$B$20,0),FALSE))*Table1[[#This Row],[Annual Consumption]],"")</f>
        <v/>
      </c>
      <c r="K35" s="22">
        <f>IF(Table1[[#This Row],[Emission Category]]="Energy",Table1[[#This Row],[CO2e Emissions - 
Energy
 (MT CO2e/yr)]],Table1[[#This Row],[CO2e Emissions - 
Process/Fugitive 
(MT CO2e/yr)]])</f>
        <v>0</v>
      </c>
      <c r="L35" s="23" t="str">
        <f>IF(Table1[[#This Row],[CO2e Emissions (MT CO2e/yr)]]=0,"",IF(K35&lt;&gt;"",K35,0)/SUM(Table1[CO2e Emissions (MT CO2e/yr)]))</f>
        <v/>
      </c>
      <c r="M35" s="8"/>
      <c r="N35" s="8"/>
      <c r="O35" s="8"/>
      <c r="P35" s="8"/>
      <c r="Q35" s="8"/>
      <c r="R35" s="8"/>
      <c r="S35" s="8"/>
      <c r="T35" s="8"/>
      <c r="U35" s="8"/>
      <c r="V35" s="8"/>
      <c r="W35" s="8"/>
      <c r="X35" s="8"/>
      <c r="Y35" s="8"/>
      <c r="Z35" s="8"/>
      <c r="AA35" s="8"/>
      <c r="AB35" s="8"/>
      <c r="AC35" s="8"/>
      <c r="AD35" s="8"/>
      <c r="AE35" s="8"/>
    </row>
    <row r="36" spans="3:31" x14ac:dyDescent="0.35">
      <c r="C36" s="22" t="str">
        <f>IF(D36&lt;&gt;"",COUNTA($D$19:D36),"")</f>
        <v/>
      </c>
      <c r="D36" s="26"/>
      <c r="E36" s="26"/>
      <c r="F36" s="26"/>
      <c r="G36" s="26"/>
      <c r="H36" s="26"/>
      <c r="I36" s="21"/>
      <c r="J36" s="22" t="str">
        <f>IF(Table1[[#This Row],[Emission Category]]="Energy",(HLOOKUP(Table1[[#This Row],[Units]],'Emission Factors'!$B$3:$H$20,MATCH(Table1[[#This Row],[Energy Source]],'Emission Factors'!B$3:$B$20,0),FALSE))*Table1[[#This Row],[Annual Consumption]],"")</f>
        <v/>
      </c>
      <c r="K36" s="22">
        <f>IF(Table1[[#This Row],[Emission Category]]="Energy",Table1[[#This Row],[CO2e Emissions - 
Energy
 (MT CO2e/yr)]],Table1[[#This Row],[CO2e Emissions - 
Process/Fugitive 
(MT CO2e/yr)]])</f>
        <v>0</v>
      </c>
      <c r="L36" s="23" t="str">
        <f>IF(Table1[[#This Row],[CO2e Emissions (MT CO2e/yr)]]=0,"",IF(K36&lt;&gt;"",K36,0)/SUM(Table1[CO2e Emissions (MT CO2e/yr)]))</f>
        <v/>
      </c>
      <c r="M36" s="8"/>
      <c r="N36" s="8"/>
      <c r="O36" s="8"/>
      <c r="P36" s="8"/>
      <c r="Q36" s="8"/>
      <c r="R36" s="8"/>
      <c r="S36" s="8"/>
      <c r="T36" s="8"/>
      <c r="U36" s="8"/>
      <c r="V36" s="8"/>
      <c r="W36" s="8"/>
      <c r="X36" s="8"/>
      <c r="Y36" s="8"/>
      <c r="Z36" s="8"/>
      <c r="AA36" s="8"/>
      <c r="AB36" s="8"/>
      <c r="AC36" s="8"/>
      <c r="AD36" s="8"/>
      <c r="AE36" s="8"/>
    </row>
    <row r="37" spans="3:31" x14ac:dyDescent="0.35">
      <c r="C37" s="22" t="str">
        <f>IF(D37&lt;&gt;"",COUNTA($D$19:D37),"")</f>
        <v/>
      </c>
      <c r="D37" s="26"/>
      <c r="E37" s="26"/>
      <c r="F37" s="26"/>
      <c r="G37" s="26"/>
      <c r="H37" s="26"/>
      <c r="I37" s="21"/>
      <c r="J37" s="22" t="str">
        <f>IF(Table1[[#This Row],[Emission Category]]="Energy",(HLOOKUP(Table1[[#This Row],[Units]],'Emission Factors'!$B$3:$H$20,MATCH(Table1[[#This Row],[Energy Source]],'Emission Factors'!B$3:$B$20,0),FALSE))*Table1[[#This Row],[Annual Consumption]],"")</f>
        <v/>
      </c>
      <c r="K37" s="22">
        <f>IF(Table1[[#This Row],[Emission Category]]="Energy",Table1[[#This Row],[CO2e Emissions - 
Energy
 (MT CO2e/yr)]],Table1[[#This Row],[CO2e Emissions - 
Process/Fugitive 
(MT CO2e/yr)]])</f>
        <v>0</v>
      </c>
      <c r="L37" s="23" t="str">
        <f>IF(Table1[[#This Row],[CO2e Emissions (MT CO2e/yr)]]=0,"",IF(K37&lt;&gt;"",K37,0)/SUM(Table1[CO2e Emissions (MT CO2e/yr)]))</f>
        <v/>
      </c>
      <c r="M37" s="8"/>
      <c r="N37" s="8"/>
      <c r="O37" s="8"/>
      <c r="P37" s="8"/>
      <c r="Q37" s="8"/>
      <c r="R37" s="8"/>
      <c r="S37" s="8"/>
      <c r="T37" s="8"/>
      <c r="U37" s="8"/>
      <c r="V37" s="8"/>
      <c r="W37" s="8"/>
      <c r="X37" s="8"/>
      <c r="Y37" s="8"/>
      <c r="Z37" s="8"/>
      <c r="AA37" s="8"/>
      <c r="AB37" s="8"/>
      <c r="AC37" s="8"/>
      <c r="AD37" s="8"/>
      <c r="AE37" s="8"/>
    </row>
    <row r="38" spans="3:31" x14ac:dyDescent="0.35">
      <c r="C38" s="22" t="str">
        <f>IF(D38&lt;&gt;"",COUNTA($D$19:D38),"")</f>
        <v/>
      </c>
      <c r="D38" s="26"/>
      <c r="E38" s="26"/>
      <c r="F38" s="26"/>
      <c r="G38" s="26"/>
      <c r="H38" s="26"/>
      <c r="I38" s="21"/>
      <c r="J38" s="22" t="str">
        <f>IF(Table1[[#This Row],[Emission Category]]="Energy",(HLOOKUP(Table1[[#This Row],[Units]],'Emission Factors'!$B$3:$H$20,MATCH(Table1[[#This Row],[Energy Source]],'Emission Factors'!B$3:$B$20,0),FALSE))*Table1[[#This Row],[Annual Consumption]],"")</f>
        <v/>
      </c>
      <c r="K38" s="22">
        <f>IF(Table1[[#This Row],[Emission Category]]="Energy",Table1[[#This Row],[CO2e Emissions - 
Energy
 (MT CO2e/yr)]],Table1[[#This Row],[CO2e Emissions - 
Process/Fugitive 
(MT CO2e/yr)]])</f>
        <v>0</v>
      </c>
      <c r="L38" s="23" t="str">
        <f>IF(Table1[[#This Row],[CO2e Emissions (MT CO2e/yr)]]=0,"",IF(K38&lt;&gt;"",K38,0)/SUM(Table1[CO2e Emissions (MT CO2e/yr)]))</f>
        <v/>
      </c>
      <c r="M38" s="8"/>
      <c r="N38" s="8"/>
      <c r="O38" s="8"/>
      <c r="P38" s="8"/>
      <c r="Q38" s="8"/>
      <c r="R38" s="8"/>
      <c r="S38" s="8"/>
      <c r="T38" s="8"/>
      <c r="U38" s="8"/>
      <c r="V38" s="8"/>
      <c r="W38" s="8"/>
      <c r="X38" s="8"/>
      <c r="Y38" s="8"/>
      <c r="Z38" s="8"/>
      <c r="AA38" s="8"/>
      <c r="AB38" s="8"/>
      <c r="AC38" s="8"/>
      <c r="AD38" s="8"/>
      <c r="AE38" s="8"/>
    </row>
    <row r="39" spans="3:31" x14ac:dyDescent="0.35">
      <c r="C39" s="22" t="str">
        <f>IF(D39&lt;&gt;"",COUNTA($D$19:D39),"")</f>
        <v/>
      </c>
      <c r="D39" s="26"/>
      <c r="E39" s="26"/>
      <c r="F39" s="26"/>
      <c r="G39" s="26"/>
      <c r="H39" s="26"/>
      <c r="I39" s="21"/>
      <c r="J39" s="22" t="str">
        <f>IF(Table1[[#This Row],[Emission Category]]="Energy",(HLOOKUP(Table1[[#This Row],[Units]],'Emission Factors'!$B$3:$H$20,MATCH(Table1[[#This Row],[Energy Source]],'Emission Factors'!B$3:$B$20,0),FALSE))*Table1[[#This Row],[Annual Consumption]],"")</f>
        <v/>
      </c>
      <c r="K39" s="22">
        <f>IF(Table1[[#This Row],[Emission Category]]="Energy",Table1[[#This Row],[CO2e Emissions - 
Energy
 (MT CO2e/yr)]],Table1[[#This Row],[CO2e Emissions - 
Process/Fugitive 
(MT CO2e/yr)]])</f>
        <v>0</v>
      </c>
      <c r="L39" s="23" t="str">
        <f>IF(Table1[[#This Row],[CO2e Emissions (MT CO2e/yr)]]=0,"",IF(K39&lt;&gt;"",K39,0)/SUM(Table1[CO2e Emissions (MT CO2e/yr)]))</f>
        <v/>
      </c>
      <c r="M39" s="8"/>
      <c r="N39" s="8"/>
      <c r="O39" s="8"/>
      <c r="P39" s="8"/>
      <c r="Q39" s="8"/>
      <c r="R39" s="8"/>
      <c r="S39" s="8"/>
      <c r="T39" s="8"/>
      <c r="U39" s="8"/>
      <c r="V39" s="8"/>
      <c r="W39" s="8"/>
      <c r="X39" s="8"/>
      <c r="Y39" s="8"/>
      <c r="Z39" s="8"/>
      <c r="AA39" s="8"/>
      <c r="AB39" s="8"/>
      <c r="AC39" s="8"/>
      <c r="AD39" s="8"/>
      <c r="AE39" s="8"/>
    </row>
    <row r="40" spans="3:31" x14ac:dyDescent="0.35">
      <c r="C40" s="22" t="str">
        <f>IF(D40&lt;&gt;"",COUNTA($D$19:D40),"")</f>
        <v/>
      </c>
      <c r="D40" s="26"/>
      <c r="E40" s="26"/>
      <c r="F40" s="26"/>
      <c r="G40" s="26"/>
      <c r="H40" s="26"/>
      <c r="I40" s="21"/>
      <c r="J40" s="22" t="str">
        <f>IF(Table1[[#This Row],[Emission Category]]="Energy",(HLOOKUP(Table1[[#This Row],[Units]],'Emission Factors'!$B$3:$H$20,MATCH(Table1[[#This Row],[Energy Source]],'Emission Factors'!B$3:$B$20,0),FALSE))*Table1[[#This Row],[Annual Consumption]],"")</f>
        <v/>
      </c>
      <c r="K40" s="22">
        <f>IF(Table1[[#This Row],[Emission Category]]="Energy",Table1[[#This Row],[CO2e Emissions - 
Energy
 (MT CO2e/yr)]],Table1[[#This Row],[CO2e Emissions - 
Process/Fugitive 
(MT CO2e/yr)]])</f>
        <v>0</v>
      </c>
      <c r="L40" s="23" t="str">
        <f>IF(Table1[[#This Row],[CO2e Emissions (MT CO2e/yr)]]=0,"",IF(K40&lt;&gt;"",K40,0)/SUM(Table1[CO2e Emissions (MT CO2e/yr)]))</f>
        <v/>
      </c>
      <c r="M40" s="8"/>
      <c r="N40" s="8"/>
      <c r="O40" s="8"/>
      <c r="P40" s="8"/>
      <c r="Q40" s="8"/>
      <c r="R40" s="8"/>
      <c r="S40" s="8"/>
      <c r="T40" s="8"/>
      <c r="U40" s="8"/>
      <c r="V40" s="8"/>
      <c r="W40" s="8"/>
      <c r="X40" s="8"/>
      <c r="Y40" s="8"/>
      <c r="Z40" s="8"/>
      <c r="AA40" s="8"/>
      <c r="AB40" s="8"/>
      <c r="AC40" s="8"/>
      <c r="AD40" s="8"/>
      <c r="AE40" s="8"/>
    </row>
    <row r="41" spans="3:31" x14ac:dyDescent="0.35">
      <c r="C41" s="22" t="str">
        <f>IF(D41&lt;&gt;"",COUNTA($D$19:D41),"")</f>
        <v/>
      </c>
      <c r="D41" s="26"/>
      <c r="E41" s="26"/>
      <c r="F41" s="26"/>
      <c r="G41" s="26"/>
      <c r="H41" s="26"/>
      <c r="I41" s="21"/>
      <c r="J41" s="22" t="str">
        <f>IF(Table1[[#This Row],[Emission Category]]="Energy",(HLOOKUP(Table1[[#This Row],[Units]],'Emission Factors'!$B$3:$H$20,MATCH(Table1[[#This Row],[Energy Source]],'Emission Factors'!B$3:$B$20,0),FALSE))*Table1[[#This Row],[Annual Consumption]],"")</f>
        <v/>
      </c>
      <c r="K41" s="22">
        <f>IF(Table1[[#This Row],[Emission Category]]="Energy",Table1[[#This Row],[CO2e Emissions - 
Energy
 (MT CO2e/yr)]],Table1[[#This Row],[CO2e Emissions - 
Process/Fugitive 
(MT CO2e/yr)]])</f>
        <v>0</v>
      </c>
      <c r="L41" s="23" t="str">
        <f>IF(Table1[[#This Row],[CO2e Emissions (MT CO2e/yr)]]=0,"",IF(K41&lt;&gt;"",K41,0)/SUM(Table1[CO2e Emissions (MT CO2e/yr)]))</f>
        <v/>
      </c>
      <c r="M41" s="8"/>
      <c r="N41" s="8"/>
      <c r="O41" s="8"/>
      <c r="P41" s="8"/>
      <c r="Q41" s="8"/>
      <c r="R41" s="8"/>
      <c r="S41" s="8"/>
      <c r="T41" s="8"/>
      <c r="U41" s="8"/>
      <c r="V41" s="8"/>
      <c r="W41" s="8"/>
      <c r="X41" s="8"/>
      <c r="Y41" s="8"/>
      <c r="Z41" s="8"/>
      <c r="AA41" s="8"/>
      <c r="AB41" s="8"/>
      <c r="AC41" s="8"/>
      <c r="AD41" s="8"/>
      <c r="AE41" s="8"/>
    </row>
    <row r="42" spans="3:31" x14ac:dyDescent="0.35">
      <c r="C42" s="22" t="str">
        <f>IF(D42&lt;&gt;"",COUNTA($D$19:D42),"")</f>
        <v/>
      </c>
      <c r="D42" s="26"/>
      <c r="E42" s="26"/>
      <c r="F42" s="26"/>
      <c r="G42" s="26"/>
      <c r="H42" s="26"/>
      <c r="I42" s="21"/>
      <c r="J42" s="22" t="str">
        <f>IF(Table1[[#This Row],[Emission Category]]="Energy",(HLOOKUP(Table1[[#This Row],[Units]],'Emission Factors'!$B$3:$H$20,MATCH(Table1[[#This Row],[Energy Source]],'Emission Factors'!B$3:$B$20,0),FALSE))*Table1[[#This Row],[Annual Consumption]],"")</f>
        <v/>
      </c>
      <c r="K42" s="22">
        <f>IF(Table1[[#This Row],[Emission Category]]="Energy",Table1[[#This Row],[CO2e Emissions - 
Energy
 (MT CO2e/yr)]],Table1[[#This Row],[CO2e Emissions - 
Process/Fugitive 
(MT CO2e/yr)]])</f>
        <v>0</v>
      </c>
      <c r="L42" s="23" t="str">
        <f>IF(Table1[[#This Row],[CO2e Emissions (MT CO2e/yr)]]=0,"",IF(K42&lt;&gt;"",K42,0)/SUM(Table1[CO2e Emissions (MT CO2e/yr)]))</f>
        <v/>
      </c>
      <c r="M42" s="8"/>
      <c r="N42" s="8"/>
      <c r="O42" s="8"/>
      <c r="P42" s="8"/>
      <c r="Q42" s="8"/>
      <c r="R42" s="8"/>
      <c r="S42" s="8"/>
      <c r="T42" s="8"/>
      <c r="U42" s="8"/>
      <c r="V42" s="8"/>
      <c r="W42" s="8"/>
      <c r="X42" s="8"/>
      <c r="Y42" s="8"/>
      <c r="Z42" s="8"/>
      <c r="AA42" s="8"/>
      <c r="AB42" s="8"/>
      <c r="AC42" s="8"/>
      <c r="AD42" s="8"/>
      <c r="AE42" s="8"/>
    </row>
    <row r="43" spans="3:31" x14ac:dyDescent="0.35">
      <c r="C43" s="22" t="str">
        <f>IF(D43&lt;&gt;"",COUNTA($D$19:D43),"")</f>
        <v/>
      </c>
      <c r="D43" s="26"/>
      <c r="E43" s="26"/>
      <c r="F43" s="26"/>
      <c r="G43" s="26"/>
      <c r="H43" s="26"/>
      <c r="I43" s="21"/>
      <c r="J43" s="22" t="str">
        <f>IF(Table1[[#This Row],[Emission Category]]="Energy",(HLOOKUP(Table1[[#This Row],[Units]],'Emission Factors'!$B$3:$H$20,MATCH(Table1[[#This Row],[Energy Source]],'Emission Factors'!B$3:$B$20,0),FALSE))*Table1[[#This Row],[Annual Consumption]],"")</f>
        <v/>
      </c>
      <c r="K43" s="22">
        <f>IF(Table1[[#This Row],[Emission Category]]="Energy",Table1[[#This Row],[CO2e Emissions - 
Energy
 (MT CO2e/yr)]],Table1[[#This Row],[CO2e Emissions - 
Process/Fugitive 
(MT CO2e/yr)]])</f>
        <v>0</v>
      </c>
      <c r="L43" s="23" t="str">
        <f>IF(Table1[[#This Row],[CO2e Emissions (MT CO2e/yr)]]=0,"",IF(K43&lt;&gt;"",K43,0)/SUM(Table1[CO2e Emissions (MT CO2e/yr)]))</f>
        <v/>
      </c>
      <c r="M43" s="8"/>
      <c r="N43" s="8"/>
      <c r="O43" s="8"/>
      <c r="P43" s="8"/>
      <c r="Q43" s="8"/>
      <c r="R43" s="8"/>
      <c r="S43" s="8"/>
      <c r="T43" s="8"/>
      <c r="U43" s="8"/>
      <c r="V43" s="8"/>
      <c r="W43" s="8"/>
      <c r="X43" s="8"/>
      <c r="Y43" s="8"/>
      <c r="Z43" s="8"/>
      <c r="AA43" s="8"/>
      <c r="AB43" s="8"/>
      <c r="AC43" s="8"/>
      <c r="AD43" s="8"/>
      <c r="AE43" s="8"/>
    </row>
    <row r="44" spans="3:31" x14ac:dyDescent="0.35">
      <c r="C44" s="22" t="str">
        <f>IF(D44&lt;&gt;"",COUNTA($D$19:D44),"")</f>
        <v/>
      </c>
      <c r="D44" s="26"/>
      <c r="E44" s="26"/>
      <c r="F44" s="26"/>
      <c r="G44" s="26"/>
      <c r="H44" s="26"/>
      <c r="I44" s="21"/>
      <c r="J44" s="22" t="str">
        <f>IF(Table1[[#This Row],[Emission Category]]="Energy",(HLOOKUP(Table1[[#This Row],[Units]],'Emission Factors'!$B$3:$H$20,MATCH(Table1[[#This Row],[Energy Source]],'Emission Factors'!B$3:$B$20,0),FALSE))*Table1[[#This Row],[Annual Consumption]],"")</f>
        <v/>
      </c>
      <c r="K44" s="22">
        <f>IF(Table1[[#This Row],[Emission Category]]="Energy",Table1[[#This Row],[CO2e Emissions - 
Energy
 (MT CO2e/yr)]],Table1[[#This Row],[CO2e Emissions - 
Process/Fugitive 
(MT CO2e/yr)]])</f>
        <v>0</v>
      </c>
      <c r="L44" s="23" t="str">
        <f>IF(Table1[[#This Row],[CO2e Emissions (MT CO2e/yr)]]=0,"",IF(K44&lt;&gt;"",K44,0)/SUM(Table1[CO2e Emissions (MT CO2e/yr)]))</f>
        <v/>
      </c>
      <c r="M44" s="8"/>
      <c r="N44" s="8"/>
      <c r="O44" s="8"/>
      <c r="P44" s="8"/>
      <c r="Q44" s="8"/>
      <c r="R44" s="8"/>
      <c r="S44" s="8"/>
      <c r="T44" s="8"/>
      <c r="U44" s="8"/>
      <c r="V44" s="8"/>
      <c r="W44" s="8"/>
      <c r="X44" s="8"/>
      <c r="Y44" s="8"/>
      <c r="Z44" s="8"/>
      <c r="AA44" s="8"/>
      <c r="AB44" s="8"/>
      <c r="AC44" s="8"/>
      <c r="AD44" s="8"/>
      <c r="AE44" s="8"/>
    </row>
    <row r="45" spans="3:31" x14ac:dyDescent="0.35">
      <c r="C45" s="22" t="str">
        <f>IF(D45&lt;&gt;"",COUNTA($D$19:D45),"")</f>
        <v/>
      </c>
      <c r="D45" s="26"/>
      <c r="E45" s="26"/>
      <c r="F45" s="26"/>
      <c r="G45" s="26"/>
      <c r="H45" s="26"/>
      <c r="I45" s="21"/>
      <c r="J45" s="22" t="str">
        <f>IF(Table1[[#This Row],[Emission Category]]="Energy",(HLOOKUP(Table1[[#This Row],[Units]],'Emission Factors'!$B$3:$H$20,MATCH(Table1[[#This Row],[Energy Source]],'Emission Factors'!B$3:$B$20,0),FALSE))*Table1[[#This Row],[Annual Consumption]],"")</f>
        <v/>
      </c>
      <c r="K45" s="22">
        <f>IF(Table1[[#This Row],[Emission Category]]="Energy",Table1[[#This Row],[CO2e Emissions - 
Energy
 (MT CO2e/yr)]],Table1[[#This Row],[CO2e Emissions - 
Process/Fugitive 
(MT CO2e/yr)]])</f>
        <v>0</v>
      </c>
      <c r="L45" s="23" t="str">
        <f>IF(Table1[[#This Row],[CO2e Emissions (MT CO2e/yr)]]=0,"",IF(K45&lt;&gt;"",K45,0)/SUM(Table1[CO2e Emissions (MT CO2e/yr)]))</f>
        <v/>
      </c>
      <c r="M45" s="8"/>
      <c r="N45" s="8"/>
      <c r="O45" s="8"/>
      <c r="P45" s="8"/>
      <c r="Q45" s="8"/>
      <c r="R45" s="8"/>
      <c r="S45" s="8"/>
      <c r="T45" s="8"/>
      <c r="U45" s="8"/>
      <c r="V45" s="8"/>
      <c r="W45" s="8"/>
      <c r="X45" s="8"/>
      <c r="Y45" s="8"/>
      <c r="Z45" s="8"/>
      <c r="AA45" s="8"/>
      <c r="AB45" s="8"/>
      <c r="AC45" s="8"/>
      <c r="AD45" s="8"/>
      <c r="AE45" s="8"/>
    </row>
    <row r="46" spans="3:31" x14ac:dyDescent="0.35">
      <c r="C46" s="22" t="str">
        <f>IF(D46&lt;&gt;"",COUNTA($D$19:D46),"")</f>
        <v/>
      </c>
      <c r="D46" s="26"/>
      <c r="E46" s="26"/>
      <c r="F46" s="26"/>
      <c r="G46" s="26"/>
      <c r="H46" s="26"/>
      <c r="I46" s="21"/>
      <c r="J46" s="22" t="str">
        <f>IF(Table1[[#This Row],[Emission Category]]="Energy",(HLOOKUP(Table1[[#This Row],[Units]],'Emission Factors'!$B$3:$H$20,MATCH(Table1[[#This Row],[Energy Source]],'Emission Factors'!B$3:$B$20,0),FALSE))*Table1[[#This Row],[Annual Consumption]],"")</f>
        <v/>
      </c>
      <c r="K46" s="22">
        <f>IF(Table1[[#This Row],[Emission Category]]="Energy",Table1[[#This Row],[CO2e Emissions - 
Energy
 (MT CO2e/yr)]],Table1[[#This Row],[CO2e Emissions - 
Process/Fugitive 
(MT CO2e/yr)]])</f>
        <v>0</v>
      </c>
      <c r="L46" s="23" t="str">
        <f>IF(Table1[[#This Row],[CO2e Emissions (MT CO2e/yr)]]=0,"",IF(K46&lt;&gt;"",K46,0)/SUM(Table1[CO2e Emissions (MT CO2e/yr)]))</f>
        <v/>
      </c>
      <c r="M46" s="8"/>
      <c r="N46" s="8"/>
      <c r="O46" s="8"/>
      <c r="P46" s="8"/>
      <c r="Q46" s="8"/>
      <c r="R46" s="8"/>
      <c r="S46" s="8"/>
      <c r="T46" s="8"/>
      <c r="U46" s="8"/>
      <c r="V46" s="8"/>
      <c r="W46" s="8"/>
      <c r="X46" s="8"/>
      <c r="Y46" s="8"/>
      <c r="Z46" s="8"/>
      <c r="AA46" s="8"/>
      <c r="AB46" s="8"/>
      <c r="AC46" s="8"/>
      <c r="AD46" s="8"/>
      <c r="AE46" s="8"/>
    </row>
    <row r="47" spans="3:31" x14ac:dyDescent="0.35">
      <c r="C47" s="22" t="str">
        <f>IF(D47&lt;&gt;"",COUNTA($D$19:D47),"")</f>
        <v/>
      </c>
      <c r="D47" s="26"/>
      <c r="E47" s="26"/>
      <c r="F47" s="26"/>
      <c r="G47" s="26"/>
      <c r="H47" s="26"/>
      <c r="I47" s="21"/>
      <c r="J47" s="22" t="str">
        <f>IF(Table1[[#This Row],[Emission Category]]="Energy",(HLOOKUP(Table1[[#This Row],[Units]],'Emission Factors'!$B$3:$H$20,MATCH(Table1[[#This Row],[Energy Source]],'Emission Factors'!B$3:$B$20,0),FALSE))*Table1[[#This Row],[Annual Consumption]],"")</f>
        <v/>
      </c>
      <c r="K47" s="22">
        <f>IF(Table1[[#This Row],[Emission Category]]="Energy",Table1[[#This Row],[CO2e Emissions - 
Energy
 (MT CO2e/yr)]],Table1[[#This Row],[CO2e Emissions - 
Process/Fugitive 
(MT CO2e/yr)]])</f>
        <v>0</v>
      </c>
      <c r="L47" s="23" t="str">
        <f>IF(Table1[[#This Row],[CO2e Emissions (MT CO2e/yr)]]=0,"",IF(K47&lt;&gt;"",K47,0)/SUM(Table1[CO2e Emissions (MT CO2e/yr)]))</f>
        <v/>
      </c>
      <c r="M47" s="8"/>
      <c r="N47" s="8"/>
      <c r="O47" s="8"/>
      <c r="P47" s="8"/>
      <c r="Q47" s="8"/>
      <c r="R47" s="8"/>
      <c r="S47" s="8"/>
      <c r="T47" s="8"/>
      <c r="U47" s="8"/>
      <c r="V47" s="8"/>
      <c r="W47" s="8"/>
      <c r="X47" s="8"/>
      <c r="Y47" s="8"/>
      <c r="Z47" s="8"/>
      <c r="AA47" s="8"/>
      <c r="AB47" s="8"/>
      <c r="AC47" s="8"/>
      <c r="AD47" s="8"/>
      <c r="AE47" s="8"/>
    </row>
    <row r="48" spans="3:31" x14ac:dyDescent="0.35">
      <c r="C48" s="22" t="str">
        <f>IF(D48&lt;&gt;"",COUNTA($D$19:D48),"")</f>
        <v/>
      </c>
      <c r="D48" s="26"/>
      <c r="E48" s="26"/>
      <c r="F48" s="26"/>
      <c r="G48" s="26"/>
      <c r="H48" s="26"/>
      <c r="I48" s="21"/>
      <c r="J48" s="22" t="str">
        <f>IF(Table1[[#This Row],[Emission Category]]="Energy",(HLOOKUP(Table1[[#This Row],[Units]],'Emission Factors'!$B$3:$H$20,MATCH(Table1[[#This Row],[Energy Source]],'Emission Factors'!B$3:$B$20,0),FALSE))*Table1[[#This Row],[Annual Consumption]],"")</f>
        <v/>
      </c>
      <c r="K48" s="22">
        <f>IF(Table1[[#This Row],[Emission Category]]="Energy",Table1[[#This Row],[CO2e Emissions - 
Energy
 (MT CO2e/yr)]],Table1[[#This Row],[CO2e Emissions - 
Process/Fugitive 
(MT CO2e/yr)]])</f>
        <v>0</v>
      </c>
      <c r="L48" s="23" t="str">
        <f>IF(Table1[[#This Row],[CO2e Emissions (MT CO2e/yr)]]=0,"",IF(K48&lt;&gt;"",K48,0)/SUM(Table1[CO2e Emissions (MT CO2e/yr)]))</f>
        <v/>
      </c>
      <c r="M48" s="8"/>
      <c r="N48" s="8"/>
      <c r="O48" s="8"/>
      <c r="P48" s="8"/>
      <c r="Q48" s="8"/>
      <c r="R48" s="8"/>
      <c r="S48" s="8"/>
      <c r="T48" s="8"/>
      <c r="U48" s="8"/>
      <c r="V48" s="8"/>
      <c r="W48" s="8"/>
      <c r="X48" s="8"/>
      <c r="Y48" s="8"/>
      <c r="Z48" s="8"/>
      <c r="AA48" s="8"/>
      <c r="AB48" s="8"/>
      <c r="AC48" s="8"/>
      <c r="AD48" s="8"/>
      <c r="AE48" s="8"/>
    </row>
    <row r="49" spans="3:31" x14ac:dyDescent="0.35">
      <c r="C49" s="22" t="str">
        <f>IF(D49&lt;&gt;"",COUNTA($D$19:D49),"")</f>
        <v/>
      </c>
      <c r="D49" s="26"/>
      <c r="E49" s="26"/>
      <c r="F49" s="26"/>
      <c r="G49" s="26"/>
      <c r="H49" s="26"/>
      <c r="I49" s="21"/>
      <c r="J49" s="22" t="str">
        <f>IF(Table1[[#This Row],[Emission Category]]="Energy",(HLOOKUP(Table1[[#This Row],[Units]],'Emission Factors'!$B$3:$H$20,MATCH(Table1[[#This Row],[Energy Source]],'Emission Factors'!B$3:$B$20,0),FALSE))*Table1[[#This Row],[Annual Consumption]],"")</f>
        <v/>
      </c>
      <c r="K49" s="22">
        <f>IF(Table1[[#This Row],[Emission Category]]="Energy",Table1[[#This Row],[CO2e Emissions - 
Energy
 (MT CO2e/yr)]],Table1[[#This Row],[CO2e Emissions - 
Process/Fugitive 
(MT CO2e/yr)]])</f>
        <v>0</v>
      </c>
      <c r="L49" s="23" t="str">
        <f>IF(Table1[[#This Row],[CO2e Emissions (MT CO2e/yr)]]=0,"",IF(K49&lt;&gt;"",K49,0)/SUM(Table1[CO2e Emissions (MT CO2e/yr)]))</f>
        <v/>
      </c>
      <c r="M49" s="8"/>
      <c r="N49" s="8"/>
      <c r="O49" s="8"/>
      <c r="P49" s="8"/>
      <c r="Q49" s="8"/>
      <c r="R49" s="8"/>
      <c r="S49" s="8"/>
      <c r="T49" s="8"/>
      <c r="U49" s="8"/>
      <c r="V49" s="8"/>
      <c r="W49" s="8"/>
      <c r="X49" s="8"/>
      <c r="Y49" s="8"/>
      <c r="Z49" s="8"/>
      <c r="AA49" s="8"/>
      <c r="AB49" s="8"/>
      <c r="AC49" s="8"/>
      <c r="AD49" s="8"/>
      <c r="AE49" s="8"/>
    </row>
    <row r="50" spans="3:31" x14ac:dyDescent="0.35">
      <c r="C50" s="22" t="str">
        <f>IF(D50&lt;&gt;"",COUNTA($D$19:D50),"")</f>
        <v/>
      </c>
      <c r="D50" s="26"/>
      <c r="E50" s="26"/>
      <c r="F50" s="26"/>
      <c r="G50" s="26"/>
      <c r="H50" s="26"/>
      <c r="I50" s="21"/>
      <c r="J50" s="22" t="str">
        <f>IF(Table1[[#This Row],[Emission Category]]="Energy",(HLOOKUP(Table1[[#This Row],[Units]],'Emission Factors'!$B$3:$H$20,MATCH(Table1[[#This Row],[Energy Source]],'Emission Factors'!B$3:$B$20,0),FALSE))*Table1[[#This Row],[Annual Consumption]],"")</f>
        <v/>
      </c>
      <c r="K50" s="22">
        <f>IF(Table1[[#This Row],[Emission Category]]="Energy",Table1[[#This Row],[CO2e Emissions - 
Energy
 (MT CO2e/yr)]],Table1[[#This Row],[CO2e Emissions - 
Process/Fugitive 
(MT CO2e/yr)]])</f>
        <v>0</v>
      </c>
      <c r="L50" s="23" t="str">
        <f>IF(Table1[[#This Row],[CO2e Emissions (MT CO2e/yr)]]=0,"",IF(K50&lt;&gt;"",K50,0)/SUM(Table1[CO2e Emissions (MT CO2e/yr)]))</f>
        <v/>
      </c>
      <c r="M50" s="8"/>
      <c r="N50" s="8"/>
      <c r="O50" s="8"/>
      <c r="P50" s="8"/>
      <c r="Q50" s="8"/>
      <c r="R50" s="8"/>
      <c r="S50" s="8"/>
      <c r="T50" s="8"/>
      <c r="U50" s="8"/>
      <c r="V50" s="8"/>
      <c r="W50" s="8"/>
      <c r="X50" s="8"/>
      <c r="Y50" s="8"/>
      <c r="Z50" s="8"/>
      <c r="AA50" s="8"/>
      <c r="AB50" s="8"/>
      <c r="AC50" s="8"/>
      <c r="AD50" s="8"/>
      <c r="AE50" s="8"/>
    </row>
    <row r="51" spans="3:31" x14ac:dyDescent="0.35">
      <c r="C51" s="22" t="str">
        <f>IF(D51&lt;&gt;"",COUNTA($D$19:D51),"")</f>
        <v/>
      </c>
      <c r="D51" s="26"/>
      <c r="E51" s="26"/>
      <c r="F51" s="26"/>
      <c r="G51" s="26"/>
      <c r="H51" s="26"/>
      <c r="I51" s="21"/>
      <c r="J51" s="22" t="str">
        <f>IF(Table1[[#This Row],[Emission Category]]="Energy",(HLOOKUP(Table1[[#This Row],[Units]],'Emission Factors'!$B$3:$H$20,MATCH(Table1[[#This Row],[Energy Source]],'Emission Factors'!B$3:$B$20,0),FALSE))*Table1[[#This Row],[Annual Consumption]],"")</f>
        <v/>
      </c>
      <c r="K51" s="22">
        <f>IF(Table1[[#This Row],[Emission Category]]="Energy",Table1[[#This Row],[CO2e Emissions - 
Energy
 (MT CO2e/yr)]],Table1[[#This Row],[CO2e Emissions - 
Process/Fugitive 
(MT CO2e/yr)]])</f>
        <v>0</v>
      </c>
      <c r="L51" s="23" t="str">
        <f>IF(Table1[[#This Row],[CO2e Emissions (MT CO2e/yr)]]=0,"",IF(K51&lt;&gt;"",K51,0)/SUM(Table1[CO2e Emissions (MT CO2e/yr)]))</f>
        <v/>
      </c>
      <c r="M51" s="8"/>
      <c r="N51" s="8"/>
      <c r="O51" s="8"/>
      <c r="P51" s="8"/>
      <c r="Q51" s="8"/>
      <c r="R51" s="8"/>
      <c r="S51" s="8"/>
      <c r="T51" s="8"/>
      <c r="U51" s="8"/>
      <c r="V51" s="8"/>
      <c r="W51" s="8"/>
      <c r="X51" s="8"/>
      <c r="Y51" s="8"/>
      <c r="Z51" s="8"/>
      <c r="AA51" s="8"/>
      <c r="AB51" s="8"/>
      <c r="AC51" s="8"/>
      <c r="AD51" s="8"/>
      <c r="AE51" s="8"/>
    </row>
    <row r="52" spans="3:31" x14ac:dyDescent="0.35">
      <c r="C52" s="22" t="str">
        <f>IF(D52&lt;&gt;"",COUNTA($D$19:D52),"")</f>
        <v/>
      </c>
      <c r="D52" s="26"/>
      <c r="E52" s="26"/>
      <c r="F52" s="26"/>
      <c r="G52" s="26"/>
      <c r="H52" s="26"/>
      <c r="I52" s="21"/>
      <c r="J52" s="22" t="str">
        <f>IF(Table1[[#This Row],[Emission Category]]="Energy",(HLOOKUP(Table1[[#This Row],[Units]],'Emission Factors'!$B$3:$H$20,MATCH(Table1[[#This Row],[Energy Source]],'Emission Factors'!B$3:$B$20,0),FALSE))*Table1[[#This Row],[Annual Consumption]],"")</f>
        <v/>
      </c>
      <c r="K52" s="22">
        <f>IF(Table1[[#This Row],[Emission Category]]="Energy",Table1[[#This Row],[CO2e Emissions - 
Energy
 (MT CO2e/yr)]],Table1[[#This Row],[CO2e Emissions - 
Process/Fugitive 
(MT CO2e/yr)]])</f>
        <v>0</v>
      </c>
      <c r="L52" s="23" t="str">
        <f>IF(Table1[[#This Row],[CO2e Emissions (MT CO2e/yr)]]=0,"",IF(K52&lt;&gt;"",K52,0)/SUM(Table1[CO2e Emissions (MT CO2e/yr)]))</f>
        <v/>
      </c>
      <c r="M52" s="8"/>
      <c r="N52" s="8"/>
      <c r="O52" s="8"/>
      <c r="P52" s="8"/>
      <c r="Q52" s="8"/>
      <c r="R52" s="8"/>
      <c r="S52" s="8"/>
      <c r="T52" s="8"/>
      <c r="U52" s="8"/>
      <c r="V52" s="8"/>
      <c r="W52" s="8"/>
      <c r="X52" s="8"/>
      <c r="Y52" s="8"/>
      <c r="Z52" s="8"/>
      <c r="AA52" s="8"/>
      <c r="AB52" s="8"/>
      <c r="AC52" s="8"/>
      <c r="AD52" s="8"/>
      <c r="AE52" s="8"/>
    </row>
    <row r="53" spans="3:31" x14ac:dyDescent="0.35">
      <c r="C53" s="22" t="str">
        <f>IF(D53&lt;&gt;"",COUNTA($D$19:D53),"")</f>
        <v/>
      </c>
      <c r="D53" s="26"/>
      <c r="E53" s="26"/>
      <c r="F53" s="26"/>
      <c r="G53" s="26"/>
      <c r="H53" s="26"/>
      <c r="I53" s="21"/>
      <c r="J53" s="22" t="str">
        <f>IF(Table1[[#This Row],[Emission Category]]="Energy",(HLOOKUP(Table1[[#This Row],[Units]],'Emission Factors'!$B$3:$H$20,MATCH(Table1[[#This Row],[Energy Source]],'Emission Factors'!B$3:$B$20,0),FALSE))*Table1[[#This Row],[Annual Consumption]],"")</f>
        <v/>
      </c>
      <c r="K53" s="22">
        <f>IF(Table1[[#This Row],[Emission Category]]="Energy",Table1[[#This Row],[CO2e Emissions - 
Energy
 (MT CO2e/yr)]],Table1[[#This Row],[CO2e Emissions - 
Process/Fugitive 
(MT CO2e/yr)]])</f>
        <v>0</v>
      </c>
      <c r="L53" s="23" t="str">
        <f>IF(Table1[[#This Row],[CO2e Emissions (MT CO2e/yr)]]=0,"",IF(K53&lt;&gt;"",K53,0)/SUM(Table1[CO2e Emissions (MT CO2e/yr)]))</f>
        <v/>
      </c>
      <c r="M53" s="8"/>
      <c r="N53" s="8"/>
      <c r="O53" s="8"/>
      <c r="P53" s="8"/>
      <c r="Q53" s="8"/>
      <c r="R53" s="8"/>
      <c r="S53" s="8"/>
      <c r="T53" s="8"/>
      <c r="U53" s="8"/>
      <c r="V53" s="8"/>
      <c r="W53" s="8"/>
      <c r="X53" s="8"/>
      <c r="Y53" s="8"/>
      <c r="Z53" s="8"/>
      <c r="AA53" s="8"/>
      <c r="AB53" s="8"/>
      <c r="AC53" s="8"/>
      <c r="AD53" s="8"/>
      <c r="AE53" s="8"/>
    </row>
    <row r="54" spans="3:31" x14ac:dyDescent="0.35">
      <c r="C54" s="22" t="str">
        <f>IF(D54&lt;&gt;"",COUNTA($D$19:D54),"")</f>
        <v/>
      </c>
      <c r="D54" s="26"/>
      <c r="E54" s="26"/>
      <c r="F54" s="26"/>
      <c r="G54" s="26"/>
      <c r="H54" s="26"/>
      <c r="I54" s="21"/>
      <c r="J54" s="22" t="str">
        <f>IF(Table1[[#This Row],[Emission Category]]="Energy",(HLOOKUP(Table1[[#This Row],[Units]],'Emission Factors'!$B$3:$H$20,MATCH(Table1[[#This Row],[Energy Source]],'Emission Factors'!B$3:$B$20,0),FALSE))*Table1[[#This Row],[Annual Consumption]],"")</f>
        <v/>
      </c>
      <c r="K54" s="22">
        <f>IF(Table1[[#This Row],[Emission Category]]="Energy",Table1[[#This Row],[CO2e Emissions - 
Energy
 (MT CO2e/yr)]],Table1[[#This Row],[CO2e Emissions - 
Process/Fugitive 
(MT CO2e/yr)]])</f>
        <v>0</v>
      </c>
      <c r="L54" s="23" t="str">
        <f>IF(Table1[[#This Row],[CO2e Emissions (MT CO2e/yr)]]=0,"",IF(K54&lt;&gt;"",K54,0)/SUM(Table1[CO2e Emissions (MT CO2e/yr)]))</f>
        <v/>
      </c>
      <c r="M54" s="8"/>
      <c r="N54" s="8"/>
      <c r="O54" s="8"/>
      <c r="P54" s="8"/>
      <c r="Q54" s="8"/>
      <c r="R54" s="8"/>
      <c r="S54" s="8"/>
      <c r="T54" s="8"/>
      <c r="U54" s="8"/>
      <c r="V54" s="8"/>
      <c r="W54" s="8"/>
      <c r="X54" s="8"/>
      <c r="Y54" s="8"/>
      <c r="Z54" s="8"/>
      <c r="AA54" s="8"/>
      <c r="AB54" s="8"/>
      <c r="AC54" s="8"/>
      <c r="AD54" s="8"/>
      <c r="AE54" s="8"/>
    </row>
    <row r="55" spans="3:31" x14ac:dyDescent="0.35">
      <c r="C55" s="22" t="str">
        <f>IF(D55&lt;&gt;"",COUNTA($D$19:D55),"")</f>
        <v/>
      </c>
      <c r="D55" s="26"/>
      <c r="E55" s="26"/>
      <c r="F55" s="26"/>
      <c r="G55" s="26"/>
      <c r="H55" s="26"/>
      <c r="I55" s="21"/>
      <c r="J55" s="22" t="str">
        <f>IF(Table1[[#This Row],[Emission Category]]="Energy",(HLOOKUP(Table1[[#This Row],[Units]],'Emission Factors'!$B$3:$H$20,MATCH(Table1[[#This Row],[Energy Source]],'Emission Factors'!B$3:$B$20,0),FALSE))*Table1[[#This Row],[Annual Consumption]],"")</f>
        <v/>
      </c>
      <c r="K55" s="22">
        <f>IF(Table1[[#This Row],[Emission Category]]="Energy",Table1[[#This Row],[CO2e Emissions - 
Energy
 (MT CO2e/yr)]],Table1[[#This Row],[CO2e Emissions - 
Process/Fugitive 
(MT CO2e/yr)]])</f>
        <v>0</v>
      </c>
      <c r="L55" s="23" t="str">
        <f>IF(Table1[[#This Row],[CO2e Emissions (MT CO2e/yr)]]=0,"",IF(K55&lt;&gt;"",K55,0)/SUM(Table1[CO2e Emissions (MT CO2e/yr)]))</f>
        <v/>
      </c>
      <c r="M55" s="8"/>
      <c r="N55" s="8"/>
      <c r="O55" s="8"/>
      <c r="P55" s="8"/>
      <c r="Q55" s="8"/>
      <c r="R55" s="8"/>
      <c r="S55" s="8"/>
      <c r="T55" s="8"/>
      <c r="U55" s="8"/>
      <c r="V55" s="8"/>
      <c r="W55" s="8"/>
      <c r="X55" s="8"/>
      <c r="Y55" s="8"/>
      <c r="Z55" s="8"/>
      <c r="AA55" s="8"/>
      <c r="AB55" s="8"/>
      <c r="AC55" s="8"/>
      <c r="AD55" s="8"/>
      <c r="AE55" s="8"/>
    </row>
    <row r="56" spans="3:31" x14ac:dyDescent="0.35">
      <c r="C56" s="22" t="str">
        <f>IF(D56&lt;&gt;"",COUNTA($D$19:D56),"")</f>
        <v/>
      </c>
      <c r="D56" s="26"/>
      <c r="E56" s="26"/>
      <c r="F56" s="26"/>
      <c r="G56" s="26"/>
      <c r="H56" s="26"/>
      <c r="I56" s="21"/>
      <c r="J56" s="22" t="str">
        <f>IF(Table1[[#This Row],[Emission Category]]="Energy",(HLOOKUP(Table1[[#This Row],[Units]],'Emission Factors'!$B$3:$H$20,MATCH(Table1[[#This Row],[Energy Source]],'Emission Factors'!B$3:$B$20,0),FALSE))*Table1[[#This Row],[Annual Consumption]],"")</f>
        <v/>
      </c>
      <c r="K56" s="22">
        <f>IF(Table1[[#This Row],[Emission Category]]="Energy",Table1[[#This Row],[CO2e Emissions - 
Energy
 (MT CO2e/yr)]],Table1[[#This Row],[CO2e Emissions - 
Process/Fugitive 
(MT CO2e/yr)]])</f>
        <v>0</v>
      </c>
      <c r="L56" s="23" t="str">
        <f>IF(Table1[[#This Row],[CO2e Emissions (MT CO2e/yr)]]=0,"",IF(K56&lt;&gt;"",K56,0)/SUM(Table1[CO2e Emissions (MT CO2e/yr)]))</f>
        <v/>
      </c>
      <c r="M56" s="8"/>
      <c r="N56" s="8"/>
      <c r="O56" s="8"/>
      <c r="P56" s="8"/>
      <c r="Q56" s="8"/>
      <c r="R56" s="8"/>
      <c r="S56" s="8"/>
      <c r="T56" s="8"/>
      <c r="U56" s="8"/>
      <c r="V56" s="8"/>
      <c r="W56" s="8"/>
      <c r="X56" s="8"/>
      <c r="Y56" s="8"/>
      <c r="Z56" s="8"/>
      <c r="AA56" s="8"/>
      <c r="AB56" s="8"/>
      <c r="AC56" s="8"/>
      <c r="AD56" s="8"/>
      <c r="AE56" s="8"/>
    </row>
    <row r="57" spans="3:31" x14ac:dyDescent="0.35">
      <c r="C57" s="22" t="str">
        <f>IF(D57&lt;&gt;"",COUNTA($D$19:D57),"")</f>
        <v/>
      </c>
      <c r="D57" s="26"/>
      <c r="E57" s="26"/>
      <c r="F57" s="26"/>
      <c r="G57" s="26"/>
      <c r="H57" s="26"/>
      <c r="I57" s="21"/>
      <c r="J57" s="22" t="str">
        <f>IF(Table1[[#This Row],[Emission Category]]="Energy",(HLOOKUP(Table1[[#This Row],[Units]],'Emission Factors'!$B$3:$H$20,MATCH(Table1[[#This Row],[Energy Source]],'Emission Factors'!B$3:$B$20,0),FALSE))*Table1[[#This Row],[Annual Consumption]],"")</f>
        <v/>
      </c>
      <c r="K57" s="22">
        <f>IF(Table1[[#This Row],[Emission Category]]="Energy",Table1[[#This Row],[CO2e Emissions - 
Energy
 (MT CO2e/yr)]],Table1[[#This Row],[CO2e Emissions - 
Process/Fugitive 
(MT CO2e/yr)]])</f>
        <v>0</v>
      </c>
      <c r="L57" s="23" t="str">
        <f>IF(Table1[[#This Row],[CO2e Emissions (MT CO2e/yr)]]=0,"",IF(K57&lt;&gt;"",K57,0)/SUM(Table1[CO2e Emissions (MT CO2e/yr)]))</f>
        <v/>
      </c>
      <c r="M57" s="8"/>
      <c r="N57" s="8"/>
      <c r="O57" s="8"/>
      <c r="P57" s="8"/>
      <c r="Q57" s="8"/>
      <c r="R57" s="8"/>
      <c r="S57" s="8"/>
      <c r="T57" s="8"/>
      <c r="U57" s="8"/>
      <c r="V57" s="8"/>
      <c r="W57" s="8"/>
      <c r="X57" s="8"/>
      <c r="Y57" s="8"/>
      <c r="Z57" s="8"/>
      <c r="AA57" s="8"/>
      <c r="AB57" s="8"/>
      <c r="AC57" s="8"/>
      <c r="AD57" s="8"/>
      <c r="AE57" s="8"/>
    </row>
    <row r="58" spans="3:31" x14ac:dyDescent="0.35">
      <c r="C58" s="22" t="str">
        <f>IF(D58&lt;&gt;"",COUNTA($D$19:D58),"")</f>
        <v/>
      </c>
      <c r="D58" s="26"/>
      <c r="E58" s="26"/>
      <c r="F58" s="26"/>
      <c r="G58" s="26"/>
      <c r="H58" s="26"/>
      <c r="I58" s="21"/>
      <c r="J58" s="22" t="str">
        <f>IF(Table1[[#This Row],[Emission Category]]="Energy",(HLOOKUP(Table1[[#This Row],[Units]],'Emission Factors'!$B$3:$H$20,MATCH(Table1[[#This Row],[Energy Source]],'Emission Factors'!B$3:$B$20,0),FALSE))*Table1[[#This Row],[Annual Consumption]],"")</f>
        <v/>
      </c>
      <c r="K58" s="22">
        <f>IF(Table1[[#This Row],[Emission Category]]="Energy",Table1[[#This Row],[CO2e Emissions - 
Energy
 (MT CO2e/yr)]],Table1[[#This Row],[CO2e Emissions - 
Process/Fugitive 
(MT CO2e/yr)]])</f>
        <v>0</v>
      </c>
      <c r="L58" s="23" t="str">
        <f>IF(Table1[[#This Row],[CO2e Emissions (MT CO2e/yr)]]=0,"",IF(K58&lt;&gt;"",K58,0)/SUM(Table1[CO2e Emissions (MT CO2e/yr)]))</f>
        <v/>
      </c>
      <c r="M58" s="8"/>
      <c r="N58" s="8"/>
      <c r="O58" s="8"/>
      <c r="P58" s="8"/>
      <c r="Q58" s="8"/>
      <c r="R58" s="8"/>
      <c r="S58" s="8"/>
      <c r="T58" s="8"/>
      <c r="U58" s="8"/>
      <c r="V58" s="8"/>
      <c r="W58" s="8"/>
      <c r="X58" s="8"/>
      <c r="Y58" s="8"/>
      <c r="Z58" s="8"/>
      <c r="AA58" s="8"/>
      <c r="AB58" s="8"/>
      <c r="AC58" s="8"/>
      <c r="AD58" s="8"/>
      <c r="AE58" s="8"/>
    </row>
    <row r="59" spans="3:31" x14ac:dyDescent="0.35">
      <c r="C59" s="22" t="str">
        <f>IF(D59&lt;&gt;"",COUNTA($D$19:D59),"")</f>
        <v/>
      </c>
      <c r="D59" s="26"/>
      <c r="E59" s="26"/>
      <c r="F59" s="26"/>
      <c r="G59" s="26"/>
      <c r="H59" s="26"/>
      <c r="I59" s="21"/>
      <c r="J59" s="22" t="str">
        <f>IF(Table1[[#This Row],[Emission Category]]="Energy",(HLOOKUP(Table1[[#This Row],[Units]],'Emission Factors'!$B$3:$H$20,MATCH(Table1[[#This Row],[Energy Source]],'Emission Factors'!B$3:$B$20,0),FALSE))*Table1[[#This Row],[Annual Consumption]],"")</f>
        <v/>
      </c>
      <c r="K59" s="22">
        <f>IF(Table1[[#This Row],[Emission Category]]="Energy",Table1[[#This Row],[CO2e Emissions - 
Energy
 (MT CO2e/yr)]],Table1[[#This Row],[CO2e Emissions - 
Process/Fugitive 
(MT CO2e/yr)]])</f>
        <v>0</v>
      </c>
      <c r="L59" s="23" t="str">
        <f>IF(Table1[[#This Row],[CO2e Emissions (MT CO2e/yr)]]=0,"",IF(K59&lt;&gt;"",K59,0)/SUM(Table1[CO2e Emissions (MT CO2e/yr)]))</f>
        <v/>
      </c>
      <c r="M59" s="8"/>
      <c r="N59" s="8"/>
      <c r="O59" s="8"/>
      <c r="P59" s="8"/>
      <c r="Q59" s="8"/>
      <c r="R59" s="8"/>
      <c r="S59" s="8"/>
      <c r="T59" s="8"/>
      <c r="U59" s="8"/>
      <c r="V59" s="8"/>
      <c r="W59" s="8"/>
      <c r="X59" s="8"/>
      <c r="Y59" s="8"/>
      <c r="Z59" s="8"/>
      <c r="AA59" s="8"/>
      <c r="AB59" s="8"/>
      <c r="AC59" s="8"/>
      <c r="AD59" s="8"/>
      <c r="AE59" s="8"/>
    </row>
    <row r="60" spans="3:31" x14ac:dyDescent="0.35">
      <c r="C60" s="22" t="str">
        <f>IF(D60&lt;&gt;"",COUNTA($D$19:D60),"")</f>
        <v/>
      </c>
      <c r="D60" s="26"/>
      <c r="E60" s="26"/>
      <c r="F60" s="26"/>
      <c r="G60" s="26"/>
      <c r="H60" s="26"/>
      <c r="I60" s="21"/>
      <c r="J60" s="22" t="str">
        <f>IF(Table1[[#This Row],[Emission Category]]="Energy",(HLOOKUP(Table1[[#This Row],[Units]],'Emission Factors'!$B$3:$H$20,MATCH(Table1[[#This Row],[Energy Source]],'Emission Factors'!B$3:$B$20,0),FALSE))*Table1[[#This Row],[Annual Consumption]],"")</f>
        <v/>
      </c>
      <c r="K60" s="22">
        <f>IF(Table1[[#This Row],[Emission Category]]="Energy",Table1[[#This Row],[CO2e Emissions - 
Energy
 (MT CO2e/yr)]],Table1[[#This Row],[CO2e Emissions - 
Process/Fugitive 
(MT CO2e/yr)]])</f>
        <v>0</v>
      </c>
      <c r="L60" s="23" t="str">
        <f>IF(Table1[[#This Row],[CO2e Emissions (MT CO2e/yr)]]=0,"",IF(K60&lt;&gt;"",K60,0)/SUM(Table1[CO2e Emissions (MT CO2e/yr)]))</f>
        <v/>
      </c>
      <c r="M60" s="8"/>
      <c r="N60" s="8"/>
      <c r="O60" s="8"/>
      <c r="P60" s="8"/>
      <c r="Q60" s="8"/>
      <c r="R60" s="8"/>
      <c r="S60" s="8"/>
      <c r="T60" s="8"/>
      <c r="U60" s="8"/>
      <c r="V60" s="8"/>
      <c r="W60" s="8"/>
      <c r="X60" s="8"/>
      <c r="Y60" s="8"/>
      <c r="Z60" s="8"/>
      <c r="AA60" s="8"/>
      <c r="AB60" s="8"/>
      <c r="AC60" s="8"/>
      <c r="AD60" s="8"/>
      <c r="AE60" s="8"/>
    </row>
    <row r="61" spans="3:31" x14ac:dyDescent="0.35">
      <c r="C61" s="22" t="str">
        <f>IF(D61&lt;&gt;"",COUNTA($D$19:D61),"")</f>
        <v/>
      </c>
      <c r="D61" s="26"/>
      <c r="E61" s="26"/>
      <c r="F61" s="26"/>
      <c r="G61" s="26"/>
      <c r="H61" s="26"/>
      <c r="I61" s="21"/>
      <c r="J61" s="22" t="str">
        <f>IF(Table1[[#This Row],[Emission Category]]="Energy",(HLOOKUP(Table1[[#This Row],[Units]],'Emission Factors'!$B$3:$H$20,MATCH(Table1[[#This Row],[Energy Source]],'Emission Factors'!B$3:$B$20,0),FALSE))*Table1[[#This Row],[Annual Consumption]],"")</f>
        <v/>
      </c>
      <c r="K61" s="22">
        <f>IF(Table1[[#This Row],[Emission Category]]="Energy",Table1[[#This Row],[CO2e Emissions - 
Energy
 (MT CO2e/yr)]],Table1[[#This Row],[CO2e Emissions - 
Process/Fugitive 
(MT CO2e/yr)]])</f>
        <v>0</v>
      </c>
      <c r="L61" s="23" t="str">
        <f>IF(Table1[[#This Row],[CO2e Emissions (MT CO2e/yr)]]=0,"",IF(K61&lt;&gt;"",K61,0)/SUM(Table1[CO2e Emissions (MT CO2e/yr)]))</f>
        <v/>
      </c>
      <c r="M61" s="8"/>
      <c r="N61" s="8"/>
      <c r="O61" s="8"/>
      <c r="P61" s="8"/>
      <c r="Q61" s="8"/>
      <c r="R61" s="8"/>
      <c r="S61" s="8"/>
      <c r="T61" s="8"/>
      <c r="U61" s="8"/>
      <c r="V61" s="8"/>
      <c r="W61" s="8"/>
      <c r="X61" s="8"/>
      <c r="Y61" s="8"/>
      <c r="Z61" s="8"/>
      <c r="AA61" s="8"/>
      <c r="AB61" s="8"/>
      <c r="AC61" s="8"/>
      <c r="AD61" s="8"/>
      <c r="AE61" s="8"/>
    </row>
    <row r="62" spans="3:31" x14ac:dyDescent="0.35">
      <c r="C62" s="22" t="str">
        <f>IF(D62&lt;&gt;"",COUNTA($D$19:D62),"")</f>
        <v/>
      </c>
      <c r="D62" s="26"/>
      <c r="E62" s="26"/>
      <c r="F62" s="26"/>
      <c r="G62" s="26"/>
      <c r="H62" s="26"/>
      <c r="I62" s="21"/>
      <c r="J62" s="22" t="str">
        <f>IF(Table1[[#This Row],[Emission Category]]="Energy",(HLOOKUP(Table1[[#This Row],[Units]],'Emission Factors'!$B$3:$H$20,MATCH(Table1[[#This Row],[Energy Source]],'Emission Factors'!B$3:$B$20,0),FALSE))*Table1[[#This Row],[Annual Consumption]],"")</f>
        <v/>
      </c>
      <c r="K62" s="22">
        <f>IF(Table1[[#This Row],[Emission Category]]="Energy",Table1[[#This Row],[CO2e Emissions - 
Energy
 (MT CO2e/yr)]],Table1[[#This Row],[CO2e Emissions - 
Process/Fugitive 
(MT CO2e/yr)]])</f>
        <v>0</v>
      </c>
      <c r="L62" s="23" t="str">
        <f>IF(Table1[[#This Row],[CO2e Emissions (MT CO2e/yr)]]=0,"",IF(K62&lt;&gt;"",K62,0)/SUM(Table1[CO2e Emissions (MT CO2e/yr)]))</f>
        <v/>
      </c>
      <c r="M62" s="8"/>
      <c r="N62" s="8"/>
      <c r="O62" s="8"/>
      <c r="P62" s="8"/>
      <c r="Q62" s="8"/>
      <c r="R62" s="8"/>
      <c r="S62" s="8"/>
      <c r="T62" s="8"/>
      <c r="U62" s="8"/>
      <c r="V62" s="8"/>
      <c r="W62" s="8"/>
      <c r="X62" s="8"/>
      <c r="Y62" s="8"/>
      <c r="Z62" s="8"/>
      <c r="AA62" s="8"/>
      <c r="AB62" s="8"/>
      <c r="AC62" s="8"/>
      <c r="AD62" s="8"/>
      <c r="AE62" s="8"/>
    </row>
    <row r="63" spans="3:31" x14ac:dyDescent="0.35">
      <c r="C63" s="22" t="str">
        <f>IF(D63&lt;&gt;"",COUNTA($D$19:D63),"")</f>
        <v/>
      </c>
      <c r="D63" s="26"/>
      <c r="E63" s="26"/>
      <c r="F63" s="26"/>
      <c r="G63" s="26"/>
      <c r="H63" s="26"/>
      <c r="I63" s="21"/>
      <c r="J63" s="22" t="str">
        <f>IF(Table1[[#This Row],[Emission Category]]="Energy",(HLOOKUP(Table1[[#This Row],[Units]],'Emission Factors'!$B$3:$H$20,MATCH(Table1[[#This Row],[Energy Source]],'Emission Factors'!B$3:$B$20,0),FALSE))*Table1[[#This Row],[Annual Consumption]],"")</f>
        <v/>
      </c>
      <c r="K63" s="22">
        <f>IF(Table1[[#This Row],[Emission Category]]="Energy",Table1[[#This Row],[CO2e Emissions - 
Energy
 (MT CO2e/yr)]],Table1[[#This Row],[CO2e Emissions - 
Process/Fugitive 
(MT CO2e/yr)]])</f>
        <v>0</v>
      </c>
      <c r="L63" s="23" t="str">
        <f>IF(Table1[[#This Row],[CO2e Emissions (MT CO2e/yr)]]=0,"",IF(K63&lt;&gt;"",K63,0)/SUM(Table1[CO2e Emissions (MT CO2e/yr)]))</f>
        <v/>
      </c>
      <c r="M63" s="8"/>
      <c r="N63" s="8"/>
      <c r="O63" s="8"/>
      <c r="P63" s="8"/>
      <c r="Q63" s="8"/>
      <c r="R63" s="8"/>
      <c r="S63" s="8"/>
      <c r="T63" s="8"/>
      <c r="U63" s="8"/>
      <c r="V63" s="8"/>
      <c r="W63" s="8"/>
      <c r="X63" s="8"/>
      <c r="Y63" s="8"/>
      <c r="Z63" s="8"/>
      <c r="AA63" s="8"/>
      <c r="AB63" s="8"/>
      <c r="AC63" s="8"/>
      <c r="AD63" s="8"/>
      <c r="AE63" s="8"/>
    </row>
    <row r="64" spans="3:31" x14ac:dyDescent="0.35">
      <c r="C64" s="22" t="str">
        <f>IF(D64&lt;&gt;"",COUNTA($D$19:D64),"")</f>
        <v/>
      </c>
      <c r="D64" s="26"/>
      <c r="E64" s="26"/>
      <c r="F64" s="26"/>
      <c r="G64" s="26"/>
      <c r="H64" s="26"/>
      <c r="I64" s="21"/>
      <c r="J64" s="22" t="str">
        <f>IF(Table1[[#This Row],[Emission Category]]="Energy",(HLOOKUP(Table1[[#This Row],[Units]],'Emission Factors'!$B$3:$H$20,MATCH(Table1[[#This Row],[Energy Source]],'Emission Factors'!B$3:$B$20,0),FALSE))*Table1[[#This Row],[Annual Consumption]],"")</f>
        <v/>
      </c>
      <c r="K64" s="22">
        <f>IF(Table1[[#This Row],[Emission Category]]="Energy",Table1[[#This Row],[CO2e Emissions - 
Energy
 (MT CO2e/yr)]],Table1[[#This Row],[CO2e Emissions - 
Process/Fugitive 
(MT CO2e/yr)]])</f>
        <v>0</v>
      </c>
      <c r="L64" s="23" t="str">
        <f>IF(Table1[[#This Row],[CO2e Emissions (MT CO2e/yr)]]=0,"",IF(K64&lt;&gt;"",K64,0)/SUM(Table1[CO2e Emissions (MT CO2e/yr)]))</f>
        <v/>
      </c>
      <c r="M64" s="8"/>
      <c r="N64" s="8"/>
      <c r="O64" s="8"/>
      <c r="P64" s="8"/>
      <c r="Q64" s="8"/>
      <c r="R64" s="8"/>
      <c r="S64" s="8"/>
      <c r="T64" s="8"/>
      <c r="U64" s="8"/>
      <c r="V64" s="8"/>
      <c r="W64" s="8"/>
      <c r="X64" s="8"/>
      <c r="Y64" s="8"/>
      <c r="Z64" s="8"/>
      <c r="AA64" s="8"/>
      <c r="AB64" s="8"/>
      <c r="AC64" s="8"/>
      <c r="AD64" s="8"/>
      <c r="AE64" s="8"/>
    </row>
    <row r="65" spans="3:31" x14ac:dyDescent="0.35">
      <c r="C65" s="22" t="str">
        <f>IF(D65&lt;&gt;"",COUNTA($D$19:D65),"")</f>
        <v/>
      </c>
      <c r="D65" s="26"/>
      <c r="E65" s="26"/>
      <c r="F65" s="26"/>
      <c r="G65" s="26"/>
      <c r="H65" s="26"/>
      <c r="I65" s="21"/>
      <c r="J65" s="22" t="str">
        <f>IF(Table1[[#This Row],[Emission Category]]="Energy",(HLOOKUP(Table1[[#This Row],[Units]],'Emission Factors'!$B$3:$H$20,MATCH(Table1[[#This Row],[Energy Source]],'Emission Factors'!B$3:$B$20,0),FALSE))*Table1[[#This Row],[Annual Consumption]],"")</f>
        <v/>
      </c>
      <c r="K65" s="22">
        <f>IF(Table1[[#This Row],[Emission Category]]="Energy",Table1[[#This Row],[CO2e Emissions - 
Energy
 (MT CO2e/yr)]],Table1[[#This Row],[CO2e Emissions - 
Process/Fugitive 
(MT CO2e/yr)]])</f>
        <v>0</v>
      </c>
      <c r="L65" s="23" t="str">
        <f>IF(Table1[[#This Row],[CO2e Emissions (MT CO2e/yr)]]=0,"",IF(K65&lt;&gt;"",K65,0)/SUM(Table1[CO2e Emissions (MT CO2e/yr)]))</f>
        <v/>
      </c>
      <c r="M65" s="8"/>
      <c r="N65" s="8"/>
      <c r="O65" s="8"/>
      <c r="P65" s="8"/>
      <c r="Q65" s="8"/>
      <c r="R65" s="8"/>
      <c r="S65" s="8"/>
      <c r="T65" s="8"/>
      <c r="U65" s="8"/>
      <c r="V65" s="8"/>
      <c r="W65" s="8"/>
      <c r="X65" s="8"/>
      <c r="Y65" s="8"/>
      <c r="Z65" s="8"/>
      <c r="AA65" s="8"/>
      <c r="AB65" s="8"/>
      <c r="AC65" s="8"/>
      <c r="AD65" s="8"/>
      <c r="AE65" s="8"/>
    </row>
    <row r="66" spans="3:31" x14ac:dyDescent="0.35">
      <c r="C66" s="22" t="str">
        <f>IF(D66&lt;&gt;"",COUNTA($D$19:D66),"")</f>
        <v/>
      </c>
      <c r="D66" s="26"/>
      <c r="E66" s="26"/>
      <c r="F66" s="26"/>
      <c r="G66" s="26"/>
      <c r="H66" s="26"/>
      <c r="I66" s="21"/>
      <c r="J66" s="22" t="str">
        <f>IF(Table1[[#This Row],[Emission Category]]="Energy",(HLOOKUP(Table1[[#This Row],[Units]],'Emission Factors'!$B$3:$H$20,MATCH(Table1[[#This Row],[Energy Source]],'Emission Factors'!B$3:$B$20,0),FALSE))*Table1[[#This Row],[Annual Consumption]],"")</f>
        <v/>
      </c>
      <c r="K66" s="22">
        <f>IF(Table1[[#This Row],[Emission Category]]="Energy",Table1[[#This Row],[CO2e Emissions - 
Energy
 (MT CO2e/yr)]],Table1[[#This Row],[CO2e Emissions - 
Process/Fugitive 
(MT CO2e/yr)]])</f>
        <v>0</v>
      </c>
      <c r="L66" s="23" t="str">
        <f>IF(Table1[[#This Row],[CO2e Emissions (MT CO2e/yr)]]=0,"",IF(K66&lt;&gt;"",K66,0)/SUM(Table1[CO2e Emissions (MT CO2e/yr)]))</f>
        <v/>
      </c>
      <c r="M66" s="8"/>
      <c r="N66" s="8"/>
      <c r="O66" s="8"/>
      <c r="P66" s="8"/>
      <c r="Q66" s="8"/>
      <c r="R66" s="8"/>
      <c r="S66" s="8"/>
      <c r="T66" s="8"/>
      <c r="U66" s="8"/>
      <c r="V66" s="8"/>
      <c r="W66" s="8"/>
      <c r="X66" s="8"/>
      <c r="Y66" s="8"/>
      <c r="Z66" s="8"/>
      <c r="AA66" s="8"/>
      <c r="AB66" s="8"/>
      <c r="AC66" s="8"/>
      <c r="AD66" s="8"/>
      <c r="AE66" s="8"/>
    </row>
    <row r="67" spans="3:31" x14ac:dyDescent="0.35">
      <c r="C67" s="22" t="str">
        <f>IF(D67&lt;&gt;"",COUNTA($D$19:D67),"")</f>
        <v/>
      </c>
      <c r="D67" s="26"/>
      <c r="E67" s="26"/>
      <c r="F67" s="26"/>
      <c r="G67" s="26"/>
      <c r="H67" s="26"/>
      <c r="I67" s="21"/>
      <c r="J67" s="22" t="str">
        <f>IF(Table1[[#This Row],[Emission Category]]="Energy",(HLOOKUP(Table1[[#This Row],[Units]],'Emission Factors'!$B$3:$H$20,MATCH(Table1[[#This Row],[Energy Source]],'Emission Factors'!B$3:$B$20,0),FALSE))*Table1[[#This Row],[Annual Consumption]],"")</f>
        <v/>
      </c>
      <c r="K67" s="22">
        <f>IF(Table1[[#This Row],[Emission Category]]="Energy",Table1[[#This Row],[CO2e Emissions - 
Energy
 (MT CO2e/yr)]],Table1[[#This Row],[CO2e Emissions - 
Process/Fugitive 
(MT CO2e/yr)]])</f>
        <v>0</v>
      </c>
      <c r="L67" s="23" t="str">
        <f>IF(Table1[[#This Row],[CO2e Emissions (MT CO2e/yr)]]=0,"",IF(K67&lt;&gt;"",K67,0)/SUM(Table1[CO2e Emissions (MT CO2e/yr)]))</f>
        <v/>
      </c>
      <c r="M67" s="8"/>
      <c r="N67" s="8"/>
      <c r="O67" s="8"/>
      <c r="P67" s="8"/>
      <c r="Q67" s="8"/>
      <c r="R67" s="8"/>
      <c r="S67" s="8"/>
      <c r="T67" s="8"/>
      <c r="U67" s="8"/>
      <c r="V67" s="8"/>
      <c r="W67" s="8"/>
      <c r="X67" s="8"/>
      <c r="Y67" s="8"/>
      <c r="Z67" s="8"/>
      <c r="AA67" s="8"/>
      <c r="AB67" s="8"/>
      <c r="AC67" s="8"/>
      <c r="AD67" s="8"/>
      <c r="AE67" s="8"/>
    </row>
    <row r="68" spans="3:31" x14ac:dyDescent="0.35">
      <c r="C68" s="22" t="str">
        <f>IF(D68&lt;&gt;"",COUNTA($D$19:D68),"")</f>
        <v/>
      </c>
      <c r="D68" s="26"/>
      <c r="E68" s="26"/>
      <c r="F68" s="26"/>
      <c r="G68" s="26"/>
      <c r="H68" s="26"/>
      <c r="I68" s="21"/>
      <c r="J68" s="22" t="str">
        <f>IF(Table1[[#This Row],[Emission Category]]="Energy",(HLOOKUP(Table1[[#This Row],[Units]],'Emission Factors'!$B$3:$H$20,MATCH(Table1[[#This Row],[Energy Source]],'Emission Factors'!B$3:$B$20,0),FALSE))*Table1[[#This Row],[Annual Consumption]],"")</f>
        <v/>
      </c>
      <c r="K68" s="22">
        <f>IF(Table1[[#This Row],[Emission Category]]="Energy",Table1[[#This Row],[CO2e Emissions - 
Energy
 (MT CO2e/yr)]],Table1[[#This Row],[CO2e Emissions - 
Process/Fugitive 
(MT CO2e/yr)]])</f>
        <v>0</v>
      </c>
      <c r="L68" s="23" t="str">
        <f>IF(Table1[[#This Row],[CO2e Emissions (MT CO2e/yr)]]=0,"",IF(K68&lt;&gt;"",K68,0)/SUM(Table1[CO2e Emissions (MT CO2e/yr)]))</f>
        <v/>
      </c>
      <c r="M68" s="8"/>
      <c r="N68" s="8"/>
      <c r="O68" s="8"/>
      <c r="P68" s="8"/>
      <c r="Q68" s="8"/>
      <c r="R68" s="8"/>
      <c r="S68" s="8"/>
      <c r="T68" s="8"/>
      <c r="U68" s="8"/>
      <c r="V68" s="8"/>
      <c r="W68" s="8"/>
      <c r="X68" s="8"/>
      <c r="Y68" s="8"/>
      <c r="Z68" s="8"/>
      <c r="AA68" s="8"/>
      <c r="AB68" s="8"/>
      <c r="AC68" s="8"/>
      <c r="AD68" s="8"/>
      <c r="AE68" s="8"/>
    </row>
    <row r="69" spans="3:31" x14ac:dyDescent="0.35">
      <c r="C69" s="22" t="str">
        <f>IF(D69&lt;&gt;"",COUNTA($D$19:D69),"")</f>
        <v/>
      </c>
      <c r="D69" s="26"/>
      <c r="E69" s="26"/>
      <c r="F69" s="26"/>
      <c r="G69" s="26"/>
      <c r="H69" s="26"/>
      <c r="I69" s="21"/>
      <c r="J69" s="22" t="str">
        <f>IF(Table1[[#This Row],[Emission Category]]="Energy",(HLOOKUP(Table1[[#This Row],[Units]],'Emission Factors'!$B$3:$H$20,MATCH(Table1[[#This Row],[Energy Source]],'Emission Factors'!B$3:$B$20,0),FALSE))*Table1[[#This Row],[Annual Consumption]],"")</f>
        <v/>
      </c>
      <c r="K69" s="22">
        <f>IF(Table1[[#This Row],[Emission Category]]="Energy",Table1[[#This Row],[CO2e Emissions - 
Energy
 (MT CO2e/yr)]],Table1[[#This Row],[CO2e Emissions - 
Process/Fugitive 
(MT CO2e/yr)]])</f>
        <v>0</v>
      </c>
      <c r="L69" s="23" t="str">
        <f>IF(Table1[[#This Row],[CO2e Emissions (MT CO2e/yr)]]=0,"",IF(K69&lt;&gt;"",K69,0)/SUM(Table1[CO2e Emissions (MT CO2e/yr)]))</f>
        <v/>
      </c>
      <c r="M69" s="8"/>
      <c r="N69" s="8"/>
      <c r="O69" s="8"/>
      <c r="P69" s="8"/>
      <c r="Q69" s="8"/>
      <c r="R69" s="8"/>
      <c r="S69" s="8"/>
      <c r="T69" s="8"/>
      <c r="U69" s="8"/>
      <c r="V69" s="8"/>
      <c r="W69" s="8"/>
      <c r="X69" s="8"/>
      <c r="Y69" s="8"/>
      <c r="Z69" s="8"/>
      <c r="AA69" s="8"/>
      <c r="AB69" s="8"/>
      <c r="AC69" s="8"/>
      <c r="AD69" s="8"/>
      <c r="AE69" s="8"/>
    </row>
    <row r="70" spans="3:31" x14ac:dyDescent="0.35">
      <c r="C70" s="22" t="str">
        <f>IF(D70&lt;&gt;"",COUNTA($D$19:D70),"")</f>
        <v/>
      </c>
      <c r="D70" s="26"/>
      <c r="E70" s="26"/>
      <c r="F70" s="26"/>
      <c r="G70" s="26"/>
      <c r="H70" s="26"/>
      <c r="I70" s="21"/>
      <c r="J70" s="22" t="str">
        <f>IF(Table1[[#This Row],[Emission Category]]="Energy",(HLOOKUP(Table1[[#This Row],[Units]],'Emission Factors'!$B$3:$H$20,MATCH(Table1[[#This Row],[Energy Source]],'Emission Factors'!B$3:$B$20,0),FALSE))*Table1[[#This Row],[Annual Consumption]],"")</f>
        <v/>
      </c>
      <c r="K70" s="22">
        <f>IF(Table1[[#This Row],[Emission Category]]="Energy",Table1[[#This Row],[CO2e Emissions - 
Energy
 (MT CO2e/yr)]],Table1[[#This Row],[CO2e Emissions - 
Process/Fugitive 
(MT CO2e/yr)]])</f>
        <v>0</v>
      </c>
      <c r="L70" s="23" t="str">
        <f>IF(Table1[[#This Row],[CO2e Emissions (MT CO2e/yr)]]=0,"",IF(K70&lt;&gt;"",K70,0)/SUM(Table1[CO2e Emissions (MT CO2e/yr)]))</f>
        <v/>
      </c>
      <c r="M70" s="8"/>
      <c r="N70" s="8"/>
      <c r="O70" s="8"/>
      <c r="P70" s="8"/>
      <c r="Q70" s="8"/>
      <c r="R70" s="8"/>
      <c r="S70" s="8"/>
      <c r="T70" s="8"/>
      <c r="U70" s="8"/>
      <c r="V70" s="8"/>
      <c r="W70" s="8"/>
      <c r="X70" s="8"/>
      <c r="Y70" s="8"/>
      <c r="Z70" s="8"/>
      <c r="AA70" s="8"/>
      <c r="AB70" s="8"/>
      <c r="AC70" s="8"/>
      <c r="AD70" s="8"/>
      <c r="AE70" s="8"/>
    </row>
    <row r="71" spans="3:31" x14ac:dyDescent="0.35">
      <c r="C71" s="22" t="str">
        <f>IF(D71&lt;&gt;"",COUNTA($D$19:D71),"")</f>
        <v/>
      </c>
      <c r="D71" s="26"/>
      <c r="E71" s="26"/>
      <c r="F71" s="26"/>
      <c r="G71" s="26"/>
      <c r="H71" s="26"/>
      <c r="I71" s="21"/>
      <c r="J71" s="22" t="str">
        <f>IF(Table1[[#This Row],[Emission Category]]="Energy",(HLOOKUP(Table1[[#This Row],[Units]],'Emission Factors'!$B$3:$H$20,MATCH(Table1[[#This Row],[Energy Source]],'Emission Factors'!B$3:$B$20,0),FALSE))*Table1[[#This Row],[Annual Consumption]],"")</f>
        <v/>
      </c>
      <c r="K71" s="22">
        <f>IF(Table1[[#This Row],[Emission Category]]="Energy",Table1[[#This Row],[CO2e Emissions - 
Energy
 (MT CO2e/yr)]],Table1[[#This Row],[CO2e Emissions - 
Process/Fugitive 
(MT CO2e/yr)]])</f>
        <v>0</v>
      </c>
      <c r="L71" s="23" t="str">
        <f>IF(Table1[[#This Row],[CO2e Emissions (MT CO2e/yr)]]=0,"",IF(K71&lt;&gt;"",K71,0)/SUM(Table1[CO2e Emissions (MT CO2e/yr)]))</f>
        <v/>
      </c>
      <c r="M71" s="8"/>
      <c r="N71" s="8"/>
      <c r="O71" s="8"/>
      <c r="P71" s="8"/>
      <c r="Q71" s="8"/>
      <c r="R71" s="8"/>
      <c r="S71" s="8"/>
      <c r="T71" s="8"/>
      <c r="U71" s="8"/>
      <c r="V71" s="8"/>
      <c r="W71" s="8"/>
      <c r="X71" s="8"/>
      <c r="Y71" s="8"/>
      <c r="Z71" s="8"/>
      <c r="AA71" s="8"/>
      <c r="AB71" s="8"/>
      <c r="AC71" s="8"/>
      <c r="AD71" s="8"/>
      <c r="AE71" s="8"/>
    </row>
    <row r="72" spans="3:31" x14ac:dyDescent="0.35">
      <c r="C72" s="22" t="str">
        <f>IF(D72&lt;&gt;"",COUNTA($D$19:D72),"")</f>
        <v/>
      </c>
      <c r="D72" s="26"/>
      <c r="E72" s="26"/>
      <c r="F72" s="26"/>
      <c r="G72" s="26"/>
      <c r="H72" s="26"/>
      <c r="I72" s="21"/>
      <c r="J72" s="22" t="str">
        <f>IF(Table1[[#This Row],[Emission Category]]="Energy",(HLOOKUP(Table1[[#This Row],[Units]],'Emission Factors'!$B$3:$H$20,MATCH(Table1[[#This Row],[Energy Source]],'Emission Factors'!B$3:$B$20,0),FALSE))*Table1[[#This Row],[Annual Consumption]],"")</f>
        <v/>
      </c>
      <c r="K72" s="22">
        <f>IF(Table1[[#This Row],[Emission Category]]="Energy",Table1[[#This Row],[CO2e Emissions - 
Energy
 (MT CO2e/yr)]],Table1[[#This Row],[CO2e Emissions - 
Process/Fugitive 
(MT CO2e/yr)]])</f>
        <v>0</v>
      </c>
      <c r="L72" s="23" t="str">
        <f>IF(Table1[[#This Row],[CO2e Emissions (MT CO2e/yr)]]=0,"",IF(K72&lt;&gt;"",K72,0)/SUM(Table1[CO2e Emissions (MT CO2e/yr)]))</f>
        <v/>
      </c>
      <c r="M72" s="8"/>
      <c r="N72" s="8"/>
      <c r="O72" s="8"/>
      <c r="P72" s="8"/>
      <c r="Q72" s="8"/>
      <c r="R72" s="8"/>
      <c r="S72" s="8"/>
      <c r="T72" s="8"/>
      <c r="U72" s="8"/>
      <c r="V72" s="8"/>
      <c r="W72" s="8"/>
      <c r="X72" s="8"/>
      <c r="Y72" s="8"/>
      <c r="Z72" s="8"/>
      <c r="AA72" s="8"/>
      <c r="AB72" s="8"/>
      <c r="AC72" s="8"/>
      <c r="AD72" s="8"/>
      <c r="AE72" s="8"/>
    </row>
    <row r="73" spans="3:31" x14ac:dyDescent="0.35">
      <c r="C73" s="22" t="str">
        <f>IF(D73&lt;&gt;"",COUNTA($D$19:D73),"")</f>
        <v/>
      </c>
      <c r="D73" s="26"/>
      <c r="E73" s="26"/>
      <c r="F73" s="26"/>
      <c r="G73" s="26"/>
      <c r="H73" s="26"/>
      <c r="I73" s="21"/>
      <c r="J73" s="22" t="str">
        <f>IF(Table1[[#This Row],[Emission Category]]="Energy",(HLOOKUP(Table1[[#This Row],[Units]],'Emission Factors'!$B$3:$H$20,MATCH(Table1[[#This Row],[Energy Source]],'Emission Factors'!B$3:$B$20,0),FALSE))*Table1[[#This Row],[Annual Consumption]],"")</f>
        <v/>
      </c>
      <c r="K73" s="22">
        <f>IF(Table1[[#This Row],[Emission Category]]="Energy",Table1[[#This Row],[CO2e Emissions - 
Energy
 (MT CO2e/yr)]],Table1[[#This Row],[CO2e Emissions - 
Process/Fugitive 
(MT CO2e/yr)]])</f>
        <v>0</v>
      </c>
      <c r="L73" s="23" t="str">
        <f>IF(Table1[[#This Row],[CO2e Emissions (MT CO2e/yr)]]=0,"",IF(K73&lt;&gt;"",K73,0)/SUM(Table1[CO2e Emissions (MT CO2e/yr)]))</f>
        <v/>
      </c>
      <c r="M73" s="8"/>
      <c r="N73" s="8"/>
      <c r="O73" s="8"/>
      <c r="P73" s="8"/>
      <c r="Q73" s="8"/>
      <c r="R73" s="8"/>
      <c r="S73" s="8"/>
      <c r="T73" s="8"/>
      <c r="U73" s="8"/>
      <c r="V73" s="8"/>
      <c r="W73" s="8"/>
      <c r="X73" s="8"/>
      <c r="Y73" s="8"/>
      <c r="Z73" s="8"/>
      <c r="AA73" s="8"/>
      <c r="AB73" s="8"/>
      <c r="AC73" s="8"/>
      <c r="AD73" s="8"/>
      <c r="AE73" s="8"/>
    </row>
    <row r="74" spans="3:31" x14ac:dyDescent="0.35">
      <c r="C74" s="22" t="str">
        <f>IF(D74&lt;&gt;"",COUNTA($D$19:D74),"")</f>
        <v/>
      </c>
      <c r="D74" s="26"/>
      <c r="E74" s="26"/>
      <c r="F74" s="26"/>
      <c r="G74" s="26"/>
      <c r="H74" s="26"/>
      <c r="I74" s="21"/>
      <c r="J74" s="22" t="str">
        <f>IF(Table1[[#This Row],[Emission Category]]="Energy",(HLOOKUP(Table1[[#This Row],[Units]],'Emission Factors'!$B$3:$H$20,MATCH(Table1[[#This Row],[Energy Source]],'Emission Factors'!B$3:$B$20,0),FALSE))*Table1[[#This Row],[Annual Consumption]],"")</f>
        <v/>
      </c>
      <c r="K74" s="22">
        <f>IF(Table1[[#This Row],[Emission Category]]="Energy",Table1[[#This Row],[CO2e Emissions - 
Energy
 (MT CO2e/yr)]],Table1[[#This Row],[CO2e Emissions - 
Process/Fugitive 
(MT CO2e/yr)]])</f>
        <v>0</v>
      </c>
      <c r="L74" s="23" t="str">
        <f>IF(Table1[[#This Row],[CO2e Emissions (MT CO2e/yr)]]=0,"",IF(K74&lt;&gt;"",K74,0)/SUM(Table1[CO2e Emissions (MT CO2e/yr)]))</f>
        <v/>
      </c>
      <c r="M74" s="8"/>
      <c r="N74" s="8"/>
      <c r="O74" s="8"/>
      <c r="P74" s="8"/>
      <c r="Q74" s="8"/>
      <c r="R74" s="8"/>
      <c r="S74" s="8"/>
      <c r="T74" s="8"/>
      <c r="U74" s="8"/>
      <c r="V74" s="8"/>
      <c r="W74" s="8"/>
      <c r="X74" s="8"/>
      <c r="Y74" s="8"/>
      <c r="Z74" s="8"/>
      <c r="AA74" s="8"/>
      <c r="AB74" s="8"/>
      <c r="AC74" s="8"/>
      <c r="AD74" s="8"/>
      <c r="AE74" s="8"/>
    </row>
    <row r="75" spans="3:31" x14ac:dyDescent="0.35">
      <c r="C75" s="22" t="str">
        <f>IF(D75&lt;&gt;"",COUNTA($D$19:D75),"")</f>
        <v/>
      </c>
      <c r="D75" s="26"/>
      <c r="E75" s="26"/>
      <c r="F75" s="26"/>
      <c r="G75" s="26"/>
      <c r="H75" s="26"/>
      <c r="I75" s="21"/>
      <c r="J75" s="22" t="str">
        <f>IF(Table1[[#This Row],[Emission Category]]="Energy",(HLOOKUP(Table1[[#This Row],[Units]],'Emission Factors'!$B$3:$H$20,MATCH(Table1[[#This Row],[Energy Source]],'Emission Factors'!B$3:$B$20,0),FALSE))*Table1[[#This Row],[Annual Consumption]],"")</f>
        <v/>
      </c>
      <c r="K75" s="22">
        <f>IF(Table1[[#This Row],[Emission Category]]="Energy",Table1[[#This Row],[CO2e Emissions - 
Energy
 (MT CO2e/yr)]],Table1[[#This Row],[CO2e Emissions - 
Process/Fugitive 
(MT CO2e/yr)]])</f>
        <v>0</v>
      </c>
      <c r="L75" s="23" t="str">
        <f>IF(Table1[[#This Row],[CO2e Emissions (MT CO2e/yr)]]=0,"",IF(K75&lt;&gt;"",K75,0)/SUM(Table1[CO2e Emissions (MT CO2e/yr)]))</f>
        <v/>
      </c>
      <c r="M75" s="8"/>
      <c r="N75" s="8"/>
      <c r="O75" s="8"/>
      <c r="P75" s="8"/>
      <c r="Q75" s="8"/>
      <c r="R75" s="8"/>
      <c r="S75" s="8"/>
      <c r="T75" s="8"/>
      <c r="U75" s="8"/>
      <c r="V75" s="8"/>
      <c r="W75" s="8"/>
      <c r="X75" s="8"/>
      <c r="Y75" s="8"/>
      <c r="Z75" s="8"/>
      <c r="AA75" s="8"/>
      <c r="AB75" s="8"/>
      <c r="AC75" s="8"/>
      <c r="AD75" s="8"/>
      <c r="AE75" s="8"/>
    </row>
    <row r="76" spans="3:31" x14ac:dyDescent="0.35">
      <c r="C76" s="22" t="str">
        <f>IF(D76&lt;&gt;"",COUNTA($D$19:D76),"")</f>
        <v/>
      </c>
      <c r="D76" s="26"/>
      <c r="E76" s="26"/>
      <c r="F76" s="26"/>
      <c r="G76" s="26"/>
      <c r="H76" s="26"/>
      <c r="I76" s="21"/>
      <c r="J76" s="22" t="str">
        <f>IF(Table1[[#This Row],[Emission Category]]="Energy",(HLOOKUP(Table1[[#This Row],[Units]],'Emission Factors'!$B$3:$H$20,MATCH(Table1[[#This Row],[Energy Source]],'Emission Factors'!B$3:$B$20,0),FALSE))*Table1[[#This Row],[Annual Consumption]],"")</f>
        <v/>
      </c>
      <c r="K76" s="22">
        <f>IF(Table1[[#This Row],[Emission Category]]="Energy",Table1[[#This Row],[CO2e Emissions - 
Energy
 (MT CO2e/yr)]],Table1[[#This Row],[CO2e Emissions - 
Process/Fugitive 
(MT CO2e/yr)]])</f>
        <v>0</v>
      </c>
      <c r="L76" s="23" t="str">
        <f>IF(Table1[[#This Row],[CO2e Emissions (MT CO2e/yr)]]=0,"",IF(K76&lt;&gt;"",K76,0)/SUM(Table1[CO2e Emissions (MT CO2e/yr)]))</f>
        <v/>
      </c>
      <c r="M76" s="8"/>
      <c r="N76" s="8"/>
      <c r="O76" s="8"/>
      <c r="P76" s="8"/>
      <c r="Q76" s="8"/>
      <c r="R76" s="8"/>
      <c r="S76" s="8"/>
      <c r="T76" s="8"/>
      <c r="U76" s="8"/>
      <c r="V76" s="8"/>
      <c r="W76" s="8"/>
      <c r="X76" s="8"/>
      <c r="Y76" s="8"/>
      <c r="Z76" s="8"/>
      <c r="AA76" s="8"/>
      <c r="AB76" s="8"/>
      <c r="AC76" s="8"/>
      <c r="AD76" s="8"/>
      <c r="AE76" s="8"/>
    </row>
    <row r="77" spans="3:31" x14ac:dyDescent="0.35">
      <c r="C77" s="22" t="str">
        <f>IF(D77&lt;&gt;"",COUNTA($D$19:D77),"")</f>
        <v/>
      </c>
      <c r="D77" s="26"/>
      <c r="E77" s="26"/>
      <c r="F77" s="26"/>
      <c r="G77" s="26"/>
      <c r="H77" s="26"/>
      <c r="I77" s="21"/>
      <c r="J77" s="22" t="str">
        <f>IF(Table1[[#This Row],[Emission Category]]="Energy",(HLOOKUP(Table1[[#This Row],[Units]],'Emission Factors'!$B$3:$H$20,MATCH(Table1[[#This Row],[Energy Source]],'Emission Factors'!B$3:$B$20,0),FALSE))*Table1[[#This Row],[Annual Consumption]],"")</f>
        <v/>
      </c>
      <c r="K77" s="22">
        <f>IF(Table1[[#This Row],[Emission Category]]="Energy",Table1[[#This Row],[CO2e Emissions - 
Energy
 (MT CO2e/yr)]],Table1[[#This Row],[CO2e Emissions - 
Process/Fugitive 
(MT CO2e/yr)]])</f>
        <v>0</v>
      </c>
      <c r="L77" s="23" t="str">
        <f>IF(Table1[[#This Row],[CO2e Emissions (MT CO2e/yr)]]=0,"",IF(K77&lt;&gt;"",K77,0)/SUM(Table1[CO2e Emissions (MT CO2e/yr)]))</f>
        <v/>
      </c>
      <c r="M77" s="8"/>
      <c r="N77" s="8"/>
      <c r="O77" s="8"/>
      <c r="P77" s="8"/>
      <c r="Q77" s="8"/>
      <c r="R77" s="8"/>
      <c r="S77" s="8"/>
      <c r="T77" s="8"/>
      <c r="U77" s="8"/>
      <c r="V77" s="8"/>
      <c r="W77" s="8"/>
      <c r="X77" s="8"/>
      <c r="Y77" s="8"/>
      <c r="Z77" s="8"/>
      <c r="AA77" s="8"/>
      <c r="AB77" s="8"/>
      <c r="AC77" s="8"/>
      <c r="AD77" s="8"/>
      <c r="AE77" s="8"/>
    </row>
    <row r="78" spans="3:31" x14ac:dyDescent="0.35">
      <c r="C78" s="22" t="str">
        <f>IF(D78&lt;&gt;"",COUNTA($D$19:D78),"")</f>
        <v/>
      </c>
      <c r="D78" s="26"/>
      <c r="E78" s="26"/>
      <c r="F78" s="26"/>
      <c r="G78" s="26"/>
      <c r="H78" s="26"/>
      <c r="I78" s="21"/>
      <c r="J78" s="22" t="str">
        <f>IF(Table1[[#This Row],[Emission Category]]="Energy",(HLOOKUP(Table1[[#This Row],[Units]],'Emission Factors'!$B$3:$H$20,MATCH(Table1[[#This Row],[Energy Source]],'Emission Factors'!B$3:$B$20,0),FALSE))*Table1[[#This Row],[Annual Consumption]],"")</f>
        <v/>
      </c>
      <c r="K78" s="22">
        <f>IF(Table1[[#This Row],[Emission Category]]="Energy",Table1[[#This Row],[CO2e Emissions - 
Energy
 (MT CO2e/yr)]],Table1[[#This Row],[CO2e Emissions - 
Process/Fugitive 
(MT CO2e/yr)]])</f>
        <v>0</v>
      </c>
      <c r="L78" s="23" t="str">
        <f>IF(Table1[[#This Row],[CO2e Emissions (MT CO2e/yr)]]=0,"",IF(K78&lt;&gt;"",K78,0)/SUM(Table1[CO2e Emissions (MT CO2e/yr)]))</f>
        <v/>
      </c>
      <c r="M78" s="8"/>
      <c r="N78" s="8"/>
      <c r="O78" s="8"/>
      <c r="P78" s="8"/>
      <c r="Q78" s="8"/>
      <c r="R78" s="8"/>
      <c r="S78" s="8"/>
      <c r="T78" s="8"/>
      <c r="U78" s="8"/>
      <c r="V78" s="8"/>
      <c r="W78" s="8"/>
      <c r="X78" s="8"/>
      <c r="Y78" s="8"/>
      <c r="Z78" s="8"/>
      <c r="AA78" s="8"/>
      <c r="AB78" s="8"/>
      <c r="AC78" s="8"/>
      <c r="AD78" s="8"/>
      <c r="AE78" s="8"/>
    </row>
    <row r="79" spans="3:31" x14ac:dyDescent="0.35">
      <c r="C79" s="22" t="str">
        <f>IF(D79&lt;&gt;"",COUNTA($D$19:D79),"")</f>
        <v/>
      </c>
      <c r="D79" s="26"/>
      <c r="E79" s="26"/>
      <c r="F79" s="26"/>
      <c r="G79" s="26"/>
      <c r="H79" s="26"/>
      <c r="I79" s="21"/>
      <c r="J79" s="22" t="str">
        <f>IF(Table1[[#This Row],[Emission Category]]="Energy",(HLOOKUP(Table1[[#This Row],[Units]],'Emission Factors'!$B$3:$H$20,MATCH(Table1[[#This Row],[Energy Source]],'Emission Factors'!B$3:$B$20,0),FALSE))*Table1[[#This Row],[Annual Consumption]],"")</f>
        <v/>
      </c>
      <c r="K79" s="22">
        <f>IF(Table1[[#This Row],[Emission Category]]="Energy",Table1[[#This Row],[CO2e Emissions - 
Energy
 (MT CO2e/yr)]],Table1[[#This Row],[CO2e Emissions - 
Process/Fugitive 
(MT CO2e/yr)]])</f>
        <v>0</v>
      </c>
      <c r="L79" s="23" t="str">
        <f>IF(Table1[[#This Row],[CO2e Emissions (MT CO2e/yr)]]=0,"",IF(K79&lt;&gt;"",K79,0)/SUM(Table1[CO2e Emissions (MT CO2e/yr)]))</f>
        <v/>
      </c>
      <c r="M79" s="8"/>
      <c r="N79" s="8"/>
      <c r="O79" s="8"/>
      <c r="P79" s="8"/>
      <c r="Q79" s="8"/>
      <c r="R79" s="8"/>
      <c r="S79" s="8"/>
      <c r="T79" s="8"/>
      <c r="U79" s="8"/>
      <c r="V79" s="8"/>
      <c r="W79" s="8"/>
      <c r="X79" s="8"/>
      <c r="Y79" s="8"/>
      <c r="Z79" s="8"/>
      <c r="AA79" s="8"/>
      <c r="AB79" s="8"/>
      <c r="AC79" s="8"/>
      <c r="AD79" s="8"/>
      <c r="AE79" s="8"/>
    </row>
    <row r="80" spans="3:31" x14ac:dyDescent="0.35">
      <c r="C80" s="22" t="str">
        <f>IF(D80&lt;&gt;"",COUNTA($D$19:D80),"")</f>
        <v/>
      </c>
      <c r="D80" s="26"/>
      <c r="E80" s="26"/>
      <c r="F80" s="26"/>
      <c r="G80" s="26"/>
      <c r="H80" s="26"/>
      <c r="I80" s="21"/>
      <c r="J80" s="22" t="str">
        <f>IF(Table1[[#This Row],[Emission Category]]="Energy",(HLOOKUP(Table1[[#This Row],[Units]],'Emission Factors'!$B$3:$H$20,MATCH(Table1[[#This Row],[Energy Source]],'Emission Factors'!B$3:$B$20,0),FALSE))*Table1[[#This Row],[Annual Consumption]],"")</f>
        <v/>
      </c>
      <c r="K80" s="22">
        <f>IF(Table1[[#This Row],[Emission Category]]="Energy",Table1[[#This Row],[CO2e Emissions - 
Energy
 (MT CO2e/yr)]],Table1[[#This Row],[CO2e Emissions - 
Process/Fugitive 
(MT CO2e/yr)]])</f>
        <v>0</v>
      </c>
      <c r="L80" s="23" t="str">
        <f>IF(Table1[[#This Row],[CO2e Emissions (MT CO2e/yr)]]=0,"",IF(K80&lt;&gt;"",K80,0)/SUM(Table1[CO2e Emissions (MT CO2e/yr)]))</f>
        <v/>
      </c>
      <c r="M80" s="8"/>
      <c r="N80" s="8"/>
      <c r="O80" s="8"/>
      <c r="P80" s="8"/>
      <c r="Q80" s="8"/>
      <c r="R80" s="8"/>
      <c r="S80" s="8"/>
      <c r="T80" s="8"/>
      <c r="U80" s="8"/>
      <c r="V80" s="8"/>
      <c r="W80" s="8"/>
      <c r="X80" s="8"/>
      <c r="Y80" s="8"/>
      <c r="Z80" s="8"/>
      <c r="AA80" s="8"/>
      <c r="AB80" s="8"/>
      <c r="AC80" s="8"/>
      <c r="AD80" s="8"/>
      <c r="AE80" s="8"/>
    </row>
    <row r="81" spans="3:31" x14ac:dyDescent="0.35">
      <c r="C81" s="22" t="str">
        <f>IF(D81&lt;&gt;"",COUNTA($D$19:D81),"")</f>
        <v/>
      </c>
      <c r="D81" s="26"/>
      <c r="E81" s="26"/>
      <c r="F81" s="26"/>
      <c r="G81" s="26"/>
      <c r="H81" s="26"/>
      <c r="I81" s="21"/>
      <c r="J81" s="22" t="str">
        <f>IF(Table1[[#This Row],[Emission Category]]="Energy",(HLOOKUP(Table1[[#This Row],[Units]],'Emission Factors'!$B$3:$H$20,MATCH(Table1[[#This Row],[Energy Source]],'Emission Factors'!B$3:$B$20,0),FALSE))*Table1[[#This Row],[Annual Consumption]],"")</f>
        <v/>
      </c>
      <c r="K81" s="22">
        <f>IF(Table1[[#This Row],[Emission Category]]="Energy",Table1[[#This Row],[CO2e Emissions - 
Energy
 (MT CO2e/yr)]],Table1[[#This Row],[CO2e Emissions - 
Process/Fugitive 
(MT CO2e/yr)]])</f>
        <v>0</v>
      </c>
      <c r="L81" s="23" t="str">
        <f>IF(Table1[[#This Row],[CO2e Emissions (MT CO2e/yr)]]=0,"",IF(K81&lt;&gt;"",K81,0)/SUM(Table1[CO2e Emissions (MT CO2e/yr)]))</f>
        <v/>
      </c>
      <c r="M81" s="8"/>
      <c r="N81" s="8"/>
      <c r="O81" s="8"/>
      <c r="P81" s="8"/>
      <c r="Q81" s="8"/>
      <c r="R81" s="8"/>
      <c r="S81" s="8"/>
      <c r="T81" s="8"/>
      <c r="U81" s="8"/>
      <c r="V81" s="8"/>
      <c r="W81" s="8"/>
      <c r="X81" s="8"/>
      <c r="Y81" s="8"/>
      <c r="Z81" s="8"/>
      <c r="AA81" s="8"/>
      <c r="AB81" s="8"/>
      <c r="AC81" s="8"/>
      <c r="AD81" s="8"/>
      <c r="AE81" s="8"/>
    </row>
    <row r="82" spans="3:31" x14ac:dyDescent="0.35">
      <c r="C82" s="22" t="str">
        <f>IF(D82&lt;&gt;"",COUNTA($D$19:D82),"")</f>
        <v/>
      </c>
      <c r="D82" s="26"/>
      <c r="E82" s="26"/>
      <c r="F82" s="26"/>
      <c r="G82" s="26"/>
      <c r="H82" s="26"/>
      <c r="I82" s="21"/>
      <c r="J82" s="22" t="str">
        <f>IF(Table1[[#This Row],[Emission Category]]="Energy",(HLOOKUP(Table1[[#This Row],[Units]],'Emission Factors'!$B$3:$H$20,MATCH(Table1[[#This Row],[Energy Source]],'Emission Factors'!B$3:$B$20,0),FALSE))*Table1[[#This Row],[Annual Consumption]],"")</f>
        <v/>
      </c>
      <c r="K82" s="22">
        <f>IF(Table1[[#This Row],[Emission Category]]="Energy",Table1[[#This Row],[CO2e Emissions - 
Energy
 (MT CO2e/yr)]],Table1[[#This Row],[CO2e Emissions - 
Process/Fugitive 
(MT CO2e/yr)]])</f>
        <v>0</v>
      </c>
      <c r="L82" s="23" t="str">
        <f>IF(Table1[[#This Row],[CO2e Emissions (MT CO2e/yr)]]=0,"",IF(K82&lt;&gt;"",K82,0)/SUM(Table1[CO2e Emissions (MT CO2e/yr)]))</f>
        <v/>
      </c>
      <c r="M82" s="8"/>
      <c r="N82" s="8"/>
      <c r="O82" s="8"/>
      <c r="P82" s="8"/>
      <c r="Q82" s="8"/>
      <c r="R82" s="8"/>
      <c r="S82" s="8"/>
      <c r="T82" s="8"/>
      <c r="U82" s="8"/>
      <c r="V82" s="8"/>
      <c r="W82" s="8"/>
      <c r="X82" s="8"/>
      <c r="Y82" s="8"/>
      <c r="Z82" s="8"/>
      <c r="AA82" s="8"/>
      <c r="AB82" s="8"/>
      <c r="AC82" s="8"/>
      <c r="AD82" s="8"/>
      <c r="AE82" s="8"/>
    </row>
    <row r="83" spans="3:31" x14ac:dyDescent="0.35">
      <c r="C83" s="22" t="str">
        <f>IF(D83&lt;&gt;"",COUNTA($D$19:D83),"")</f>
        <v/>
      </c>
      <c r="D83" s="26"/>
      <c r="E83" s="26"/>
      <c r="F83" s="26"/>
      <c r="G83" s="26"/>
      <c r="H83" s="26"/>
      <c r="I83" s="21"/>
      <c r="J83" s="22" t="str">
        <f>IF(Table1[[#This Row],[Emission Category]]="Energy",(HLOOKUP(Table1[[#This Row],[Units]],'Emission Factors'!$B$3:$H$20,MATCH(Table1[[#This Row],[Energy Source]],'Emission Factors'!B$3:$B$20,0),FALSE))*Table1[[#This Row],[Annual Consumption]],"")</f>
        <v/>
      </c>
      <c r="K83" s="22">
        <f>IF(Table1[[#This Row],[Emission Category]]="Energy",Table1[[#This Row],[CO2e Emissions - 
Energy
 (MT CO2e/yr)]],Table1[[#This Row],[CO2e Emissions - 
Process/Fugitive 
(MT CO2e/yr)]])</f>
        <v>0</v>
      </c>
      <c r="L83" s="23" t="str">
        <f>IF(Table1[[#This Row],[CO2e Emissions (MT CO2e/yr)]]=0,"",IF(K83&lt;&gt;"",K83,0)/SUM(Table1[CO2e Emissions (MT CO2e/yr)]))</f>
        <v/>
      </c>
      <c r="M83" s="8"/>
      <c r="N83" s="8"/>
      <c r="O83" s="8"/>
      <c r="P83" s="8"/>
      <c r="Q83" s="8"/>
      <c r="R83" s="8"/>
      <c r="S83" s="8"/>
      <c r="T83" s="8"/>
      <c r="U83" s="8"/>
      <c r="V83" s="8"/>
      <c r="W83" s="8"/>
      <c r="X83" s="8"/>
      <c r="Y83" s="8"/>
      <c r="Z83" s="8"/>
      <c r="AA83" s="8"/>
      <c r="AB83" s="8"/>
      <c r="AC83" s="8"/>
      <c r="AD83" s="8"/>
      <c r="AE83" s="8"/>
    </row>
    <row r="84" spans="3:31" x14ac:dyDescent="0.35">
      <c r="C84" s="22" t="str">
        <f>IF(D84&lt;&gt;"",COUNTA($D$19:D84),"")</f>
        <v/>
      </c>
      <c r="D84" s="26"/>
      <c r="E84" s="26"/>
      <c r="F84" s="26"/>
      <c r="G84" s="26"/>
      <c r="H84" s="26"/>
      <c r="I84" s="21"/>
      <c r="J84" s="22" t="str">
        <f>IF(Table1[[#This Row],[Emission Category]]="Energy",(HLOOKUP(Table1[[#This Row],[Units]],'Emission Factors'!$B$3:$H$20,MATCH(Table1[[#This Row],[Energy Source]],'Emission Factors'!B$3:$B$20,0),FALSE))*Table1[[#This Row],[Annual Consumption]],"")</f>
        <v/>
      </c>
      <c r="K84" s="22">
        <f>IF(Table1[[#This Row],[Emission Category]]="Energy",Table1[[#This Row],[CO2e Emissions - 
Energy
 (MT CO2e/yr)]],Table1[[#This Row],[CO2e Emissions - 
Process/Fugitive 
(MT CO2e/yr)]])</f>
        <v>0</v>
      </c>
      <c r="L84" s="23" t="str">
        <f>IF(Table1[[#This Row],[CO2e Emissions (MT CO2e/yr)]]=0,"",IF(K84&lt;&gt;"",K84,0)/SUM(Table1[CO2e Emissions (MT CO2e/yr)]))</f>
        <v/>
      </c>
      <c r="M84" s="8"/>
      <c r="N84" s="8"/>
      <c r="O84" s="8"/>
      <c r="P84" s="8"/>
      <c r="Q84" s="8"/>
      <c r="R84" s="8"/>
      <c r="S84" s="8"/>
      <c r="T84" s="8"/>
      <c r="U84" s="8"/>
      <c r="V84" s="8"/>
      <c r="W84" s="8"/>
      <c r="X84" s="8"/>
      <c r="Y84" s="8"/>
      <c r="Z84" s="8"/>
      <c r="AA84" s="8"/>
      <c r="AB84" s="8"/>
      <c r="AC84" s="8"/>
      <c r="AD84" s="8"/>
      <c r="AE84" s="8"/>
    </row>
    <row r="85" spans="3:31" x14ac:dyDescent="0.35">
      <c r="C85" s="22" t="str">
        <f>IF(D85&lt;&gt;"",COUNTA($D$19:D85),"")</f>
        <v/>
      </c>
      <c r="D85" s="26"/>
      <c r="E85" s="26"/>
      <c r="F85" s="26"/>
      <c r="G85" s="26"/>
      <c r="H85" s="26"/>
      <c r="I85" s="21"/>
      <c r="J85" s="22" t="str">
        <f>IF(Table1[[#This Row],[Emission Category]]="Energy",(HLOOKUP(Table1[[#This Row],[Units]],'Emission Factors'!$B$3:$H$20,MATCH(Table1[[#This Row],[Energy Source]],'Emission Factors'!B$3:$B$20,0),FALSE))*Table1[[#This Row],[Annual Consumption]],"")</f>
        <v/>
      </c>
      <c r="K85" s="22">
        <f>IF(Table1[[#This Row],[Emission Category]]="Energy",Table1[[#This Row],[CO2e Emissions - 
Energy
 (MT CO2e/yr)]],Table1[[#This Row],[CO2e Emissions - 
Process/Fugitive 
(MT CO2e/yr)]])</f>
        <v>0</v>
      </c>
      <c r="L85" s="23" t="str">
        <f>IF(Table1[[#This Row],[CO2e Emissions (MT CO2e/yr)]]=0,"",IF(K85&lt;&gt;"",K85,0)/SUM(Table1[CO2e Emissions (MT CO2e/yr)]))</f>
        <v/>
      </c>
      <c r="M85" s="8"/>
      <c r="N85" s="8"/>
      <c r="O85" s="8"/>
      <c r="P85" s="8"/>
      <c r="Q85" s="8"/>
      <c r="R85" s="8"/>
      <c r="S85" s="8"/>
      <c r="T85" s="8"/>
      <c r="U85" s="8"/>
      <c r="V85" s="8"/>
      <c r="W85" s="8"/>
      <c r="X85" s="8"/>
      <c r="Y85" s="8"/>
      <c r="Z85" s="8"/>
      <c r="AA85" s="8"/>
      <c r="AB85" s="8"/>
      <c r="AC85" s="8"/>
      <c r="AD85" s="8"/>
      <c r="AE85" s="8"/>
    </row>
    <row r="86" spans="3:31" x14ac:dyDescent="0.35">
      <c r="C86" s="22" t="str">
        <f>IF(D86&lt;&gt;"",COUNTA($D$19:D86),"")</f>
        <v/>
      </c>
      <c r="D86" s="26"/>
      <c r="E86" s="26"/>
      <c r="F86" s="26"/>
      <c r="G86" s="26"/>
      <c r="H86" s="26"/>
      <c r="I86" s="21"/>
      <c r="J86" s="22" t="str">
        <f>IF(Table1[[#This Row],[Emission Category]]="Energy",(HLOOKUP(Table1[[#This Row],[Units]],'Emission Factors'!$B$3:$H$20,MATCH(Table1[[#This Row],[Energy Source]],'Emission Factors'!B$3:$B$20,0),FALSE))*Table1[[#This Row],[Annual Consumption]],"")</f>
        <v/>
      </c>
      <c r="K86" s="22">
        <f>IF(Table1[[#This Row],[Emission Category]]="Energy",Table1[[#This Row],[CO2e Emissions - 
Energy
 (MT CO2e/yr)]],Table1[[#This Row],[CO2e Emissions - 
Process/Fugitive 
(MT CO2e/yr)]])</f>
        <v>0</v>
      </c>
      <c r="L86" s="23" t="str">
        <f>IF(Table1[[#This Row],[CO2e Emissions (MT CO2e/yr)]]=0,"",IF(K86&lt;&gt;"",K86,0)/SUM(Table1[CO2e Emissions (MT CO2e/yr)]))</f>
        <v/>
      </c>
      <c r="M86" s="8"/>
      <c r="N86" s="8"/>
      <c r="O86" s="8"/>
      <c r="P86" s="8"/>
      <c r="Q86" s="8"/>
      <c r="R86" s="8"/>
      <c r="S86" s="8"/>
      <c r="T86" s="8"/>
      <c r="U86" s="8"/>
      <c r="V86" s="8"/>
      <c r="W86" s="8"/>
      <c r="X86" s="8"/>
      <c r="Y86" s="8"/>
      <c r="Z86" s="8"/>
      <c r="AA86" s="8"/>
      <c r="AB86" s="8"/>
      <c r="AC86" s="8"/>
      <c r="AD86" s="8"/>
      <c r="AE86" s="8"/>
    </row>
    <row r="87" spans="3:31" x14ac:dyDescent="0.35">
      <c r="C87" s="22" t="str">
        <f>IF(D87&lt;&gt;"",COUNTA($D$19:D87),"")</f>
        <v/>
      </c>
      <c r="D87" s="26"/>
      <c r="E87" s="26"/>
      <c r="F87" s="26"/>
      <c r="G87" s="26"/>
      <c r="H87" s="26"/>
      <c r="I87" s="21"/>
      <c r="J87" s="22" t="str">
        <f>IF(Table1[[#This Row],[Emission Category]]="Energy",(HLOOKUP(Table1[[#This Row],[Units]],'Emission Factors'!$B$3:$H$20,MATCH(Table1[[#This Row],[Energy Source]],'Emission Factors'!B$3:$B$20,0),FALSE))*Table1[[#This Row],[Annual Consumption]],"")</f>
        <v/>
      </c>
      <c r="K87" s="22">
        <f>IF(Table1[[#This Row],[Emission Category]]="Energy",Table1[[#This Row],[CO2e Emissions - 
Energy
 (MT CO2e/yr)]],Table1[[#This Row],[CO2e Emissions - 
Process/Fugitive 
(MT CO2e/yr)]])</f>
        <v>0</v>
      </c>
      <c r="L87" s="23" t="str">
        <f>IF(Table1[[#This Row],[CO2e Emissions (MT CO2e/yr)]]=0,"",IF(K87&lt;&gt;"",K87,0)/SUM(Table1[CO2e Emissions (MT CO2e/yr)]))</f>
        <v/>
      </c>
      <c r="M87" s="8"/>
      <c r="N87" s="8"/>
      <c r="O87" s="8"/>
      <c r="P87" s="8"/>
      <c r="Q87" s="8"/>
      <c r="R87" s="8"/>
      <c r="S87" s="8"/>
      <c r="T87" s="8"/>
      <c r="U87" s="8"/>
      <c r="V87" s="8"/>
      <c r="W87" s="8"/>
      <c r="X87" s="8"/>
      <c r="Y87" s="8"/>
      <c r="Z87" s="8"/>
      <c r="AA87" s="8"/>
      <c r="AB87" s="8"/>
      <c r="AC87" s="8"/>
      <c r="AD87" s="8"/>
      <c r="AE87" s="8"/>
    </row>
    <row r="88" spans="3:31" x14ac:dyDescent="0.35">
      <c r="C88" s="22" t="str">
        <f>IF(D88&lt;&gt;"",COUNTA($D$19:D88),"")</f>
        <v/>
      </c>
      <c r="D88" s="26"/>
      <c r="E88" s="26"/>
      <c r="F88" s="26"/>
      <c r="G88" s="26"/>
      <c r="H88" s="26"/>
      <c r="I88" s="21"/>
      <c r="J88" s="22" t="str">
        <f>IF(Table1[[#This Row],[Emission Category]]="Energy",(HLOOKUP(Table1[[#This Row],[Units]],'Emission Factors'!$B$3:$H$20,MATCH(Table1[[#This Row],[Energy Source]],'Emission Factors'!B$3:$B$20,0),FALSE))*Table1[[#This Row],[Annual Consumption]],"")</f>
        <v/>
      </c>
      <c r="K88" s="22">
        <f>IF(Table1[[#This Row],[Emission Category]]="Energy",Table1[[#This Row],[CO2e Emissions - 
Energy
 (MT CO2e/yr)]],Table1[[#This Row],[CO2e Emissions - 
Process/Fugitive 
(MT CO2e/yr)]])</f>
        <v>0</v>
      </c>
      <c r="L88" s="23" t="str">
        <f>IF(Table1[[#This Row],[CO2e Emissions (MT CO2e/yr)]]=0,"",IF(K88&lt;&gt;"",K88,0)/SUM(Table1[CO2e Emissions (MT CO2e/yr)]))</f>
        <v/>
      </c>
      <c r="M88" s="8"/>
      <c r="N88" s="8"/>
      <c r="O88" s="8"/>
      <c r="P88" s="8"/>
      <c r="Q88" s="8"/>
      <c r="R88" s="8"/>
      <c r="S88" s="8"/>
      <c r="T88" s="8"/>
      <c r="U88" s="8"/>
      <c r="V88" s="8"/>
      <c r="W88" s="8"/>
      <c r="X88" s="8"/>
      <c r="Y88" s="8"/>
      <c r="Z88" s="8"/>
      <c r="AA88" s="8"/>
      <c r="AB88" s="8"/>
      <c r="AC88" s="8"/>
      <c r="AD88" s="8"/>
      <c r="AE88" s="8"/>
    </row>
    <row r="89" spans="3:31" x14ac:dyDescent="0.35">
      <c r="C89" s="22" t="str">
        <f>IF(D89&lt;&gt;"",COUNTA($D$19:D89),"")</f>
        <v/>
      </c>
      <c r="D89" s="26"/>
      <c r="E89" s="26"/>
      <c r="F89" s="26"/>
      <c r="G89" s="26"/>
      <c r="H89" s="26"/>
      <c r="I89" s="21"/>
      <c r="J89" s="22" t="str">
        <f>IF(Table1[[#This Row],[Emission Category]]="Energy",(HLOOKUP(Table1[[#This Row],[Units]],'Emission Factors'!$B$3:$H$20,MATCH(Table1[[#This Row],[Energy Source]],'Emission Factors'!B$3:$B$20,0),FALSE))*Table1[[#This Row],[Annual Consumption]],"")</f>
        <v/>
      </c>
      <c r="K89" s="22">
        <f>IF(Table1[[#This Row],[Emission Category]]="Energy",Table1[[#This Row],[CO2e Emissions - 
Energy
 (MT CO2e/yr)]],Table1[[#This Row],[CO2e Emissions - 
Process/Fugitive 
(MT CO2e/yr)]])</f>
        <v>0</v>
      </c>
      <c r="L89" s="23" t="str">
        <f>IF(Table1[[#This Row],[CO2e Emissions (MT CO2e/yr)]]=0,"",IF(K89&lt;&gt;"",K89,0)/SUM(Table1[CO2e Emissions (MT CO2e/yr)]))</f>
        <v/>
      </c>
      <c r="M89" s="8"/>
      <c r="N89" s="8"/>
      <c r="O89" s="8"/>
      <c r="P89" s="8"/>
      <c r="Q89" s="8"/>
      <c r="R89" s="8"/>
      <c r="S89" s="8"/>
      <c r="T89" s="8"/>
      <c r="U89" s="8"/>
      <c r="V89" s="8"/>
      <c r="W89" s="8"/>
      <c r="X89" s="8"/>
      <c r="Y89" s="8"/>
      <c r="Z89" s="8"/>
      <c r="AA89" s="8"/>
      <c r="AB89" s="8"/>
      <c r="AC89" s="8"/>
      <c r="AD89" s="8"/>
      <c r="AE89" s="8"/>
    </row>
    <row r="90" spans="3:31" x14ac:dyDescent="0.35">
      <c r="C90" s="22" t="str">
        <f>IF(D90&lt;&gt;"",COUNTA($D$19:D90),"")</f>
        <v/>
      </c>
      <c r="D90" s="26"/>
      <c r="E90" s="26"/>
      <c r="F90" s="26"/>
      <c r="G90" s="26"/>
      <c r="H90" s="26"/>
      <c r="I90" s="21"/>
      <c r="J90" s="22" t="str">
        <f>IF(Table1[[#This Row],[Emission Category]]="Energy",(HLOOKUP(Table1[[#This Row],[Units]],'Emission Factors'!$B$3:$H$20,MATCH(Table1[[#This Row],[Energy Source]],'Emission Factors'!B$3:$B$20,0),FALSE))*Table1[[#This Row],[Annual Consumption]],"")</f>
        <v/>
      </c>
      <c r="K90" s="22">
        <f>IF(Table1[[#This Row],[Emission Category]]="Energy",Table1[[#This Row],[CO2e Emissions - 
Energy
 (MT CO2e/yr)]],Table1[[#This Row],[CO2e Emissions - 
Process/Fugitive 
(MT CO2e/yr)]])</f>
        <v>0</v>
      </c>
      <c r="L90" s="23" t="str">
        <f>IF(Table1[[#This Row],[CO2e Emissions (MT CO2e/yr)]]=0,"",IF(K90&lt;&gt;"",K90,0)/SUM(Table1[CO2e Emissions (MT CO2e/yr)]))</f>
        <v/>
      </c>
      <c r="M90" s="8"/>
      <c r="N90" s="8"/>
      <c r="O90" s="8"/>
      <c r="P90" s="8"/>
      <c r="Q90" s="8"/>
      <c r="R90" s="8"/>
      <c r="S90" s="8"/>
      <c r="T90" s="8"/>
      <c r="U90" s="8"/>
      <c r="V90" s="8"/>
      <c r="W90" s="8"/>
      <c r="X90" s="8"/>
      <c r="Y90" s="8"/>
      <c r="Z90" s="8"/>
      <c r="AA90" s="8"/>
      <c r="AB90" s="8"/>
      <c r="AC90" s="8"/>
      <c r="AD90" s="8"/>
      <c r="AE90" s="8"/>
    </row>
    <row r="91" spans="3:31" x14ac:dyDescent="0.35">
      <c r="C91" s="22" t="str">
        <f>IF(D91&lt;&gt;"",COUNTA($D$19:D91),"")</f>
        <v/>
      </c>
      <c r="D91" s="26"/>
      <c r="E91" s="26"/>
      <c r="F91" s="26"/>
      <c r="G91" s="26"/>
      <c r="H91" s="26"/>
      <c r="I91" s="21"/>
      <c r="J91" s="22" t="str">
        <f>IF(Table1[[#This Row],[Emission Category]]="Energy",(HLOOKUP(Table1[[#This Row],[Units]],'Emission Factors'!$B$3:$H$20,MATCH(Table1[[#This Row],[Energy Source]],'Emission Factors'!B$3:$B$20,0),FALSE))*Table1[[#This Row],[Annual Consumption]],"")</f>
        <v/>
      </c>
      <c r="K91" s="22">
        <f>IF(Table1[[#This Row],[Emission Category]]="Energy",Table1[[#This Row],[CO2e Emissions - 
Energy
 (MT CO2e/yr)]],Table1[[#This Row],[CO2e Emissions - 
Process/Fugitive 
(MT CO2e/yr)]])</f>
        <v>0</v>
      </c>
      <c r="L91" s="23" t="str">
        <f>IF(Table1[[#This Row],[CO2e Emissions (MT CO2e/yr)]]=0,"",IF(K91&lt;&gt;"",K91,0)/SUM(Table1[CO2e Emissions (MT CO2e/yr)]))</f>
        <v/>
      </c>
      <c r="M91" s="8"/>
      <c r="N91" s="8"/>
      <c r="O91" s="8"/>
      <c r="P91" s="8"/>
      <c r="Q91" s="8"/>
      <c r="R91" s="8"/>
      <c r="S91" s="8"/>
      <c r="T91" s="8"/>
      <c r="U91" s="8"/>
      <c r="V91" s="8"/>
      <c r="W91" s="8"/>
      <c r="X91" s="8"/>
      <c r="Y91" s="8"/>
      <c r="Z91" s="8"/>
      <c r="AA91" s="8"/>
      <c r="AB91" s="8"/>
      <c r="AC91" s="8"/>
      <c r="AD91" s="8"/>
      <c r="AE91" s="8"/>
    </row>
    <row r="92" spans="3:31" x14ac:dyDescent="0.35">
      <c r="C92" s="22" t="str">
        <f>IF(D92&lt;&gt;"",COUNTA($D$19:D92),"")</f>
        <v/>
      </c>
      <c r="D92" s="26"/>
      <c r="E92" s="26"/>
      <c r="F92" s="26"/>
      <c r="G92" s="26"/>
      <c r="H92" s="26"/>
      <c r="I92" s="21"/>
      <c r="J92" s="22" t="str">
        <f>IF(Table1[[#This Row],[Emission Category]]="Energy",(HLOOKUP(Table1[[#This Row],[Units]],'Emission Factors'!$B$3:$H$20,MATCH(Table1[[#This Row],[Energy Source]],'Emission Factors'!B$3:$B$20,0),FALSE))*Table1[[#This Row],[Annual Consumption]],"")</f>
        <v/>
      </c>
      <c r="K92" s="22">
        <f>IF(Table1[[#This Row],[Emission Category]]="Energy",Table1[[#This Row],[CO2e Emissions - 
Energy
 (MT CO2e/yr)]],Table1[[#This Row],[CO2e Emissions - 
Process/Fugitive 
(MT CO2e/yr)]])</f>
        <v>0</v>
      </c>
      <c r="L92" s="23" t="str">
        <f>IF(Table1[[#This Row],[CO2e Emissions (MT CO2e/yr)]]=0,"",IF(K92&lt;&gt;"",K92,0)/SUM(Table1[CO2e Emissions (MT CO2e/yr)]))</f>
        <v/>
      </c>
      <c r="M92" s="8"/>
      <c r="N92" s="8"/>
      <c r="O92" s="8"/>
      <c r="P92" s="8"/>
      <c r="Q92" s="8"/>
      <c r="R92" s="8"/>
      <c r="S92" s="8"/>
      <c r="T92" s="8"/>
      <c r="U92" s="8"/>
      <c r="V92" s="8"/>
      <c r="W92" s="8"/>
      <c r="X92" s="8"/>
      <c r="Y92" s="8"/>
      <c r="Z92" s="8"/>
      <c r="AA92" s="8"/>
      <c r="AB92" s="8"/>
      <c r="AC92" s="8"/>
      <c r="AD92" s="8"/>
      <c r="AE92" s="8"/>
    </row>
    <row r="93" spans="3:31" x14ac:dyDescent="0.35">
      <c r="C93" s="22" t="str">
        <f>IF(D93&lt;&gt;"",COUNTA($D$19:D93),"")</f>
        <v/>
      </c>
      <c r="D93" s="26"/>
      <c r="E93" s="26"/>
      <c r="F93" s="26"/>
      <c r="G93" s="26"/>
      <c r="H93" s="26"/>
      <c r="I93" s="21"/>
      <c r="J93" s="22" t="str">
        <f>IF(Table1[[#This Row],[Emission Category]]="Energy",(HLOOKUP(Table1[[#This Row],[Units]],'Emission Factors'!$B$3:$H$20,MATCH(Table1[[#This Row],[Energy Source]],'Emission Factors'!B$3:$B$20,0),FALSE))*Table1[[#This Row],[Annual Consumption]],"")</f>
        <v/>
      </c>
      <c r="K93" s="22">
        <f>IF(Table1[[#This Row],[Emission Category]]="Energy",Table1[[#This Row],[CO2e Emissions - 
Energy
 (MT CO2e/yr)]],Table1[[#This Row],[CO2e Emissions - 
Process/Fugitive 
(MT CO2e/yr)]])</f>
        <v>0</v>
      </c>
      <c r="L93" s="23" t="str">
        <f>IF(Table1[[#This Row],[CO2e Emissions (MT CO2e/yr)]]=0,"",IF(K93&lt;&gt;"",K93,0)/SUM(Table1[CO2e Emissions (MT CO2e/yr)]))</f>
        <v/>
      </c>
      <c r="M93" s="8"/>
      <c r="N93" s="8"/>
      <c r="O93" s="8"/>
      <c r="P93" s="8"/>
      <c r="Q93" s="8"/>
      <c r="R93" s="8"/>
      <c r="S93" s="8"/>
      <c r="T93" s="8"/>
      <c r="U93" s="8"/>
      <c r="V93" s="8"/>
      <c r="W93" s="8"/>
      <c r="X93" s="8"/>
      <c r="Y93" s="8"/>
      <c r="Z93" s="8"/>
      <c r="AA93" s="8"/>
      <c r="AB93" s="8"/>
      <c r="AC93" s="8"/>
      <c r="AD93" s="8"/>
      <c r="AE93" s="8"/>
    </row>
    <row r="94" spans="3:31" x14ac:dyDescent="0.35">
      <c r="C94" s="22" t="str">
        <f>IF(D94&lt;&gt;"",COUNTA($D$19:D94),"")</f>
        <v/>
      </c>
      <c r="D94" s="26"/>
      <c r="E94" s="26"/>
      <c r="F94" s="26"/>
      <c r="G94" s="26"/>
      <c r="H94" s="26"/>
      <c r="I94" s="21"/>
      <c r="J94" s="22" t="str">
        <f>IF(Table1[[#This Row],[Emission Category]]="Energy",(HLOOKUP(Table1[[#This Row],[Units]],'Emission Factors'!$B$3:$H$20,MATCH(Table1[[#This Row],[Energy Source]],'Emission Factors'!B$3:$B$20,0),FALSE))*Table1[[#This Row],[Annual Consumption]],"")</f>
        <v/>
      </c>
      <c r="K94" s="22">
        <f>IF(Table1[[#This Row],[Emission Category]]="Energy",Table1[[#This Row],[CO2e Emissions - 
Energy
 (MT CO2e/yr)]],Table1[[#This Row],[CO2e Emissions - 
Process/Fugitive 
(MT CO2e/yr)]])</f>
        <v>0</v>
      </c>
      <c r="L94" s="23" t="str">
        <f>IF(Table1[[#This Row],[CO2e Emissions (MT CO2e/yr)]]=0,"",IF(K94&lt;&gt;"",K94,0)/SUM(Table1[CO2e Emissions (MT CO2e/yr)]))</f>
        <v/>
      </c>
      <c r="M94" s="8"/>
      <c r="N94" s="8"/>
      <c r="O94" s="8"/>
      <c r="P94" s="8"/>
      <c r="Q94" s="8"/>
      <c r="R94" s="8"/>
      <c r="S94" s="8"/>
      <c r="T94" s="8"/>
      <c r="U94" s="8"/>
      <c r="V94" s="8"/>
      <c r="W94" s="8"/>
      <c r="X94" s="8"/>
      <c r="Y94" s="8"/>
      <c r="Z94" s="8"/>
      <c r="AA94" s="8"/>
      <c r="AB94" s="8"/>
      <c r="AC94" s="8"/>
      <c r="AD94" s="8"/>
      <c r="AE94" s="8"/>
    </row>
    <row r="95" spans="3:31" x14ac:dyDescent="0.35">
      <c r="C95" s="22" t="str">
        <f>IF(D95&lt;&gt;"",COUNTA($D$19:D95),"")</f>
        <v/>
      </c>
      <c r="D95" s="26"/>
      <c r="E95" s="26"/>
      <c r="F95" s="26"/>
      <c r="G95" s="26"/>
      <c r="H95" s="26"/>
      <c r="I95" s="21"/>
      <c r="J95" s="22" t="str">
        <f>IF(Table1[[#This Row],[Emission Category]]="Energy",(HLOOKUP(Table1[[#This Row],[Units]],'Emission Factors'!$B$3:$H$20,MATCH(Table1[[#This Row],[Energy Source]],'Emission Factors'!B$3:$B$20,0),FALSE))*Table1[[#This Row],[Annual Consumption]],"")</f>
        <v/>
      </c>
      <c r="K95" s="22">
        <f>IF(Table1[[#This Row],[Emission Category]]="Energy",Table1[[#This Row],[CO2e Emissions - 
Energy
 (MT CO2e/yr)]],Table1[[#This Row],[CO2e Emissions - 
Process/Fugitive 
(MT CO2e/yr)]])</f>
        <v>0</v>
      </c>
      <c r="L95" s="23" t="str">
        <f>IF(Table1[[#This Row],[CO2e Emissions (MT CO2e/yr)]]=0,"",IF(K95&lt;&gt;"",K95,0)/SUM(Table1[CO2e Emissions (MT CO2e/yr)]))</f>
        <v/>
      </c>
      <c r="M95" s="8"/>
      <c r="N95" s="8"/>
      <c r="O95" s="8"/>
      <c r="P95" s="8"/>
      <c r="Q95" s="8"/>
      <c r="R95" s="8"/>
      <c r="S95" s="8"/>
      <c r="T95" s="8"/>
      <c r="U95" s="8"/>
      <c r="V95" s="8"/>
      <c r="W95" s="8"/>
      <c r="X95" s="8"/>
      <c r="Y95" s="8"/>
      <c r="Z95" s="8"/>
      <c r="AA95" s="8"/>
      <c r="AB95" s="8"/>
      <c r="AC95" s="8"/>
      <c r="AD95" s="8"/>
      <c r="AE95" s="8"/>
    </row>
    <row r="96" spans="3:31" x14ac:dyDescent="0.35">
      <c r="C96" s="22" t="str">
        <f>IF(D96&lt;&gt;"",COUNTA($D$19:D96),"")</f>
        <v/>
      </c>
      <c r="D96" s="26"/>
      <c r="E96" s="26"/>
      <c r="F96" s="26"/>
      <c r="G96" s="26"/>
      <c r="H96" s="26"/>
      <c r="I96" s="21"/>
      <c r="J96" s="22" t="str">
        <f>IF(Table1[[#This Row],[Emission Category]]="Energy",(HLOOKUP(Table1[[#This Row],[Units]],'Emission Factors'!$B$3:$H$20,MATCH(Table1[[#This Row],[Energy Source]],'Emission Factors'!B$3:$B$20,0),FALSE))*Table1[[#This Row],[Annual Consumption]],"")</f>
        <v/>
      </c>
      <c r="K96" s="22">
        <f>IF(Table1[[#This Row],[Emission Category]]="Energy",Table1[[#This Row],[CO2e Emissions - 
Energy
 (MT CO2e/yr)]],Table1[[#This Row],[CO2e Emissions - 
Process/Fugitive 
(MT CO2e/yr)]])</f>
        <v>0</v>
      </c>
      <c r="L96" s="23" t="str">
        <f>IF(Table1[[#This Row],[CO2e Emissions (MT CO2e/yr)]]=0,"",IF(K96&lt;&gt;"",K96,0)/SUM(Table1[CO2e Emissions (MT CO2e/yr)]))</f>
        <v/>
      </c>
      <c r="M96" s="8"/>
      <c r="N96" s="8"/>
      <c r="O96" s="8"/>
      <c r="P96" s="8"/>
      <c r="Q96" s="8"/>
      <c r="R96" s="8"/>
      <c r="S96" s="8"/>
      <c r="T96" s="8"/>
      <c r="U96" s="8"/>
      <c r="V96" s="8"/>
      <c r="W96" s="8"/>
      <c r="X96" s="8"/>
      <c r="Y96" s="8"/>
      <c r="Z96" s="8"/>
      <c r="AA96" s="8"/>
      <c r="AB96" s="8"/>
      <c r="AC96" s="8"/>
      <c r="AD96" s="8"/>
      <c r="AE96" s="8"/>
    </row>
    <row r="97" spans="3:31" x14ac:dyDescent="0.35">
      <c r="C97" s="22" t="str">
        <f>IF(D97&lt;&gt;"",COUNTA($D$19:D97),"")</f>
        <v/>
      </c>
      <c r="D97" s="26"/>
      <c r="E97" s="26"/>
      <c r="F97" s="26"/>
      <c r="G97" s="26"/>
      <c r="H97" s="26"/>
      <c r="I97" s="21"/>
      <c r="J97" s="22" t="str">
        <f>IF(Table1[[#This Row],[Emission Category]]="Energy",(HLOOKUP(Table1[[#This Row],[Units]],'Emission Factors'!$B$3:$H$20,MATCH(Table1[[#This Row],[Energy Source]],'Emission Factors'!B$3:$B$20,0),FALSE))*Table1[[#This Row],[Annual Consumption]],"")</f>
        <v/>
      </c>
      <c r="K97" s="22">
        <f>IF(Table1[[#This Row],[Emission Category]]="Energy",Table1[[#This Row],[CO2e Emissions - 
Energy
 (MT CO2e/yr)]],Table1[[#This Row],[CO2e Emissions - 
Process/Fugitive 
(MT CO2e/yr)]])</f>
        <v>0</v>
      </c>
      <c r="L97" s="23" t="str">
        <f>IF(Table1[[#This Row],[CO2e Emissions (MT CO2e/yr)]]=0,"",IF(K97&lt;&gt;"",K97,0)/SUM(Table1[CO2e Emissions (MT CO2e/yr)]))</f>
        <v/>
      </c>
      <c r="M97" s="8"/>
      <c r="N97" s="8"/>
      <c r="O97" s="8"/>
      <c r="P97" s="8"/>
      <c r="Q97" s="8"/>
      <c r="R97" s="8"/>
      <c r="S97" s="8"/>
      <c r="T97" s="8"/>
      <c r="U97" s="8"/>
      <c r="V97" s="8"/>
      <c r="W97" s="8"/>
      <c r="X97" s="8"/>
      <c r="Y97" s="8"/>
      <c r="Z97" s="8"/>
      <c r="AA97" s="8"/>
      <c r="AB97" s="8"/>
      <c r="AC97" s="8"/>
      <c r="AD97" s="8"/>
      <c r="AE97" s="8"/>
    </row>
    <row r="98" spans="3:31" x14ac:dyDescent="0.35">
      <c r="C98" s="22" t="str">
        <f>IF(D98&lt;&gt;"",COUNTA($D$19:D98),"")</f>
        <v/>
      </c>
      <c r="D98" s="26"/>
      <c r="E98" s="26"/>
      <c r="F98" s="26"/>
      <c r="G98" s="26"/>
      <c r="H98" s="26"/>
      <c r="I98" s="21"/>
      <c r="J98" s="22" t="str">
        <f>IF(Table1[[#This Row],[Emission Category]]="Energy",(HLOOKUP(Table1[[#This Row],[Units]],'Emission Factors'!$B$3:$H$20,MATCH(Table1[[#This Row],[Energy Source]],'Emission Factors'!B$3:$B$20,0),FALSE))*Table1[[#This Row],[Annual Consumption]],"")</f>
        <v/>
      </c>
      <c r="K98" s="22">
        <f>IF(Table1[[#This Row],[Emission Category]]="Energy",Table1[[#This Row],[CO2e Emissions - 
Energy
 (MT CO2e/yr)]],Table1[[#This Row],[CO2e Emissions - 
Process/Fugitive 
(MT CO2e/yr)]])</f>
        <v>0</v>
      </c>
      <c r="L98" s="23" t="str">
        <f>IF(Table1[[#This Row],[CO2e Emissions (MT CO2e/yr)]]=0,"",IF(K98&lt;&gt;"",K98,0)/SUM(Table1[CO2e Emissions (MT CO2e/yr)]))</f>
        <v/>
      </c>
      <c r="M98" s="8"/>
      <c r="N98" s="8"/>
      <c r="O98" s="8"/>
      <c r="P98" s="8"/>
      <c r="Q98" s="8"/>
      <c r="R98" s="8"/>
      <c r="S98" s="8"/>
      <c r="T98" s="8"/>
      <c r="U98" s="8"/>
      <c r="V98" s="8"/>
      <c r="W98" s="8"/>
      <c r="X98" s="8"/>
      <c r="Y98" s="8"/>
      <c r="Z98" s="8"/>
      <c r="AA98" s="8"/>
      <c r="AB98" s="8"/>
      <c r="AC98" s="8"/>
      <c r="AD98" s="8"/>
      <c r="AE98" s="8"/>
    </row>
    <row r="99" spans="3:31" x14ac:dyDescent="0.35">
      <c r="C99" s="22" t="str">
        <f>IF(D99&lt;&gt;"",COUNTA($D$19:D99),"")</f>
        <v/>
      </c>
      <c r="D99" s="26"/>
      <c r="E99" s="26"/>
      <c r="F99" s="26"/>
      <c r="G99" s="26"/>
      <c r="H99" s="26"/>
      <c r="I99" s="21"/>
      <c r="J99" s="22" t="str">
        <f>IF(Table1[[#This Row],[Emission Category]]="Energy",(HLOOKUP(Table1[[#This Row],[Units]],'Emission Factors'!$B$3:$H$20,MATCH(Table1[[#This Row],[Energy Source]],'Emission Factors'!B$3:$B$20,0),FALSE))*Table1[[#This Row],[Annual Consumption]],"")</f>
        <v/>
      </c>
      <c r="K99" s="22">
        <f>IF(Table1[[#This Row],[Emission Category]]="Energy",Table1[[#This Row],[CO2e Emissions - 
Energy
 (MT CO2e/yr)]],Table1[[#This Row],[CO2e Emissions - 
Process/Fugitive 
(MT CO2e/yr)]])</f>
        <v>0</v>
      </c>
      <c r="L99" s="23" t="str">
        <f>IF(Table1[[#This Row],[CO2e Emissions (MT CO2e/yr)]]=0,"",IF(K99&lt;&gt;"",K99,0)/SUM(Table1[CO2e Emissions (MT CO2e/yr)]))</f>
        <v/>
      </c>
      <c r="M99" s="8"/>
      <c r="N99" s="8"/>
      <c r="O99" s="8"/>
      <c r="P99" s="8"/>
      <c r="Q99" s="8"/>
      <c r="R99" s="8"/>
      <c r="S99" s="8"/>
      <c r="T99" s="8"/>
      <c r="U99" s="8"/>
      <c r="V99" s="8"/>
      <c r="W99" s="8"/>
      <c r="X99" s="8"/>
      <c r="Y99" s="8"/>
      <c r="Z99" s="8"/>
      <c r="AA99" s="8"/>
      <c r="AB99" s="8"/>
      <c r="AC99" s="8"/>
      <c r="AD99" s="8"/>
      <c r="AE99" s="8"/>
    </row>
    <row r="100" spans="3:31" x14ac:dyDescent="0.35">
      <c r="C100" s="22" t="str">
        <f>IF(D100&lt;&gt;"",COUNTA($D$19:D100),"")</f>
        <v/>
      </c>
      <c r="D100" s="26"/>
      <c r="E100" s="26"/>
      <c r="F100" s="26"/>
      <c r="G100" s="26"/>
      <c r="H100" s="26"/>
      <c r="I100" s="21"/>
      <c r="J100" s="22" t="str">
        <f>IF(Table1[[#This Row],[Emission Category]]="Energy",(HLOOKUP(Table1[[#This Row],[Units]],'Emission Factors'!$B$3:$H$20,MATCH(Table1[[#This Row],[Energy Source]],'Emission Factors'!B$3:$B$20,0),FALSE))*Table1[[#This Row],[Annual Consumption]],"")</f>
        <v/>
      </c>
      <c r="K100" s="22">
        <f>IF(Table1[[#This Row],[Emission Category]]="Energy",Table1[[#This Row],[CO2e Emissions - 
Energy
 (MT CO2e/yr)]],Table1[[#This Row],[CO2e Emissions - 
Process/Fugitive 
(MT CO2e/yr)]])</f>
        <v>0</v>
      </c>
      <c r="L100" s="23" t="str">
        <f>IF(Table1[[#This Row],[CO2e Emissions (MT CO2e/yr)]]=0,"",IF(K100&lt;&gt;"",K100,0)/SUM(Table1[CO2e Emissions (MT CO2e/yr)]))</f>
        <v/>
      </c>
      <c r="M100" s="8"/>
      <c r="N100" s="8"/>
      <c r="O100" s="8"/>
      <c r="P100" s="8"/>
      <c r="Q100" s="8"/>
      <c r="R100" s="8"/>
      <c r="S100" s="8"/>
      <c r="T100" s="8"/>
      <c r="U100" s="8"/>
      <c r="V100" s="8"/>
      <c r="W100" s="8"/>
      <c r="X100" s="8"/>
      <c r="Y100" s="8"/>
      <c r="Z100" s="8"/>
      <c r="AA100" s="8"/>
      <c r="AB100" s="8"/>
      <c r="AC100" s="8"/>
      <c r="AD100" s="8"/>
      <c r="AE100" s="8"/>
    </row>
    <row r="101" spans="3:31" x14ac:dyDescent="0.35">
      <c r="C101" s="22" t="str">
        <f>IF(D101&lt;&gt;"",COUNTA($D$19:D101),"")</f>
        <v/>
      </c>
      <c r="D101" s="26"/>
      <c r="E101" s="26"/>
      <c r="F101" s="26"/>
      <c r="G101" s="26"/>
      <c r="H101" s="26"/>
      <c r="I101" s="21"/>
      <c r="J101" s="22" t="str">
        <f>IF(Table1[[#This Row],[Emission Category]]="Energy",(HLOOKUP(Table1[[#This Row],[Units]],'Emission Factors'!$B$3:$H$20,MATCH(Table1[[#This Row],[Energy Source]],'Emission Factors'!B$3:$B$20,0),FALSE))*Table1[[#This Row],[Annual Consumption]],"")</f>
        <v/>
      </c>
      <c r="K101" s="22">
        <f>IF(Table1[[#This Row],[Emission Category]]="Energy",Table1[[#This Row],[CO2e Emissions - 
Energy
 (MT CO2e/yr)]],Table1[[#This Row],[CO2e Emissions - 
Process/Fugitive 
(MT CO2e/yr)]])</f>
        <v>0</v>
      </c>
      <c r="L101" s="23" t="str">
        <f>IF(Table1[[#This Row],[CO2e Emissions (MT CO2e/yr)]]=0,"",IF(K101&lt;&gt;"",K101,0)/SUM(Table1[CO2e Emissions (MT CO2e/yr)]))</f>
        <v/>
      </c>
      <c r="M101" s="8"/>
      <c r="N101" s="8"/>
      <c r="O101" s="8"/>
      <c r="P101" s="8"/>
      <c r="Q101" s="8"/>
      <c r="R101" s="8"/>
      <c r="S101" s="8"/>
      <c r="T101" s="8"/>
      <c r="U101" s="8"/>
      <c r="V101" s="8"/>
      <c r="W101" s="8"/>
      <c r="X101" s="8"/>
      <c r="Y101" s="8"/>
      <c r="Z101" s="8"/>
      <c r="AA101" s="8"/>
      <c r="AB101" s="8"/>
      <c r="AC101" s="8"/>
      <c r="AD101" s="8"/>
      <c r="AE101" s="8"/>
    </row>
    <row r="102" spans="3:31" x14ac:dyDescent="0.35">
      <c r="C102" s="22" t="str">
        <f>IF(D102&lt;&gt;"",COUNTA($D$19:D102),"")</f>
        <v/>
      </c>
      <c r="D102" s="26"/>
      <c r="E102" s="26"/>
      <c r="F102" s="26"/>
      <c r="G102" s="26"/>
      <c r="H102" s="26"/>
      <c r="I102" s="21"/>
      <c r="J102" s="22" t="str">
        <f>IF(Table1[[#This Row],[Emission Category]]="Energy",(HLOOKUP(Table1[[#This Row],[Units]],'Emission Factors'!$B$3:$H$20,MATCH(Table1[[#This Row],[Energy Source]],'Emission Factors'!B$3:$B$20,0),FALSE))*Table1[[#This Row],[Annual Consumption]],"")</f>
        <v/>
      </c>
      <c r="K102" s="22">
        <f>IF(Table1[[#This Row],[Emission Category]]="Energy",Table1[[#This Row],[CO2e Emissions - 
Energy
 (MT CO2e/yr)]],Table1[[#This Row],[CO2e Emissions - 
Process/Fugitive 
(MT CO2e/yr)]])</f>
        <v>0</v>
      </c>
      <c r="L102" s="23" t="str">
        <f>IF(Table1[[#This Row],[CO2e Emissions (MT CO2e/yr)]]=0,"",IF(K102&lt;&gt;"",K102,0)/SUM(Table1[CO2e Emissions (MT CO2e/yr)]))</f>
        <v/>
      </c>
      <c r="M102" s="8"/>
      <c r="N102" s="8"/>
      <c r="O102" s="8"/>
      <c r="P102" s="8"/>
      <c r="Q102" s="8"/>
      <c r="R102" s="8"/>
      <c r="S102" s="8"/>
      <c r="T102" s="8"/>
      <c r="U102" s="8"/>
      <c r="V102" s="8"/>
      <c r="W102" s="8"/>
      <c r="X102" s="8"/>
      <c r="Y102" s="8"/>
      <c r="Z102" s="8"/>
      <c r="AA102" s="8"/>
      <c r="AB102" s="8"/>
      <c r="AC102" s="8"/>
      <c r="AD102" s="8"/>
      <c r="AE102" s="8"/>
    </row>
    <row r="103" spans="3:31" x14ac:dyDescent="0.35">
      <c r="C103" s="22" t="str">
        <f>IF(D103&lt;&gt;"",COUNTA($D$19:D103),"")</f>
        <v/>
      </c>
      <c r="D103" s="26"/>
      <c r="E103" s="26"/>
      <c r="F103" s="26"/>
      <c r="G103" s="26"/>
      <c r="H103" s="26"/>
      <c r="I103" s="21"/>
      <c r="J103" s="22" t="str">
        <f>IF(Table1[[#This Row],[Emission Category]]="Energy",(HLOOKUP(Table1[[#This Row],[Units]],'Emission Factors'!$B$3:$H$20,MATCH(Table1[[#This Row],[Energy Source]],'Emission Factors'!B$3:$B$20,0),FALSE))*Table1[[#This Row],[Annual Consumption]],"")</f>
        <v/>
      </c>
      <c r="K103" s="22">
        <f>IF(Table1[[#This Row],[Emission Category]]="Energy",Table1[[#This Row],[CO2e Emissions - 
Energy
 (MT CO2e/yr)]],Table1[[#This Row],[CO2e Emissions - 
Process/Fugitive 
(MT CO2e/yr)]])</f>
        <v>0</v>
      </c>
      <c r="L103" s="23" t="str">
        <f>IF(Table1[[#This Row],[CO2e Emissions (MT CO2e/yr)]]=0,"",IF(K103&lt;&gt;"",K103,0)/SUM(Table1[CO2e Emissions (MT CO2e/yr)]))</f>
        <v/>
      </c>
      <c r="M103" s="8"/>
      <c r="N103" s="8"/>
      <c r="O103" s="8"/>
      <c r="P103" s="8"/>
      <c r="Q103" s="8"/>
      <c r="R103" s="8"/>
      <c r="S103" s="8"/>
      <c r="T103" s="8"/>
      <c r="U103" s="8"/>
      <c r="V103" s="8"/>
      <c r="W103" s="8"/>
      <c r="X103" s="8"/>
      <c r="Y103" s="8"/>
      <c r="Z103" s="8"/>
      <c r="AA103" s="8"/>
      <c r="AB103" s="8"/>
      <c r="AC103" s="8"/>
      <c r="AD103" s="8"/>
      <c r="AE103" s="8"/>
    </row>
    <row r="104" spans="3:31" x14ac:dyDescent="0.35">
      <c r="C104" s="22" t="str">
        <f>IF(D104&lt;&gt;"",COUNTA($D$19:D104),"")</f>
        <v/>
      </c>
      <c r="D104" s="26"/>
      <c r="E104" s="26"/>
      <c r="F104" s="26"/>
      <c r="G104" s="26"/>
      <c r="H104" s="26"/>
      <c r="I104" s="21"/>
      <c r="J104" s="22" t="str">
        <f>IF(Table1[[#This Row],[Emission Category]]="Energy",(HLOOKUP(Table1[[#This Row],[Units]],'Emission Factors'!$B$3:$H$20,MATCH(Table1[[#This Row],[Energy Source]],'Emission Factors'!B$3:$B$20,0),FALSE))*Table1[[#This Row],[Annual Consumption]],"")</f>
        <v/>
      </c>
      <c r="K104" s="22">
        <f>IF(Table1[[#This Row],[Emission Category]]="Energy",Table1[[#This Row],[CO2e Emissions - 
Energy
 (MT CO2e/yr)]],Table1[[#This Row],[CO2e Emissions - 
Process/Fugitive 
(MT CO2e/yr)]])</f>
        <v>0</v>
      </c>
      <c r="L104" s="23" t="str">
        <f>IF(Table1[[#This Row],[CO2e Emissions (MT CO2e/yr)]]=0,"",IF(K104&lt;&gt;"",K104,0)/SUM(Table1[CO2e Emissions (MT CO2e/yr)]))</f>
        <v/>
      </c>
      <c r="M104" s="8"/>
      <c r="N104" s="8"/>
      <c r="O104" s="8"/>
      <c r="P104" s="8"/>
      <c r="Q104" s="8"/>
      <c r="R104" s="8"/>
      <c r="S104" s="8"/>
      <c r="T104" s="8"/>
      <c r="U104" s="8"/>
      <c r="V104" s="8"/>
      <c r="W104" s="8"/>
      <c r="X104" s="8"/>
      <c r="Y104" s="8"/>
      <c r="Z104" s="8"/>
      <c r="AA104" s="8"/>
      <c r="AB104" s="8"/>
      <c r="AC104" s="8"/>
      <c r="AD104" s="8"/>
      <c r="AE104" s="8"/>
    </row>
    <row r="105" spans="3:31" x14ac:dyDescent="0.35">
      <c r="C105" s="22" t="str">
        <f>IF(D105&lt;&gt;"",COUNTA($D$19:D105),"")</f>
        <v/>
      </c>
      <c r="D105" s="26"/>
      <c r="E105" s="26"/>
      <c r="F105" s="26"/>
      <c r="G105" s="26"/>
      <c r="H105" s="26"/>
      <c r="I105" s="21"/>
      <c r="J105" s="22" t="str">
        <f>IF(Table1[[#This Row],[Emission Category]]="Energy",(HLOOKUP(Table1[[#This Row],[Units]],'Emission Factors'!$B$3:$H$20,MATCH(Table1[[#This Row],[Energy Source]],'Emission Factors'!B$3:$B$20,0),FALSE))*Table1[[#This Row],[Annual Consumption]],"")</f>
        <v/>
      </c>
      <c r="K105" s="22">
        <f>IF(Table1[[#This Row],[Emission Category]]="Energy",Table1[[#This Row],[CO2e Emissions - 
Energy
 (MT CO2e/yr)]],Table1[[#This Row],[CO2e Emissions - 
Process/Fugitive 
(MT CO2e/yr)]])</f>
        <v>0</v>
      </c>
      <c r="L105" s="23" t="str">
        <f>IF(Table1[[#This Row],[CO2e Emissions (MT CO2e/yr)]]=0,"",IF(K105&lt;&gt;"",K105,0)/SUM(Table1[CO2e Emissions (MT CO2e/yr)]))</f>
        <v/>
      </c>
      <c r="M105" s="8"/>
      <c r="N105" s="8"/>
      <c r="O105" s="8"/>
      <c r="P105" s="8"/>
      <c r="Q105" s="8"/>
      <c r="R105" s="8"/>
      <c r="S105" s="8"/>
      <c r="T105" s="8"/>
      <c r="U105" s="8"/>
      <c r="V105" s="8"/>
      <c r="W105" s="8"/>
      <c r="X105" s="8"/>
      <c r="Y105" s="8"/>
      <c r="Z105" s="8"/>
      <c r="AA105" s="8"/>
      <c r="AB105" s="8"/>
      <c r="AC105" s="8"/>
      <c r="AD105" s="8"/>
      <c r="AE105" s="8"/>
    </row>
    <row r="106" spans="3:31" x14ac:dyDescent="0.35">
      <c r="C106" s="22" t="str">
        <f>IF(D106&lt;&gt;"",COUNTA($D$19:D106),"")</f>
        <v/>
      </c>
      <c r="D106" s="26"/>
      <c r="E106" s="26"/>
      <c r="F106" s="26"/>
      <c r="G106" s="26"/>
      <c r="H106" s="26"/>
      <c r="I106" s="21"/>
      <c r="J106" s="22" t="str">
        <f>IF(Table1[[#This Row],[Emission Category]]="Energy",(HLOOKUP(Table1[[#This Row],[Units]],'Emission Factors'!$B$3:$H$20,MATCH(Table1[[#This Row],[Energy Source]],'Emission Factors'!B$3:$B$20,0),FALSE))*Table1[[#This Row],[Annual Consumption]],"")</f>
        <v/>
      </c>
      <c r="K106" s="22">
        <f>IF(Table1[[#This Row],[Emission Category]]="Energy",Table1[[#This Row],[CO2e Emissions - 
Energy
 (MT CO2e/yr)]],Table1[[#This Row],[CO2e Emissions - 
Process/Fugitive 
(MT CO2e/yr)]])</f>
        <v>0</v>
      </c>
      <c r="L106" s="23" t="str">
        <f>IF(Table1[[#This Row],[CO2e Emissions (MT CO2e/yr)]]=0,"",IF(K106&lt;&gt;"",K106,0)/SUM(Table1[CO2e Emissions (MT CO2e/yr)]))</f>
        <v/>
      </c>
      <c r="M106" s="8"/>
      <c r="N106" s="8"/>
      <c r="O106" s="8"/>
      <c r="P106" s="8"/>
      <c r="Q106" s="8"/>
      <c r="R106" s="8"/>
      <c r="S106" s="8"/>
      <c r="T106" s="8"/>
      <c r="U106" s="8"/>
      <c r="V106" s="8"/>
      <c r="W106" s="8"/>
      <c r="X106" s="8"/>
      <c r="Y106" s="8"/>
      <c r="Z106" s="8"/>
      <c r="AA106" s="8"/>
      <c r="AB106" s="8"/>
      <c r="AC106" s="8"/>
      <c r="AD106" s="8"/>
      <c r="AE106" s="8"/>
    </row>
    <row r="107" spans="3:31" x14ac:dyDescent="0.35">
      <c r="C107" s="22" t="str">
        <f>IF(D107&lt;&gt;"",COUNTA($D$19:D107),"")</f>
        <v/>
      </c>
      <c r="D107" s="26"/>
      <c r="E107" s="26"/>
      <c r="F107" s="26"/>
      <c r="G107" s="26"/>
      <c r="H107" s="26"/>
      <c r="I107" s="21"/>
      <c r="J107" s="22" t="str">
        <f>IF(Table1[[#This Row],[Emission Category]]="Energy",(HLOOKUP(Table1[[#This Row],[Units]],'Emission Factors'!$B$3:$H$20,MATCH(Table1[[#This Row],[Energy Source]],'Emission Factors'!B$3:$B$20,0),FALSE))*Table1[[#This Row],[Annual Consumption]],"")</f>
        <v/>
      </c>
      <c r="K107" s="22">
        <f>IF(Table1[[#This Row],[Emission Category]]="Energy",Table1[[#This Row],[CO2e Emissions - 
Energy
 (MT CO2e/yr)]],Table1[[#This Row],[CO2e Emissions - 
Process/Fugitive 
(MT CO2e/yr)]])</f>
        <v>0</v>
      </c>
      <c r="L107" s="23" t="str">
        <f>IF(Table1[[#This Row],[CO2e Emissions (MT CO2e/yr)]]=0,"",IF(K107&lt;&gt;"",K107,0)/SUM(Table1[CO2e Emissions (MT CO2e/yr)]))</f>
        <v/>
      </c>
      <c r="M107" s="8"/>
      <c r="N107" s="8"/>
      <c r="O107" s="8"/>
      <c r="P107" s="8"/>
      <c r="Q107" s="8"/>
      <c r="R107" s="8"/>
      <c r="S107" s="8"/>
      <c r="T107" s="8"/>
      <c r="U107" s="8"/>
      <c r="V107" s="8"/>
      <c r="W107" s="8"/>
      <c r="X107" s="8"/>
      <c r="Y107" s="8"/>
      <c r="Z107" s="8"/>
      <c r="AA107" s="8"/>
      <c r="AB107" s="8"/>
      <c r="AC107" s="8"/>
      <c r="AD107" s="8"/>
      <c r="AE107" s="8"/>
    </row>
    <row r="108" spans="3:31" x14ac:dyDescent="0.35">
      <c r="C108" s="22" t="str">
        <f>IF(D108&lt;&gt;"",COUNTA($D$19:D108),"")</f>
        <v/>
      </c>
      <c r="D108" s="26"/>
      <c r="E108" s="26"/>
      <c r="F108" s="26"/>
      <c r="G108" s="26"/>
      <c r="H108" s="26"/>
      <c r="I108" s="21"/>
      <c r="J108" s="22" t="str">
        <f>IF(Table1[[#This Row],[Emission Category]]="Energy",(HLOOKUP(Table1[[#This Row],[Units]],'Emission Factors'!$B$3:$H$20,MATCH(Table1[[#This Row],[Energy Source]],'Emission Factors'!B$3:$B$20,0),FALSE))*Table1[[#This Row],[Annual Consumption]],"")</f>
        <v/>
      </c>
      <c r="K108" s="22">
        <f>IF(Table1[[#This Row],[Emission Category]]="Energy",Table1[[#This Row],[CO2e Emissions - 
Energy
 (MT CO2e/yr)]],Table1[[#This Row],[CO2e Emissions - 
Process/Fugitive 
(MT CO2e/yr)]])</f>
        <v>0</v>
      </c>
      <c r="L108" s="23" t="str">
        <f>IF(Table1[[#This Row],[CO2e Emissions (MT CO2e/yr)]]=0,"",IF(K108&lt;&gt;"",K108,0)/SUM(Table1[CO2e Emissions (MT CO2e/yr)]))</f>
        <v/>
      </c>
      <c r="M108" s="8"/>
      <c r="N108" s="8"/>
      <c r="O108" s="8"/>
      <c r="P108" s="8"/>
      <c r="Q108" s="8"/>
      <c r="R108" s="8"/>
      <c r="S108" s="8"/>
      <c r="T108" s="8"/>
      <c r="U108" s="8"/>
      <c r="V108" s="8"/>
      <c r="W108" s="8"/>
      <c r="X108" s="8"/>
      <c r="Y108" s="8"/>
      <c r="Z108" s="8"/>
      <c r="AA108" s="8"/>
      <c r="AB108" s="8"/>
      <c r="AC108" s="8"/>
      <c r="AD108" s="8"/>
      <c r="AE108" s="8"/>
    </row>
    <row r="109" spans="3:31" x14ac:dyDescent="0.35">
      <c r="C109" s="22" t="str">
        <f>IF(D109&lt;&gt;"",COUNTA($D$19:D109),"")</f>
        <v/>
      </c>
      <c r="D109" s="26"/>
      <c r="E109" s="26"/>
      <c r="F109" s="26"/>
      <c r="G109" s="26"/>
      <c r="H109" s="26"/>
      <c r="I109" s="21"/>
      <c r="J109" s="22" t="str">
        <f>IF(Table1[[#This Row],[Emission Category]]="Energy",(HLOOKUP(Table1[[#This Row],[Units]],'Emission Factors'!$B$3:$H$20,MATCH(Table1[[#This Row],[Energy Source]],'Emission Factors'!B$3:$B$20,0),FALSE))*Table1[[#This Row],[Annual Consumption]],"")</f>
        <v/>
      </c>
      <c r="K109" s="22">
        <f>IF(Table1[[#This Row],[Emission Category]]="Energy",Table1[[#This Row],[CO2e Emissions - 
Energy
 (MT CO2e/yr)]],Table1[[#This Row],[CO2e Emissions - 
Process/Fugitive 
(MT CO2e/yr)]])</f>
        <v>0</v>
      </c>
      <c r="L109" s="23" t="str">
        <f>IF(Table1[[#This Row],[CO2e Emissions (MT CO2e/yr)]]=0,"",IF(K109&lt;&gt;"",K109,0)/SUM(Table1[CO2e Emissions (MT CO2e/yr)]))</f>
        <v/>
      </c>
      <c r="M109" s="8"/>
      <c r="N109" s="8"/>
      <c r="O109" s="8"/>
      <c r="P109" s="8"/>
      <c r="Q109" s="8"/>
      <c r="R109" s="8"/>
      <c r="S109" s="8"/>
      <c r="T109" s="8"/>
      <c r="U109" s="8"/>
      <c r="V109" s="8"/>
      <c r="W109" s="8"/>
      <c r="X109" s="8"/>
      <c r="Y109" s="8"/>
      <c r="Z109" s="8"/>
      <c r="AA109" s="8"/>
      <c r="AB109" s="8"/>
      <c r="AC109" s="8"/>
      <c r="AD109" s="8"/>
      <c r="AE109" s="8"/>
    </row>
    <row r="110" spans="3:31" x14ac:dyDescent="0.35">
      <c r="C110" s="22" t="str">
        <f>IF(D110&lt;&gt;"",COUNTA($D$19:D110),"")</f>
        <v/>
      </c>
      <c r="D110" s="26"/>
      <c r="E110" s="26"/>
      <c r="F110" s="26"/>
      <c r="G110" s="26"/>
      <c r="H110" s="26"/>
      <c r="I110" s="21"/>
      <c r="J110" s="22" t="str">
        <f>IF(Table1[[#This Row],[Emission Category]]="Energy",(HLOOKUP(Table1[[#This Row],[Units]],'Emission Factors'!$B$3:$H$20,MATCH(Table1[[#This Row],[Energy Source]],'Emission Factors'!B$3:$B$20,0),FALSE))*Table1[[#This Row],[Annual Consumption]],"")</f>
        <v/>
      </c>
      <c r="K110" s="22">
        <f>IF(Table1[[#This Row],[Emission Category]]="Energy",Table1[[#This Row],[CO2e Emissions - 
Energy
 (MT CO2e/yr)]],Table1[[#This Row],[CO2e Emissions - 
Process/Fugitive 
(MT CO2e/yr)]])</f>
        <v>0</v>
      </c>
      <c r="L110" s="23" t="str">
        <f>IF(Table1[[#This Row],[CO2e Emissions (MT CO2e/yr)]]=0,"",IF(K110&lt;&gt;"",K110,0)/SUM(Table1[CO2e Emissions (MT CO2e/yr)]))</f>
        <v/>
      </c>
      <c r="M110" s="8"/>
      <c r="N110" s="8"/>
      <c r="O110" s="8"/>
      <c r="P110" s="8"/>
      <c r="Q110" s="8"/>
      <c r="R110" s="8"/>
      <c r="S110" s="8"/>
      <c r="T110" s="8"/>
      <c r="U110" s="8"/>
      <c r="V110" s="8"/>
      <c r="W110" s="8"/>
      <c r="X110" s="8"/>
      <c r="Y110" s="8"/>
      <c r="Z110" s="8"/>
      <c r="AA110" s="8"/>
      <c r="AB110" s="8"/>
      <c r="AC110" s="8"/>
      <c r="AD110" s="8"/>
      <c r="AE110" s="8"/>
    </row>
    <row r="111" spans="3:31" x14ac:dyDescent="0.35">
      <c r="C111" s="22" t="str">
        <f>IF(D111&lt;&gt;"",COUNTA($D$19:D111),"")</f>
        <v/>
      </c>
      <c r="D111" s="26"/>
      <c r="E111" s="26"/>
      <c r="F111" s="26"/>
      <c r="G111" s="26"/>
      <c r="H111" s="26"/>
      <c r="I111" s="21"/>
      <c r="J111" s="22" t="str">
        <f>IF(Table1[[#This Row],[Emission Category]]="Energy",(HLOOKUP(Table1[[#This Row],[Units]],'Emission Factors'!$B$3:$H$20,MATCH(Table1[[#This Row],[Energy Source]],'Emission Factors'!B$3:$B$20,0),FALSE))*Table1[[#This Row],[Annual Consumption]],"")</f>
        <v/>
      </c>
      <c r="K111" s="22">
        <f>IF(Table1[[#This Row],[Emission Category]]="Energy",Table1[[#This Row],[CO2e Emissions - 
Energy
 (MT CO2e/yr)]],Table1[[#This Row],[CO2e Emissions - 
Process/Fugitive 
(MT CO2e/yr)]])</f>
        <v>0</v>
      </c>
      <c r="L111" s="23" t="str">
        <f>IF(Table1[[#This Row],[CO2e Emissions (MT CO2e/yr)]]=0,"",IF(K111&lt;&gt;"",K111,0)/SUM(Table1[CO2e Emissions (MT CO2e/yr)]))</f>
        <v/>
      </c>
      <c r="M111" s="8"/>
      <c r="N111" s="8"/>
      <c r="O111" s="8"/>
      <c r="P111" s="8"/>
      <c r="Q111" s="8"/>
      <c r="R111" s="8"/>
      <c r="S111" s="8"/>
      <c r="T111" s="8"/>
      <c r="U111" s="8"/>
      <c r="V111" s="8"/>
      <c r="W111" s="8"/>
      <c r="X111" s="8"/>
      <c r="Y111" s="8"/>
      <c r="Z111" s="8"/>
      <c r="AA111" s="8"/>
      <c r="AB111" s="8"/>
      <c r="AC111" s="8"/>
      <c r="AD111" s="8"/>
      <c r="AE111" s="8"/>
    </row>
    <row r="112" spans="3:31" x14ac:dyDescent="0.35">
      <c r="C112" s="22" t="str">
        <f>IF(D112&lt;&gt;"",COUNTA($D$19:D112),"")</f>
        <v/>
      </c>
      <c r="D112" s="26"/>
      <c r="E112" s="26"/>
      <c r="F112" s="26"/>
      <c r="G112" s="26"/>
      <c r="H112" s="26"/>
      <c r="I112" s="21"/>
      <c r="J112" s="22" t="str">
        <f>IF(Table1[[#This Row],[Emission Category]]="Energy",(HLOOKUP(Table1[[#This Row],[Units]],'Emission Factors'!$B$3:$H$20,MATCH(Table1[[#This Row],[Energy Source]],'Emission Factors'!B$3:$B$20,0),FALSE))*Table1[[#This Row],[Annual Consumption]],"")</f>
        <v/>
      </c>
      <c r="K112" s="22">
        <f>IF(Table1[[#This Row],[Emission Category]]="Energy",Table1[[#This Row],[CO2e Emissions - 
Energy
 (MT CO2e/yr)]],Table1[[#This Row],[CO2e Emissions - 
Process/Fugitive 
(MT CO2e/yr)]])</f>
        <v>0</v>
      </c>
      <c r="L112" s="23" t="str">
        <f>IF(Table1[[#This Row],[CO2e Emissions (MT CO2e/yr)]]=0,"",IF(K112&lt;&gt;"",K112,0)/SUM(Table1[CO2e Emissions (MT CO2e/yr)]))</f>
        <v/>
      </c>
      <c r="M112" s="8"/>
      <c r="N112" s="8"/>
      <c r="O112" s="8"/>
      <c r="P112" s="8"/>
      <c r="Q112" s="8"/>
      <c r="R112" s="8"/>
      <c r="S112" s="8"/>
      <c r="T112" s="8"/>
      <c r="U112" s="8"/>
      <c r="V112" s="8"/>
      <c r="W112" s="8"/>
      <c r="X112" s="8"/>
      <c r="Y112" s="8"/>
      <c r="Z112" s="8"/>
      <c r="AA112" s="8"/>
      <c r="AB112" s="8"/>
      <c r="AC112" s="8"/>
      <c r="AD112" s="8"/>
      <c r="AE112" s="8"/>
    </row>
    <row r="113" spans="3:31" x14ac:dyDescent="0.35">
      <c r="C113" s="22" t="str">
        <f>IF(D113&lt;&gt;"",COUNTA($D$19:D113),"")</f>
        <v/>
      </c>
      <c r="D113" s="26"/>
      <c r="E113" s="26"/>
      <c r="F113" s="26"/>
      <c r="G113" s="26"/>
      <c r="H113" s="26"/>
      <c r="I113" s="21"/>
      <c r="J113" s="22" t="str">
        <f>IF(Table1[[#This Row],[Emission Category]]="Energy",(HLOOKUP(Table1[[#This Row],[Units]],'Emission Factors'!$B$3:$H$20,MATCH(Table1[[#This Row],[Energy Source]],'Emission Factors'!B$3:$B$20,0),FALSE))*Table1[[#This Row],[Annual Consumption]],"")</f>
        <v/>
      </c>
      <c r="K113" s="22">
        <f>IF(Table1[[#This Row],[Emission Category]]="Energy",Table1[[#This Row],[CO2e Emissions - 
Energy
 (MT CO2e/yr)]],Table1[[#This Row],[CO2e Emissions - 
Process/Fugitive 
(MT CO2e/yr)]])</f>
        <v>0</v>
      </c>
      <c r="L113" s="23" t="str">
        <f>IF(Table1[[#This Row],[CO2e Emissions (MT CO2e/yr)]]=0,"",IF(K113&lt;&gt;"",K113,0)/SUM(Table1[CO2e Emissions (MT CO2e/yr)]))</f>
        <v/>
      </c>
      <c r="M113" s="8"/>
      <c r="N113" s="8"/>
      <c r="O113" s="8"/>
      <c r="P113" s="8"/>
      <c r="Q113" s="8"/>
      <c r="R113" s="8"/>
      <c r="S113" s="8"/>
      <c r="T113" s="8"/>
      <c r="U113" s="8"/>
      <c r="V113" s="8"/>
      <c r="W113" s="8"/>
      <c r="X113" s="8"/>
      <c r="Y113" s="8"/>
      <c r="Z113" s="8"/>
      <c r="AA113" s="8"/>
      <c r="AB113" s="8"/>
      <c r="AC113" s="8"/>
      <c r="AD113" s="8"/>
      <c r="AE113" s="8"/>
    </row>
    <row r="114" spans="3:31" x14ac:dyDescent="0.35">
      <c r="C114" s="22" t="str">
        <f>IF(D114&lt;&gt;"",COUNTA($D$19:D114),"")</f>
        <v/>
      </c>
      <c r="D114" s="26"/>
      <c r="E114" s="26"/>
      <c r="F114" s="26"/>
      <c r="G114" s="26"/>
      <c r="H114" s="26"/>
      <c r="I114" s="21"/>
      <c r="J114" s="22" t="str">
        <f>IF(Table1[[#This Row],[Emission Category]]="Energy",(HLOOKUP(Table1[[#This Row],[Units]],'Emission Factors'!$B$3:$H$20,MATCH(Table1[[#This Row],[Energy Source]],'Emission Factors'!B$3:$B$20,0),FALSE))*Table1[[#This Row],[Annual Consumption]],"")</f>
        <v/>
      </c>
      <c r="K114" s="22">
        <f>IF(Table1[[#This Row],[Emission Category]]="Energy",Table1[[#This Row],[CO2e Emissions - 
Energy
 (MT CO2e/yr)]],Table1[[#This Row],[CO2e Emissions - 
Process/Fugitive 
(MT CO2e/yr)]])</f>
        <v>0</v>
      </c>
      <c r="L114" s="23" t="str">
        <f>IF(Table1[[#This Row],[CO2e Emissions (MT CO2e/yr)]]=0,"",IF(K114&lt;&gt;"",K114,0)/SUM(Table1[CO2e Emissions (MT CO2e/yr)]))</f>
        <v/>
      </c>
      <c r="M114" s="8"/>
      <c r="N114" s="8"/>
      <c r="O114" s="8"/>
      <c r="P114" s="8"/>
      <c r="Q114" s="8"/>
      <c r="R114" s="8"/>
      <c r="S114" s="8"/>
      <c r="T114" s="8"/>
      <c r="U114" s="8"/>
      <c r="V114" s="8"/>
      <c r="W114" s="8"/>
      <c r="X114" s="8"/>
      <c r="Y114" s="8"/>
      <c r="Z114" s="8"/>
      <c r="AA114" s="8"/>
      <c r="AB114" s="8"/>
      <c r="AC114" s="8"/>
      <c r="AD114" s="8"/>
      <c r="AE114" s="8"/>
    </row>
    <row r="115" spans="3:31" x14ac:dyDescent="0.35">
      <c r="C115" s="22" t="str">
        <f>IF(D115&lt;&gt;"",COUNTA($D$19:D115),"")</f>
        <v/>
      </c>
      <c r="D115" s="26"/>
      <c r="E115" s="26"/>
      <c r="F115" s="26"/>
      <c r="G115" s="26"/>
      <c r="H115" s="26"/>
      <c r="I115" s="21"/>
      <c r="J115" s="22" t="str">
        <f>IF(Table1[[#This Row],[Emission Category]]="Energy",(HLOOKUP(Table1[[#This Row],[Units]],'Emission Factors'!$B$3:$H$20,MATCH(Table1[[#This Row],[Energy Source]],'Emission Factors'!B$3:$B$20,0),FALSE))*Table1[[#This Row],[Annual Consumption]],"")</f>
        <v/>
      </c>
      <c r="K115" s="22">
        <f>IF(Table1[[#This Row],[Emission Category]]="Energy",Table1[[#This Row],[CO2e Emissions - 
Energy
 (MT CO2e/yr)]],Table1[[#This Row],[CO2e Emissions - 
Process/Fugitive 
(MT CO2e/yr)]])</f>
        <v>0</v>
      </c>
      <c r="L115" s="23" t="str">
        <f>IF(Table1[[#This Row],[CO2e Emissions (MT CO2e/yr)]]=0,"",IF(K115&lt;&gt;"",K115,0)/SUM(Table1[CO2e Emissions (MT CO2e/yr)]))</f>
        <v/>
      </c>
      <c r="M115" s="8"/>
      <c r="N115" s="8"/>
      <c r="O115" s="8"/>
      <c r="P115" s="8"/>
      <c r="Q115" s="8"/>
      <c r="R115" s="8"/>
      <c r="S115" s="8"/>
      <c r="T115" s="8"/>
      <c r="U115" s="8"/>
      <c r="V115" s="8"/>
      <c r="W115" s="8"/>
      <c r="X115" s="8"/>
      <c r="Y115" s="8"/>
      <c r="Z115" s="8"/>
      <c r="AA115" s="8"/>
      <c r="AB115" s="8"/>
      <c r="AC115" s="8"/>
      <c r="AD115" s="8"/>
      <c r="AE115" s="8"/>
    </row>
    <row r="116" spans="3:31" x14ac:dyDescent="0.35">
      <c r="C116" s="22" t="str">
        <f>IF(D116&lt;&gt;"",COUNTA($D$19:D116),"")</f>
        <v/>
      </c>
      <c r="D116" s="26"/>
      <c r="E116" s="26"/>
      <c r="F116" s="26"/>
      <c r="G116" s="26"/>
      <c r="H116" s="26"/>
      <c r="I116" s="21"/>
      <c r="J116" s="22" t="str">
        <f>IF(Table1[[#This Row],[Emission Category]]="Energy",(HLOOKUP(Table1[[#This Row],[Units]],'Emission Factors'!$B$3:$H$20,MATCH(Table1[[#This Row],[Energy Source]],'Emission Factors'!B$3:$B$20,0),FALSE))*Table1[[#This Row],[Annual Consumption]],"")</f>
        <v/>
      </c>
      <c r="K116" s="22">
        <f>IF(Table1[[#This Row],[Emission Category]]="Energy",Table1[[#This Row],[CO2e Emissions - 
Energy
 (MT CO2e/yr)]],Table1[[#This Row],[CO2e Emissions - 
Process/Fugitive 
(MT CO2e/yr)]])</f>
        <v>0</v>
      </c>
      <c r="L116" s="23" t="str">
        <f>IF(Table1[[#This Row],[CO2e Emissions (MT CO2e/yr)]]=0,"",IF(K116&lt;&gt;"",K116,0)/SUM(Table1[CO2e Emissions (MT CO2e/yr)]))</f>
        <v/>
      </c>
      <c r="M116" s="8"/>
      <c r="N116" s="8"/>
      <c r="O116" s="8"/>
      <c r="P116" s="8"/>
      <c r="Q116" s="8"/>
      <c r="R116" s="8"/>
      <c r="S116" s="8"/>
      <c r="T116" s="8"/>
      <c r="U116" s="8"/>
      <c r="V116" s="8"/>
      <c r="W116" s="8"/>
      <c r="X116" s="8"/>
      <c r="Y116" s="8"/>
      <c r="Z116" s="8"/>
      <c r="AA116" s="8"/>
      <c r="AB116" s="8"/>
      <c r="AC116" s="8"/>
      <c r="AD116" s="8"/>
      <c r="AE116" s="8"/>
    </row>
    <row r="117" spans="3:31" x14ac:dyDescent="0.35">
      <c r="C117" s="22" t="str">
        <f>IF(D117&lt;&gt;"",COUNTA($D$19:D117),"")</f>
        <v/>
      </c>
      <c r="D117" s="26"/>
      <c r="E117" s="26"/>
      <c r="F117" s="26"/>
      <c r="G117" s="26"/>
      <c r="H117" s="26"/>
      <c r="I117" s="21"/>
      <c r="J117" s="22" t="str">
        <f>IF(Table1[[#This Row],[Emission Category]]="Energy",(HLOOKUP(Table1[[#This Row],[Units]],'Emission Factors'!$B$3:$H$20,MATCH(Table1[[#This Row],[Energy Source]],'Emission Factors'!B$3:$B$20,0),FALSE))*Table1[[#This Row],[Annual Consumption]],"")</f>
        <v/>
      </c>
      <c r="K117" s="22">
        <f>IF(Table1[[#This Row],[Emission Category]]="Energy",Table1[[#This Row],[CO2e Emissions - 
Energy
 (MT CO2e/yr)]],Table1[[#This Row],[CO2e Emissions - 
Process/Fugitive 
(MT CO2e/yr)]])</f>
        <v>0</v>
      </c>
      <c r="L117" s="23" t="str">
        <f>IF(Table1[[#This Row],[CO2e Emissions (MT CO2e/yr)]]=0,"",IF(K117&lt;&gt;"",K117,0)/SUM(Table1[CO2e Emissions (MT CO2e/yr)]))</f>
        <v/>
      </c>
      <c r="M117" s="8"/>
      <c r="N117" s="8"/>
      <c r="O117" s="8"/>
      <c r="P117" s="8"/>
      <c r="Q117" s="8"/>
      <c r="R117" s="8"/>
      <c r="S117" s="8"/>
      <c r="T117" s="8"/>
      <c r="U117" s="8"/>
      <c r="V117" s="8"/>
      <c r="W117" s="8"/>
      <c r="X117" s="8"/>
      <c r="Y117" s="8"/>
      <c r="Z117" s="8"/>
      <c r="AA117" s="8"/>
      <c r="AB117" s="8"/>
      <c r="AC117" s="8"/>
      <c r="AD117" s="8"/>
      <c r="AE117" s="8"/>
    </row>
    <row r="118" spans="3:31" x14ac:dyDescent="0.35">
      <c r="C118" s="22" t="str">
        <f>IF(D118&lt;&gt;"",COUNTA($D$19:D118),"")</f>
        <v/>
      </c>
      <c r="D118" s="26"/>
      <c r="E118" s="26"/>
      <c r="F118" s="26"/>
      <c r="G118" s="26"/>
      <c r="H118" s="26"/>
      <c r="I118" s="21"/>
      <c r="J118" s="22" t="str">
        <f>IF(Table1[[#This Row],[Emission Category]]="Energy",(HLOOKUP(Table1[[#This Row],[Units]],'Emission Factors'!$B$3:$H$20,MATCH(Table1[[#This Row],[Energy Source]],'Emission Factors'!B$3:$B$20,0),FALSE))*Table1[[#This Row],[Annual Consumption]],"")</f>
        <v/>
      </c>
      <c r="K118" s="22">
        <f>IF(Table1[[#This Row],[Emission Category]]="Energy",Table1[[#This Row],[CO2e Emissions - 
Energy
 (MT CO2e/yr)]],Table1[[#This Row],[CO2e Emissions - 
Process/Fugitive 
(MT CO2e/yr)]])</f>
        <v>0</v>
      </c>
      <c r="L118" s="23" t="str">
        <f>IF(Table1[[#This Row],[CO2e Emissions (MT CO2e/yr)]]=0,"",IF(K118&lt;&gt;"",K118,0)/SUM(Table1[CO2e Emissions (MT CO2e/yr)]))</f>
        <v/>
      </c>
      <c r="M118" s="8"/>
      <c r="N118" s="8"/>
      <c r="O118" s="8"/>
      <c r="P118" s="8"/>
      <c r="Q118" s="8"/>
      <c r="R118" s="8"/>
      <c r="S118" s="8"/>
      <c r="T118" s="8"/>
      <c r="U118" s="8"/>
      <c r="V118" s="8"/>
      <c r="W118" s="8"/>
      <c r="X118" s="8"/>
      <c r="Y118" s="8"/>
      <c r="Z118" s="8"/>
      <c r="AA118" s="8"/>
      <c r="AB118" s="8"/>
      <c r="AC118" s="8"/>
      <c r="AD118" s="8"/>
      <c r="AE118" s="8"/>
    </row>
    <row r="119" spans="3:31" x14ac:dyDescent="0.35">
      <c r="C119" s="22" t="str">
        <f>IF(D119&lt;&gt;"",COUNTA($D$19:D119),"")</f>
        <v/>
      </c>
      <c r="D119" s="26"/>
      <c r="E119" s="26"/>
      <c r="F119" s="26"/>
      <c r="G119" s="26"/>
      <c r="H119" s="26"/>
      <c r="I119" s="21"/>
      <c r="J119" s="22" t="str">
        <f>IF(Table1[[#This Row],[Emission Category]]="Energy",(HLOOKUP(Table1[[#This Row],[Units]],'Emission Factors'!$B$3:$H$20,MATCH(Table1[[#This Row],[Energy Source]],'Emission Factors'!B$3:$B$20,0),FALSE))*Table1[[#This Row],[Annual Consumption]],"")</f>
        <v/>
      </c>
      <c r="K119" s="22">
        <f>IF(Table1[[#This Row],[Emission Category]]="Energy",Table1[[#This Row],[CO2e Emissions - 
Energy
 (MT CO2e/yr)]],Table1[[#This Row],[CO2e Emissions - 
Process/Fugitive 
(MT CO2e/yr)]])</f>
        <v>0</v>
      </c>
      <c r="L119" s="23" t="str">
        <f>IF(Table1[[#This Row],[CO2e Emissions (MT CO2e/yr)]]=0,"",IF(K119&lt;&gt;"",K119,0)/SUM(Table1[CO2e Emissions (MT CO2e/yr)]))</f>
        <v/>
      </c>
      <c r="M119" s="8"/>
      <c r="N119" s="8"/>
      <c r="O119" s="8"/>
      <c r="P119" s="8"/>
      <c r="Q119" s="8"/>
      <c r="R119" s="8"/>
      <c r="S119" s="8"/>
      <c r="T119" s="8"/>
      <c r="U119" s="8"/>
      <c r="V119" s="8"/>
      <c r="W119" s="8"/>
      <c r="X119" s="8"/>
      <c r="Y119" s="8"/>
      <c r="Z119" s="8"/>
      <c r="AA119" s="8"/>
      <c r="AB119" s="8"/>
      <c r="AC119" s="8"/>
      <c r="AD119" s="8"/>
      <c r="AE119" s="8"/>
    </row>
    <row r="120" spans="3:31" x14ac:dyDescent="0.35">
      <c r="C120" s="22" t="str">
        <f>IF(D120&lt;&gt;"",COUNTA($D$19:D120),"")</f>
        <v/>
      </c>
      <c r="D120" s="26"/>
      <c r="E120" s="26"/>
      <c r="F120" s="26"/>
      <c r="G120" s="26"/>
      <c r="H120" s="26"/>
      <c r="I120" s="21"/>
      <c r="J120" s="22" t="str">
        <f>IF(Table1[[#This Row],[Emission Category]]="Energy",(HLOOKUP(Table1[[#This Row],[Units]],'Emission Factors'!$B$3:$H$20,MATCH(Table1[[#This Row],[Energy Source]],'Emission Factors'!B$3:$B$20,0),FALSE))*Table1[[#This Row],[Annual Consumption]],"")</f>
        <v/>
      </c>
      <c r="K120" s="22">
        <f>IF(Table1[[#This Row],[Emission Category]]="Energy",Table1[[#This Row],[CO2e Emissions - 
Energy
 (MT CO2e/yr)]],Table1[[#This Row],[CO2e Emissions - 
Process/Fugitive 
(MT CO2e/yr)]])</f>
        <v>0</v>
      </c>
      <c r="L120" s="23" t="str">
        <f>IF(Table1[[#This Row],[CO2e Emissions (MT CO2e/yr)]]=0,"",IF(K120&lt;&gt;"",K120,0)/SUM(Table1[CO2e Emissions (MT CO2e/yr)]))</f>
        <v/>
      </c>
      <c r="M120" s="8"/>
      <c r="N120" s="8"/>
      <c r="O120" s="8"/>
      <c r="P120" s="8"/>
      <c r="Q120" s="8"/>
      <c r="R120" s="8"/>
      <c r="S120" s="8"/>
      <c r="T120" s="8"/>
      <c r="U120" s="8"/>
      <c r="V120" s="8"/>
      <c r="W120" s="8"/>
      <c r="X120" s="8"/>
      <c r="Y120" s="8"/>
      <c r="Z120" s="8"/>
      <c r="AA120" s="8"/>
      <c r="AB120" s="8"/>
      <c r="AC120" s="8"/>
      <c r="AD120" s="8"/>
      <c r="AE120" s="8"/>
    </row>
    <row r="121" spans="3:31" x14ac:dyDescent="0.35">
      <c r="C121" s="22" t="str">
        <f>IF(D121&lt;&gt;"",COUNTA($D$19:D121),"")</f>
        <v/>
      </c>
      <c r="D121" s="26"/>
      <c r="E121" s="26"/>
      <c r="F121" s="26"/>
      <c r="G121" s="26"/>
      <c r="H121" s="26"/>
      <c r="I121" s="21"/>
      <c r="J121" s="22" t="str">
        <f>IF(Table1[[#This Row],[Emission Category]]="Energy",(HLOOKUP(Table1[[#This Row],[Units]],'Emission Factors'!$B$3:$H$20,MATCH(Table1[[#This Row],[Energy Source]],'Emission Factors'!B$3:$B$20,0),FALSE))*Table1[[#This Row],[Annual Consumption]],"")</f>
        <v/>
      </c>
      <c r="K121" s="22">
        <f>IF(Table1[[#This Row],[Emission Category]]="Energy",Table1[[#This Row],[CO2e Emissions - 
Energy
 (MT CO2e/yr)]],Table1[[#This Row],[CO2e Emissions - 
Process/Fugitive 
(MT CO2e/yr)]])</f>
        <v>0</v>
      </c>
      <c r="L121" s="23" t="str">
        <f>IF(Table1[[#This Row],[CO2e Emissions (MT CO2e/yr)]]=0,"",IF(K121&lt;&gt;"",K121,0)/SUM(Table1[CO2e Emissions (MT CO2e/yr)]))</f>
        <v/>
      </c>
      <c r="M121" s="8"/>
      <c r="N121" s="8"/>
      <c r="O121" s="8"/>
      <c r="P121" s="8"/>
      <c r="Q121" s="8"/>
      <c r="R121" s="8"/>
      <c r="S121" s="8"/>
      <c r="T121" s="8"/>
      <c r="U121" s="8"/>
      <c r="V121" s="8"/>
      <c r="W121" s="8"/>
      <c r="X121" s="8"/>
      <c r="Y121" s="8"/>
      <c r="Z121" s="8"/>
      <c r="AA121" s="8"/>
      <c r="AB121" s="8"/>
      <c r="AC121" s="8"/>
      <c r="AD121" s="8"/>
      <c r="AE121" s="8"/>
    </row>
    <row r="122" spans="3:31" x14ac:dyDescent="0.35">
      <c r="C122" s="22" t="str">
        <f>IF(D122&lt;&gt;"",COUNTA($D$19:D122),"")</f>
        <v/>
      </c>
      <c r="D122" s="26"/>
      <c r="E122" s="26"/>
      <c r="F122" s="26"/>
      <c r="G122" s="26"/>
      <c r="H122" s="26"/>
      <c r="I122" s="21"/>
      <c r="J122" s="22" t="str">
        <f>IF(Table1[[#This Row],[Emission Category]]="Energy",(HLOOKUP(Table1[[#This Row],[Units]],'Emission Factors'!$B$3:$H$20,MATCH(Table1[[#This Row],[Energy Source]],'Emission Factors'!B$3:$B$20,0),FALSE))*Table1[[#This Row],[Annual Consumption]],"")</f>
        <v/>
      </c>
      <c r="K122" s="22">
        <f>IF(Table1[[#This Row],[Emission Category]]="Energy",Table1[[#This Row],[CO2e Emissions - 
Energy
 (MT CO2e/yr)]],Table1[[#This Row],[CO2e Emissions - 
Process/Fugitive 
(MT CO2e/yr)]])</f>
        <v>0</v>
      </c>
      <c r="L122" s="23" t="str">
        <f>IF(Table1[[#This Row],[CO2e Emissions (MT CO2e/yr)]]=0,"",IF(K122&lt;&gt;"",K122,0)/SUM(Table1[CO2e Emissions (MT CO2e/yr)]))</f>
        <v/>
      </c>
      <c r="M122" s="8"/>
      <c r="N122" s="8"/>
      <c r="O122" s="8"/>
      <c r="P122" s="8"/>
      <c r="Q122" s="8"/>
      <c r="R122" s="8"/>
      <c r="S122" s="8"/>
      <c r="T122" s="8"/>
      <c r="U122" s="8"/>
      <c r="V122" s="8"/>
      <c r="W122" s="8"/>
      <c r="X122" s="8"/>
      <c r="Y122" s="8"/>
      <c r="Z122" s="8"/>
      <c r="AA122" s="8"/>
      <c r="AB122" s="8"/>
      <c r="AC122" s="8"/>
      <c r="AD122" s="8"/>
      <c r="AE122" s="8"/>
    </row>
    <row r="123" spans="3:31" x14ac:dyDescent="0.35">
      <c r="C123" s="22" t="str">
        <f>IF(D123&lt;&gt;"",COUNTA($D$19:D123),"")</f>
        <v/>
      </c>
      <c r="D123" s="26"/>
      <c r="E123" s="26"/>
      <c r="F123" s="26"/>
      <c r="G123" s="26"/>
      <c r="H123" s="26"/>
      <c r="I123" s="21"/>
      <c r="J123" s="22" t="str">
        <f>IF(Table1[[#This Row],[Emission Category]]="Energy",(HLOOKUP(Table1[[#This Row],[Units]],'Emission Factors'!$B$3:$H$20,MATCH(Table1[[#This Row],[Energy Source]],'Emission Factors'!B$3:$B$20,0),FALSE))*Table1[[#This Row],[Annual Consumption]],"")</f>
        <v/>
      </c>
      <c r="K123" s="22">
        <f>IF(Table1[[#This Row],[Emission Category]]="Energy",Table1[[#This Row],[CO2e Emissions - 
Energy
 (MT CO2e/yr)]],Table1[[#This Row],[CO2e Emissions - 
Process/Fugitive 
(MT CO2e/yr)]])</f>
        <v>0</v>
      </c>
      <c r="L123" s="23" t="str">
        <f>IF(Table1[[#This Row],[CO2e Emissions (MT CO2e/yr)]]=0,"",IF(K123&lt;&gt;"",K123,0)/SUM(Table1[CO2e Emissions (MT CO2e/yr)]))</f>
        <v/>
      </c>
      <c r="M123" s="8"/>
      <c r="N123" s="8"/>
      <c r="O123" s="8"/>
      <c r="P123" s="8"/>
      <c r="Q123" s="8"/>
      <c r="R123" s="8"/>
      <c r="S123" s="8"/>
      <c r="T123" s="8"/>
      <c r="U123" s="8"/>
      <c r="V123" s="8"/>
      <c r="W123" s="8"/>
      <c r="X123" s="8"/>
      <c r="Y123" s="8"/>
      <c r="Z123" s="8"/>
      <c r="AA123" s="8"/>
      <c r="AB123" s="8"/>
      <c r="AC123" s="8"/>
      <c r="AD123" s="8"/>
      <c r="AE123" s="8"/>
    </row>
    <row r="124" spans="3:31" x14ac:dyDescent="0.35">
      <c r="C124" s="22" t="str">
        <f>IF(D124&lt;&gt;"",COUNTA($D$19:D124),"")</f>
        <v/>
      </c>
      <c r="D124" s="26"/>
      <c r="E124" s="26"/>
      <c r="F124" s="26"/>
      <c r="G124" s="26"/>
      <c r="H124" s="26"/>
      <c r="I124" s="21"/>
      <c r="J124" s="22" t="str">
        <f>IF(Table1[[#This Row],[Emission Category]]="Energy",(HLOOKUP(Table1[[#This Row],[Units]],'Emission Factors'!$B$3:$H$20,MATCH(Table1[[#This Row],[Energy Source]],'Emission Factors'!B$3:$B$20,0),FALSE))*Table1[[#This Row],[Annual Consumption]],"")</f>
        <v/>
      </c>
      <c r="K124" s="22">
        <f>IF(Table1[[#This Row],[Emission Category]]="Energy",Table1[[#This Row],[CO2e Emissions - 
Energy
 (MT CO2e/yr)]],Table1[[#This Row],[CO2e Emissions - 
Process/Fugitive 
(MT CO2e/yr)]])</f>
        <v>0</v>
      </c>
      <c r="L124" s="23" t="str">
        <f>IF(Table1[[#This Row],[CO2e Emissions (MT CO2e/yr)]]=0,"",IF(K124&lt;&gt;"",K124,0)/SUM(Table1[CO2e Emissions (MT CO2e/yr)]))</f>
        <v/>
      </c>
      <c r="M124" s="8"/>
      <c r="N124" s="8"/>
      <c r="O124" s="8"/>
      <c r="P124" s="8"/>
      <c r="Q124" s="8"/>
      <c r="R124" s="8"/>
      <c r="S124" s="8"/>
      <c r="T124" s="8"/>
      <c r="U124" s="8"/>
      <c r="V124" s="8"/>
      <c r="W124" s="8"/>
      <c r="X124" s="8"/>
      <c r="Y124" s="8"/>
      <c r="Z124" s="8"/>
      <c r="AA124" s="8"/>
      <c r="AB124" s="8"/>
      <c r="AC124" s="8"/>
      <c r="AD124" s="8"/>
      <c r="AE124" s="8"/>
    </row>
    <row r="125" spans="3:31" x14ac:dyDescent="0.35">
      <c r="C125" s="22" t="str">
        <f>IF(D125&lt;&gt;"",COUNTA($D$19:D125),"")</f>
        <v/>
      </c>
      <c r="D125" s="26"/>
      <c r="E125" s="26"/>
      <c r="F125" s="26"/>
      <c r="G125" s="26"/>
      <c r="H125" s="26"/>
      <c r="I125" s="21"/>
      <c r="J125" s="22" t="str">
        <f>IF(Table1[[#This Row],[Emission Category]]="Energy",(HLOOKUP(Table1[[#This Row],[Units]],'Emission Factors'!$B$3:$H$20,MATCH(Table1[[#This Row],[Energy Source]],'Emission Factors'!B$3:$B$20,0),FALSE))*Table1[[#This Row],[Annual Consumption]],"")</f>
        <v/>
      </c>
      <c r="K125" s="22">
        <f>IF(Table1[[#This Row],[Emission Category]]="Energy",Table1[[#This Row],[CO2e Emissions - 
Energy
 (MT CO2e/yr)]],Table1[[#This Row],[CO2e Emissions - 
Process/Fugitive 
(MT CO2e/yr)]])</f>
        <v>0</v>
      </c>
      <c r="L125" s="23" t="str">
        <f>IF(Table1[[#This Row],[CO2e Emissions (MT CO2e/yr)]]=0,"",IF(K125&lt;&gt;"",K125,0)/SUM(Table1[CO2e Emissions (MT CO2e/yr)]))</f>
        <v/>
      </c>
      <c r="M125" s="8"/>
      <c r="N125" s="8"/>
      <c r="O125" s="8"/>
      <c r="P125" s="8"/>
      <c r="Q125" s="8"/>
      <c r="R125" s="8"/>
      <c r="S125" s="8"/>
      <c r="T125" s="8"/>
      <c r="U125" s="8"/>
      <c r="V125" s="8"/>
      <c r="W125" s="8"/>
      <c r="X125" s="8"/>
      <c r="Y125" s="8"/>
      <c r="Z125" s="8"/>
      <c r="AA125" s="8"/>
      <c r="AB125" s="8"/>
      <c r="AC125" s="8"/>
      <c r="AD125" s="8"/>
      <c r="AE125" s="8"/>
    </row>
    <row r="126" spans="3:31" x14ac:dyDescent="0.35">
      <c r="C126" s="22" t="str">
        <f>IF(D126&lt;&gt;"",COUNTA($D$19:D126),"")</f>
        <v/>
      </c>
      <c r="D126" s="26"/>
      <c r="E126" s="26"/>
      <c r="F126" s="26"/>
      <c r="G126" s="26"/>
      <c r="H126" s="26"/>
      <c r="I126" s="21"/>
      <c r="J126" s="22" t="str">
        <f>IF(Table1[[#This Row],[Emission Category]]="Energy",(HLOOKUP(Table1[[#This Row],[Units]],'Emission Factors'!$B$3:$H$20,MATCH(Table1[[#This Row],[Energy Source]],'Emission Factors'!B$3:$B$20,0),FALSE))*Table1[[#This Row],[Annual Consumption]],"")</f>
        <v/>
      </c>
      <c r="K126" s="22">
        <f>IF(Table1[[#This Row],[Emission Category]]="Energy",Table1[[#This Row],[CO2e Emissions - 
Energy
 (MT CO2e/yr)]],Table1[[#This Row],[CO2e Emissions - 
Process/Fugitive 
(MT CO2e/yr)]])</f>
        <v>0</v>
      </c>
      <c r="L126" s="23" t="str">
        <f>IF(Table1[[#This Row],[CO2e Emissions (MT CO2e/yr)]]=0,"",IF(K126&lt;&gt;"",K126,0)/SUM(Table1[CO2e Emissions (MT CO2e/yr)]))</f>
        <v/>
      </c>
      <c r="M126" s="8"/>
      <c r="N126" s="8"/>
      <c r="O126" s="8"/>
      <c r="P126" s="8"/>
      <c r="Q126" s="8"/>
      <c r="R126" s="8"/>
      <c r="S126" s="8"/>
      <c r="T126" s="8"/>
      <c r="U126" s="8"/>
      <c r="V126" s="8"/>
      <c r="W126" s="8"/>
      <c r="X126" s="8"/>
      <c r="Y126" s="8"/>
      <c r="Z126" s="8"/>
      <c r="AA126" s="8"/>
      <c r="AB126" s="8"/>
      <c r="AC126" s="8"/>
      <c r="AD126" s="8"/>
      <c r="AE126" s="8"/>
    </row>
    <row r="127" spans="3:31" x14ac:dyDescent="0.35">
      <c r="C127" s="22" t="str">
        <f>IF(D127&lt;&gt;"",COUNTA($D$19:D127),"")</f>
        <v/>
      </c>
      <c r="D127" s="26"/>
      <c r="E127" s="26"/>
      <c r="F127" s="26"/>
      <c r="G127" s="26"/>
      <c r="H127" s="26"/>
      <c r="I127" s="21"/>
      <c r="J127" s="22" t="str">
        <f>IF(Table1[[#This Row],[Emission Category]]="Energy",(HLOOKUP(Table1[[#This Row],[Units]],'Emission Factors'!$B$3:$H$20,MATCH(Table1[[#This Row],[Energy Source]],'Emission Factors'!B$3:$B$20,0),FALSE))*Table1[[#This Row],[Annual Consumption]],"")</f>
        <v/>
      </c>
      <c r="K127" s="22">
        <f>IF(Table1[[#This Row],[Emission Category]]="Energy",Table1[[#This Row],[CO2e Emissions - 
Energy
 (MT CO2e/yr)]],Table1[[#This Row],[CO2e Emissions - 
Process/Fugitive 
(MT CO2e/yr)]])</f>
        <v>0</v>
      </c>
      <c r="L127" s="23" t="str">
        <f>IF(Table1[[#This Row],[CO2e Emissions (MT CO2e/yr)]]=0,"",IF(K127&lt;&gt;"",K127,0)/SUM(Table1[CO2e Emissions (MT CO2e/yr)]))</f>
        <v/>
      </c>
      <c r="M127" s="8"/>
      <c r="N127" s="8"/>
      <c r="O127" s="8"/>
      <c r="P127" s="8"/>
      <c r="Q127" s="8"/>
      <c r="R127" s="8"/>
      <c r="S127" s="8"/>
      <c r="T127" s="8"/>
      <c r="U127" s="8"/>
      <c r="V127" s="8"/>
      <c r="W127" s="8"/>
      <c r="X127" s="8"/>
      <c r="Y127" s="8"/>
      <c r="Z127" s="8"/>
      <c r="AA127" s="8"/>
      <c r="AB127" s="8"/>
      <c r="AC127" s="8"/>
      <c r="AD127" s="8"/>
      <c r="AE127" s="8"/>
    </row>
    <row r="128" spans="3:31" x14ac:dyDescent="0.35">
      <c r="C128" s="22" t="str">
        <f>IF(D128&lt;&gt;"",COUNTA($D$19:D128),"")</f>
        <v/>
      </c>
      <c r="D128" s="26"/>
      <c r="E128" s="26"/>
      <c r="F128" s="26"/>
      <c r="G128" s="26"/>
      <c r="H128" s="26"/>
      <c r="I128" s="21"/>
      <c r="J128" s="22" t="str">
        <f>IF(Table1[[#This Row],[Emission Category]]="Energy",(HLOOKUP(Table1[[#This Row],[Units]],'Emission Factors'!$B$3:$H$20,MATCH(Table1[[#This Row],[Energy Source]],'Emission Factors'!B$3:$B$20,0),FALSE))*Table1[[#This Row],[Annual Consumption]],"")</f>
        <v/>
      </c>
      <c r="K128" s="22">
        <f>IF(Table1[[#This Row],[Emission Category]]="Energy",Table1[[#This Row],[CO2e Emissions - 
Energy
 (MT CO2e/yr)]],Table1[[#This Row],[CO2e Emissions - 
Process/Fugitive 
(MT CO2e/yr)]])</f>
        <v>0</v>
      </c>
      <c r="L128" s="23" t="str">
        <f>IF(Table1[[#This Row],[CO2e Emissions (MT CO2e/yr)]]=0,"",IF(K128&lt;&gt;"",K128,0)/SUM(Table1[CO2e Emissions (MT CO2e/yr)]))</f>
        <v/>
      </c>
      <c r="M128" s="8"/>
      <c r="N128" s="8"/>
      <c r="O128" s="8"/>
      <c r="P128" s="8"/>
      <c r="Q128" s="8"/>
      <c r="R128" s="8"/>
      <c r="S128" s="8"/>
      <c r="T128" s="8"/>
      <c r="U128" s="8"/>
      <c r="V128" s="8"/>
      <c r="W128" s="8"/>
      <c r="X128" s="8"/>
      <c r="Y128" s="8"/>
      <c r="Z128" s="8"/>
      <c r="AA128" s="8"/>
      <c r="AB128" s="8"/>
      <c r="AC128" s="8"/>
      <c r="AD128" s="8"/>
      <c r="AE128" s="8"/>
    </row>
    <row r="129" spans="3:31" x14ac:dyDescent="0.35">
      <c r="C129" s="22" t="str">
        <f>IF(D129&lt;&gt;"",COUNTA($D$19:D129),"")</f>
        <v/>
      </c>
      <c r="D129" s="26"/>
      <c r="E129" s="26"/>
      <c r="F129" s="26"/>
      <c r="G129" s="26"/>
      <c r="H129" s="26"/>
      <c r="I129" s="21"/>
      <c r="J129" s="22" t="str">
        <f>IF(Table1[[#This Row],[Emission Category]]="Energy",(HLOOKUP(Table1[[#This Row],[Units]],'Emission Factors'!$B$3:$H$20,MATCH(Table1[[#This Row],[Energy Source]],'Emission Factors'!B$3:$B$20,0),FALSE))*Table1[[#This Row],[Annual Consumption]],"")</f>
        <v/>
      </c>
      <c r="K129" s="22">
        <f>IF(Table1[[#This Row],[Emission Category]]="Energy",Table1[[#This Row],[CO2e Emissions - 
Energy
 (MT CO2e/yr)]],Table1[[#This Row],[CO2e Emissions - 
Process/Fugitive 
(MT CO2e/yr)]])</f>
        <v>0</v>
      </c>
      <c r="L129" s="23" t="str">
        <f>IF(Table1[[#This Row],[CO2e Emissions (MT CO2e/yr)]]=0,"",IF(K129&lt;&gt;"",K129,0)/SUM(Table1[CO2e Emissions (MT CO2e/yr)]))</f>
        <v/>
      </c>
      <c r="M129" s="8"/>
      <c r="N129" s="8"/>
      <c r="O129" s="8"/>
      <c r="P129" s="8"/>
      <c r="Q129" s="8"/>
      <c r="R129" s="8"/>
      <c r="S129" s="8"/>
      <c r="T129" s="8"/>
      <c r="U129" s="8"/>
      <c r="V129" s="8"/>
      <c r="W129" s="8"/>
      <c r="X129" s="8"/>
      <c r="Y129" s="8"/>
      <c r="Z129" s="8"/>
      <c r="AA129" s="8"/>
      <c r="AB129" s="8"/>
      <c r="AC129" s="8"/>
      <c r="AD129" s="8"/>
      <c r="AE129" s="8"/>
    </row>
    <row r="130" spans="3:31" x14ac:dyDescent="0.35">
      <c r="C130" s="22" t="str">
        <f>IF(D130&lt;&gt;"",COUNTA($D$19:D130),"")</f>
        <v/>
      </c>
      <c r="D130" s="26"/>
      <c r="E130" s="26"/>
      <c r="F130" s="26"/>
      <c r="G130" s="26"/>
      <c r="H130" s="26"/>
      <c r="I130" s="21"/>
      <c r="J130" s="22" t="str">
        <f>IF(Table1[[#This Row],[Emission Category]]="Energy",(HLOOKUP(Table1[[#This Row],[Units]],'Emission Factors'!$B$3:$H$20,MATCH(Table1[[#This Row],[Energy Source]],'Emission Factors'!B$3:$B$20,0),FALSE))*Table1[[#This Row],[Annual Consumption]],"")</f>
        <v/>
      </c>
      <c r="K130" s="22">
        <f>IF(Table1[[#This Row],[Emission Category]]="Energy",Table1[[#This Row],[CO2e Emissions - 
Energy
 (MT CO2e/yr)]],Table1[[#This Row],[CO2e Emissions - 
Process/Fugitive 
(MT CO2e/yr)]])</f>
        <v>0</v>
      </c>
      <c r="L130" s="23" t="str">
        <f>IF(Table1[[#This Row],[CO2e Emissions (MT CO2e/yr)]]=0,"",IF(K130&lt;&gt;"",K130,0)/SUM(Table1[CO2e Emissions (MT CO2e/yr)]))</f>
        <v/>
      </c>
      <c r="M130" s="8"/>
      <c r="N130" s="8"/>
      <c r="O130" s="8"/>
      <c r="P130" s="8"/>
      <c r="Q130" s="8"/>
      <c r="R130" s="8"/>
      <c r="S130" s="8"/>
      <c r="T130" s="8"/>
      <c r="U130" s="8"/>
      <c r="V130" s="8"/>
      <c r="W130" s="8"/>
      <c r="X130" s="8"/>
      <c r="Y130" s="8"/>
      <c r="Z130" s="8"/>
      <c r="AA130" s="8"/>
      <c r="AB130" s="8"/>
      <c r="AC130" s="8"/>
      <c r="AD130" s="8"/>
      <c r="AE130" s="8"/>
    </row>
    <row r="131" spans="3:31" x14ac:dyDescent="0.35">
      <c r="C131" s="22" t="str">
        <f>IF(D131&lt;&gt;"",COUNTA($D$19:D131),"")</f>
        <v/>
      </c>
      <c r="D131" s="26"/>
      <c r="E131" s="26"/>
      <c r="F131" s="26"/>
      <c r="G131" s="26"/>
      <c r="H131" s="26"/>
      <c r="I131" s="21"/>
      <c r="J131" s="22" t="str">
        <f>IF(Table1[[#This Row],[Emission Category]]="Energy",(HLOOKUP(Table1[[#This Row],[Units]],'Emission Factors'!$B$3:$H$20,MATCH(Table1[[#This Row],[Energy Source]],'Emission Factors'!B$3:$B$20,0),FALSE))*Table1[[#This Row],[Annual Consumption]],"")</f>
        <v/>
      </c>
      <c r="K131" s="22">
        <f>IF(Table1[[#This Row],[Emission Category]]="Energy",Table1[[#This Row],[CO2e Emissions - 
Energy
 (MT CO2e/yr)]],Table1[[#This Row],[CO2e Emissions - 
Process/Fugitive 
(MT CO2e/yr)]])</f>
        <v>0</v>
      </c>
      <c r="L131" s="23" t="str">
        <f>IF(Table1[[#This Row],[CO2e Emissions (MT CO2e/yr)]]=0,"",IF(K131&lt;&gt;"",K131,0)/SUM(Table1[CO2e Emissions (MT CO2e/yr)]))</f>
        <v/>
      </c>
      <c r="M131" s="8"/>
      <c r="N131" s="8"/>
      <c r="O131" s="8"/>
      <c r="P131" s="8"/>
      <c r="Q131" s="8"/>
      <c r="R131" s="8"/>
      <c r="S131" s="8"/>
      <c r="T131" s="8"/>
      <c r="U131" s="8"/>
      <c r="V131" s="8"/>
      <c r="W131" s="8"/>
      <c r="X131" s="8"/>
      <c r="Y131" s="8"/>
      <c r="Z131" s="8"/>
      <c r="AA131" s="8"/>
      <c r="AB131" s="8"/>
      <c r="AC131" s="8"/>
      <c r="AD131" s="8"/>
      <c r="AE131" s="8"/>
    </row>
    <row r="132" spans="3:31" x14ac:dyDescent="0.35">
      <c r="C132" s="22" t="str">
        <f>IF(D132&lt;&gt;"",COUNTA($D$19:D132),"")</f>
        <v/>
      </c>
      <c r="D132" s="26"/>
      <c r="E132" s="26"/>
      <c r="F132" s="26"/>
      <c r="G132" s="26"/>
      <c r="H132" s="26"/>
      <c r="I132" s="21"/>
      <c r="J132" s="22" t="str">
        <f>IF(Table1[[#This Row],[Emission Category]]="Energy",(HLOOKUP(Table1[[#This Row],[Units]],'Emission Factors'!$B$3:$H$20,MATCH(Table1[[#This Row],[Energy Source]],'Emission Factors'!B$3:$B$20,0),FALSE))*Table1[[#This Row],[Annual Consumption]],"")</f>
        <v/>
      </c>
      <c r="K132" s="22">
        <f>IF(Table1[[#This Row],[Emission Category]]="Energy",Table1[[#This Row],[CO2e Emissions - 
Energy
 (MT CO2e/yr)]],Table1[[#This Row],[CO2e Emissions - 
Process/Fugitive 
(MT CO2e/yr)]])</f>
        <v>0</v>
      </c>
      <c r="L132" s="23" t="str">
        <f>IF(Table1[[#This Row],[CO2e Emissions (MT CO2e/yr)]]=0,"",IF(K132&lt;&gt;"",K132,0)/SUM(Table1[CO2e Emissions (MT CO2e/yr)]))</f>
        <v/>
      </c>
      <c r="M132" s="8"/>
      <c r="N132" s="8"/>
      <c r="O132" s="8"/>
      <c r="P132" s="8"/>
      <c r="Q132" s="8"/>
      <c r="R132" s="8"/>
      <c r="S132" s="8"/>
      <c r="T132" s="8"/>
      <c r="U132" s="8"/>
      <c r="V132" s="8"/>
      <c r="W132" s="8"/>
      <c r="X132" s="8"/>
      <c r="Y132" s="8"/>
      <c r="Z132" s="8"/>
      <c r="AA132" s="8"/>
      <c r="AB132" s="8"/>
      <c r="AC132" s="8"/>
      <c r="AD132" s="8"/>
      <c r="AE132" s="8"/>
    </row>
    <row r="133" spans="3:31" x14ac:dyDescent="0.35">
      <c r="C133" s="22" t="str">
        <f>IF(D133&lt;&gt;"",COUNTA($D$19:D133),"")</f>
        <v/>
      </c>
      <c r="D133" s="26"/>
      <c r="E133" s="26"/>
      <c r="F133" s="26"/>
      <c r="G133" s="26"/>
      <c r="H133" s="26"/>
      <c r="I133" s="21"/>
      <c r="J133" s="22" t="str">
        <f>IF(Table1[[#This Row],[Emission Category]]="Energy",(HLOOKUP(Table1[[#This Row],[Units]],'Emission Factors'!$B$3:$H$20,MATCH(Table1[[#This Row],[Energy Source]],'Emission Factors'!B$3:$B$20,0),FALSE))*Table1[[#This Row],[Annual Consumption]],"")</f>
        <v/>
      </c>
      <c r="K133" s="22">
        <f>IF(Table1[[#This Row],[Emission Category]]="Energy",Table1[[#This Row],[CO2e Emissions - 
Energy
 (MT CO2e/yr)]],Table1[[#This Row],[CO2e Emissions - 
Process/Fugitive 
(MT CO2e/yr)]])</f>
        <v>0</v>
      </c>
      <c r="L133" s="23" t="str">
        <f>IF(Table1[[#This Row],[CO2e Emissions (MT CO2e/yr)]]=0,"",IF(K133&lt;&gt;"",K133,0)/SUM(Table1[CO2e Emissions (MT CO2e/yr)]))</f>
        <v/>
      </c>
      <c r="M133" s="8"/>
      <c r="N133" s="8"/>
      <c r="O133" s="8"/>
      <c r="P133" s="8"/>
      <c r="Q133" s="8"/>
      <c r="R133" s="8"/>
      <c r="S133" s="8"/>
      <c r="T133" s="8"/>
      <c r="U133" s="8"/>
      <c r="V133" s="8"/>
      <c r="W133" s="8"/>
      <c r="X133" s="8"/>
      <c r="Y133" s="8"/>
      <c r="Z133" s="8"/>
      <c r="AA133" s="8"/>
      <c r="AB133" s="8"/>
      <c r="AC133" s="8"/>
      <c r="AD133" s="8"/>
      <c r="AE133" s="8"/>
    </row>
    <row r="134" spans="3:31" x14ac:dyDescent="0.35">
      <c r="C134" s="22" t="str">
        <f>IF(D134&lt;&gt;"",COUNTA($D$19:D134),"")</f>
        <v/>
      </c>
      <c r="D134" s="26"/>
      <c r="E134" s="26"/>
      <c r="F134" s="26"/>
      <c r="G134" s="26"/>
      <c r="H134" s="26"/>
      <c r="I134" s="21"/>
      <c r="J134" s="22" t="str">
        <f>IF(Table1[[#This Row],[Emission Category]]="Energy",(HLOOKUP(Table1[[#This Row],[Units]],'Emission Factors'!$B$3:$H$20,MATCH(Table1[[#This Row],[Energy Source]],'Emission Factors'!B$3:$B$20,0),FALSE))*Table1[[#This Row],[Annual Consumption]],"")</f>
        <v/>
      </c>
      <c r="K134" s="22">
        <f>IF(Table1[[#This Row],[Emission Category]]="Energy",Table1[[#This Row],[CO2e Emissions - 
Energy
 (MT CO2e/yr)]],Table1[[#This Row],[CO2e Emissions - 
Process/Fugitive 
(MT CO2e/yr)]])</f>
        <v>0</v>
      </c>
      <c r="L134" s="23" t="str">
        <f>IF(Table1[[#This Row],[CO2e Emissions (MT CO2e/yr)]]=0,"",IF(K134&lt;&gt;"",K134,0)/SUM(Table1[CO2e Emissions (MT CO2e/yr)]))</f>
        <v/>
      </c>
      <c r="M134" s="8"/>
      <c r="N134" s="8"/>
      <c r="O134" s="8"/>
      <c r="P134" s="8"/>
      <c r="Q134" s="8"/>
      <c r="R134" s="8"/>
      <c r="S134" s="8"/>
      <c r="T134" s="8"/>
      <c r="U134" s="8"/>
      <c r="V134" s="8"/>
      <c r="W134" s="8"/>
      <c r="X134" s="8"/>
      <c r="Y134" s="8"/>
      <c r="Z134" s="8"/>
      <c r="AA134" s="8"/>
      <c r="AB134" s="8"/>
      <c r="AC134" s="8"/>
      <c r="AD134" s="8"/>
      <c r="AE134" s="8"/>
    </row>
    <row r="135" spans="3:31" x14ac:dyDescent="0.35">
      <c r="C135" s="22" t="str">
        <f>IF(D135&lt;&gt;"",COUNTA($D$19:D135),"")</f>
        <v/>
      </c>
      <c r="D135" s="26"/>
      <c r="E135" s="26"/>
      <c r="F135" s="26"/>
      <c r="G135" s="26"/>
      <c r="H135" s="26"/>
      <c r="I135" s="21"/>
      <c r="J135" s="22" t="str">
        <f>IF(Table1[[#This Row],[Emission Category]]="Energy",(HLOOKUP(Table1[[#This Row],[Units]],'Emission Factors'!$B$3:$H$20,MATCH(Table1[[#This Row],[Energy Source]],'Emission Factors'!B$3:$B$20,0),FALSE))*Table1[[#This Row],[Annual Consumption]],"")</f>
        <v/>
      </c>
      <c r="K135" s="22">
        <f>IF(Table1[[#This Row],[Emission Category]]="Energy",Table1[[#This Row],[CO2e Emissions - 
Energy
 (MT CO2e/yr)]],Table1[[#This Row],[CO2e Emissions - 
Process/Fugitive 
(MT CO2e/yr)]])</f>
        <v>0</v>
      </c>
      <c r="L135" s="23" t="str">
        <f>IF(Table1[[#This Row],[CO2e Emissions (MT CO2e/yr)]]=0,"",IF(K135&lt;&gt;"",K135,0)/SUM(Table1[CO2e Emissions (MT CO2e/yr)]))</f>
        <v/>
      </c>
      <c r="M135" s="8"/>
      <c r="N135" s="8"/>
      <c r="O135" s="8"/>
      <c r="P135" s="8"/>
      <c r="Q135" s="8"/>
      <c r="R135" s="8"/>
      <c r="S135" s="8"/>
      <c r="T135" s="8"/>
      <c r="U135" s="8"/>
      <c r="V135" s="8"/>
      <c r="W135" s="8"/>
      <c r="X135" s="8"/>
      <c r="Y135" s="8"/>
      <c r="Z135" s="8"/>
      <c r="AA135" s="8"/>
      <c r="AB135" s="8"/>
      <c r="AC135" s="8"/>
      <c r="AD135" s="8"/>
      <c r="AE135" s="8"/>
    </row>
    <row r="136" spans="3:31" x14ac:dyDescent="0.35">
      <c r="C136" s="22" t="str">
        <f>IF(D136&lt;&gt;"",COUNTA($D$19:D136),"")</f>
        <v/>
      </c>
      <c r="D136" s="26"/>
      <c r="E136" s="26"/>
      <c r="F136" s="26"/>
      <c r="G136" s="26"/>
      <c r="H136" s="26"/>
      <c r="I136" s="21"/>
      <c r="J136" s="22" t="str">
        <f>IF(Table1[[#This Row],[Emission Category]]="Energy",(HLOOKUP(Table1[[#This Row],[Units]],'Emission Factors'!$B$3:$H$20,MATCH(Table1[[#This Row],[Energy Source]],'Emission Factors'!B$3:$B$20,0),FALSE))*Table1[[#This Row],[Annual Consumption]],"")</f>
        <v/>
      </c>
      <c r="K136" s="22">
        <f>IF(Table1[[#This Row],[Emission Category]]="Energy",Table1[[#This Row],[CO2e Emissions - 
Energy
 (MT CO2e/yr)]],Table1[[#This Row],[CO2e Emissions - 
Process/Fugitive 
(MT CO2e/yr)]])</f>
        <v>0</v>
      </c>
      <c r="L136" s="23" t="str">
        <f>IF(Table1[[#This Row],[CO2e Emissions (MT CO2e/yr)]]=0,"",IF(K136&lt;&gt;"",K136,0)/SUM(Table1[CO2e Emissions (MT CO2e/yr)]))</f>
        <v/>
      </c>
      <c r="M136" s="8"/>
      <c r="N136" s="8"/>
      <c r="O136" s="8"/>
      <c r="P136" s="8"/>
      <c r="Q136" s="8"/>
      <c r="R136" s="8"/>
      <c r="S136" s="8"/>
      <c r="T136" s="8"/>
      <c r="U136" s="8"/>
      <c r="V136" s="8"/>
      <c r="W136" s="8"/>
      <c r="X136" s="8"/>
      <c r="Y136" s="8"/>
      <c r="Z136" s="8"/>
      <c r="AA136" s="8"/>
      <c r="AB136" s="8"/>
      <c r="AC136" s="8"/>
      <c r="AD136" s="8"/>
      <c r="AE136" s="8"/>
    </row>
    <row r="137" spans="3:31" x14ac:dyDescent="0.35">
      <c r="C137" s="22" t="str">
        <f>IF(D137&lt;&gt;"",COUNTA($D$19:D137),"")</f>
        <v/>
      </c>
      <c r="D137" s="26"/>
      <c r="E137" s="26"/>
      <c r="F137" s="26"/>
      <c r="G137" s="26"/>
      <c r="H137" s="26"/>
      <c r="I137" s="21"/>
      <c r="J137" s="22" t="str">
        <f>IF(Table1[[#This Row],[Emission Category]]="Energy",(HLOOKUP(Table1[[#This Row],[Units]],'Emission Factors'!$B$3:$H$20,MATCH(Table1[[#This Row],[Energy Source]],'Emission Factors'!B$3:$B$20,0),FALSE))*Table1[[#This Row],[Annual Consumption]],"")</f>
        <v/>
      </c>
      <c r="K137" s="22">
        <f>IF(Table1[[#This Row],[Emission Category]]="Energy",Table1[[#This Row],[CO2e Emissions - 
Energy
 (MT CO2e/yr)]],Table1[[#This Row],[CO2e Emissions - 
Process/Fugitive 
(MT CO2e/yr)]])</f>
        <v>0</v>
      </c>
      <c r="L137" s="23" t="str">
        <f>IF(Table1[[#This Row],[CO2e Emissions (MT CO2e/yr)]]=0,"",IF(K137&lt;&gt;"",K137,0)/SUM(Table1[CO2e Emissions (MT CO2e/yr)]))</f>
        <v/>
      </c>
      <c r="M137" s="8"/>
      <c r="N137" s="8"/>
      <c r="O137" s="8"/>
      <c r="P137" s="8"/>
      <c r="Q137" s="8"/>
      <c r="R137" s="8"/>
      <c r="S137" s="8"/>
      <c r="T137" s="8"/>
      <c r="U137" s="8"/>
      <c r="V137" s="8"/>
      <c r="W137" s="8"/>
      <c r="X137" s="8"/>
      <c r="Y137" s="8"/>
      <c r="Z137" s="8"/>
      <c r="AA137" s="8"/>
      <c r="AB137" s="8"/>
      <c r="AC137" s="8"/>
      <c r="AD137" s="8"/>
      <c r="AE137" s="8"/>
    </row>
    <row r="138" spans="3:31" x14ac:dyDescent="0.35">
      <c r="C138" s="22" t="str">
        <f>IF(D138&lt;&gt;"",COUNTA($D$19:D138),"")</f>
        <v/>
      </c>
      <c r="D138" s="26"/>
      <c r="E138" s="26"/>
      <c r="F138" s="26"/>
      <c r="G138" s="26"/>
      <c r="H138" s="26"/>
      <c r="I138" s="21"/>
      <c r="J138" s="22" t="str">
        <f>IF(Table1[[#This Row],[Emission Category]]="Energy",(HLOOKUP(Table1[[#This Row],[Units]],'Emission Factors'!$B$3:$H$20,MATCH(Table1[[#This Row],[Energy Source]],'Emission Factors'!B$3:$B$20,0),FALSE))*Table1[[#This Row],[Annual Consumption]],"")</f>
        <v/>
      </c>
      <c r="K138" s="22">
        <f>IF(Table1[[#This Row],[Emission Category]]="Energy",Table1[[#This Row],[CO2e Emissions - 
Energy
 (MT CO2e/yr)]],Table1[[#This Row],[CO2e Emissions - 
Process/Fugitive 
(MT CO2e/yr)]])</f>
        <v>0</v>
      </c>
      <c r="L138" s="23" t="str">
        <f>IF(Table1[[#This Row],[CO2e Emissions (MT CO2e/yr)]]=0,"",IF(K138&lt;&gt;"",K138,0)/SUM(Table1[CO2e Emissions (MT CO2e/yr)]))</f>
        <v/>
      </c>
      <c r="M138" s="8"/>
      <c r="N138" s="8"/>
      <c r="O138" s="8"/>
      <c r="P138" s="8"/>
      <c r="Q138" s="8"/>
      <c r="R138" s="8"/>
      <c r="S138" s="8"/>
      <c r="T138" s="8"/>
      <c r="U138" s="8"/>
      <c r="V138" s="8"/>
      <c r="W138" s="8"/>
      <c r="X138" s="8"/>
      <c r="Y138" s="8"/>
      <c r="Z138" s="8"/>
      <c r="AA138" s="8"/>
      <c r="AB138" s="8"/>
      <c r="AC138" s="8"/>
      <c r="AD138" s="8"/>
      <c r="AE138" s="8"/>
    </row>
    <row r="139" spans="3:31" x14ac:dyDescent="0.35">
      <c r="C139" s="22" t="str">
        <f>IF(D139&lt;&gt;"",COUNTA($D$19:D139),"")</f>
        <v/>
      </c>
      <c r="D139" s="26"/>
      <c r="E139" s="26"/>
      <c r="F139" s="26"/>
      <c r="G139" s="26"/>
      <c r="H139" s="26"/>
      <c r="I139" s="21"/>
      <c r="J139" s="22" t="str">
        <f>IF(Table1[[#This Row],[Emission Category]]="Energy",(HLOOKUP(Table1[[#This Row],[Units]],'Emission Factors'!$B$3:$H$20,MATCH(Table1[[#This Row],[Energy Source]],'Emission Factors'!B$3:$B$20,0),FALSE))*Table1[[#This Row],[Annual Consumption]],"")</f>
        <v/>
      </c>
      <c r="K139" s="22">
        <f>IF(Table1[[#This Row],[Emission Category]]="Energy",Table1[[#This Row],[CO2e Emissions - 
Energy
 (MT CO2e/yr)]],Table1[[#This Row],[CO2e Emissions - 
Process/Fugitive 
(MT CO2e/yr)]])</f>
        <v>0</v>
      </c>
      <c r="L139" s="23" t="str">
        <f>IF(Table1[[#This Row],[CO2e Emissions (MT CO2e/yr)]]=0,"",IF(K139&lt;&gt;"",K139,0)/SUM(Table1[CO2e Emissions (MT CO2e/yr)]))</f>
        <v/>
      </c>
      <c r="M139" s="8"/>
      <c r="N139" s="8"/>
      <c r="O139" s="8"/>
      <c r="P139" s="8"/>
      <c r="Q139" s="8"/>
      <c r="R139" s="8"/>
      <c r="S139" s="8"/>
      <c r="T139" s="8"/>
      <c r="U139" s="8"/>
      <c r="V139" s="8"/>
      <c r="W139" s="8"/>
      <c r="X139" s="8"/>
      <c r="Y139" s="8"/>
      <c r="Z139" s="8"/>
      <c r="AA139" s="8"/>
      <c r="AB139" s="8"/>
      <c r="AC139" s="8"/>
      <c r="AD139" s="8"/>
      <c r="AE139" s="8"/>
    </row>
    <row r="140" spans="3:31" x14ac:dyDescent="0.35">
      <c r="C140" s="22" t="str">
        <f>IF(D140&lt;&gt;"",COUNTA($D$19:D140),"")</f>
        <v/>
      </c>
      <c r="D140" s="26"/>
      <c r="E140" s="26"/>
      <c r="F140" s="26"/>
      <c r="G140" s="26"/>
      <c r="H140" s="26"/>
      <c r="I140" s="21"/>
      <c r="J140" s="22" t="str">
        <f>IF(Table1[[#This Row],[Emission Category]]="Energy",(HLOOKUP(Table1[[#This Row],[Units]],'Emission Factors'!$B$3:$H$20,MATCH(Table1[[#This Row],[Energy Source]],'Emission Factors'!B$3:$B$20,0),FALSE))*Table1[[#This Row],[Annual Consumption]],"")</f>
        <v/>
      </c>
      <c r="K140" s="22">
        <f>IF(Table1[[#This Row],[Emission Category]]="Energy",Table1[[#This Row],[CO2e Emissions - 
Energy
 (MT CO2e/yr)]],Table1[[#This Row],[CO2e Emissions - 
Process/Fugitive 
(MT CO2e/yr)]])</f>
        <v>0</v>
      </c>
      <c r="L140" s="23" t="str">
        <f>IF(Table1[[#This Row],[CO2e Emissions (MT CO2e/yr)]]=0,"",IF(K140&lt;&gt;"",K140,0)/SUM(Table1[CO2e Emissions (MT CO2e/yr)]))</f>
        <v/>
      </c>
      <c r="M140" s="8"/>
      <c r="N140" s="8"/>
      <c r="O140" s="8"/>
      <c r="P140" s="8"/>
      <c r="Q140" s="8"/>
      <c r="R140" s="8"/>
      <c r="S140" s="8"/>
      <c r="T140" s="8"/>
      <c r="U140" s="8"/>
      <c r="V140" s="8"/>
      <c r="W140" s="8"/>
      <c r="X140" s="8"/>
      <c r="Y140" s="8"/>
      <c r="Z140" s="8"/>
      <c r="AA140" s="8"/>
      <c r="AB140" s="8"/>
      <c r="AC140" s="8"/>
      <c r="AD140" s="8"/>
      <c r="AE140" s="8"/>
    </row>
    <row r="141" spans="3:31" x14ac:dyDescent="0.35">
      <c r="C141" s="22" t="str">
        <f>IF(D141&lt;&gt;"",COUNTA($D$19:D141),"")</f>
        <v/>
      </c>
      <c r="D141" s="26"/>
      <c r="E141" s="26"/>
      <c r="F141" s="26"/>
      <c r="G141" s="26"/>
      <c r="H141" s="26"/>
      <c r="I141" s="21"/>
      <c r="J141" s="22" t="str">
        <f>IF(Table1[[#This Row],[Emission Category]]="Energy",(HLOOKUP(Table1[[#This Row],[Units]],'Emission Factors'!$B$3:$H$20,MATCH(Table1[[#This Row],[Energy Source]],'Emission Factors'!B$3:$B$20,0),FALSE))*Table1[[#This Row],[Annual Consumption]],"")</f>
        <v/>
      </c>
      <c r="K141" s="22">
        <f>IF(Table1[[#This Row],[Emission Category]]="Energy",Table1[[#This Row],[CO2e Emissions - 
Energy
 (MT CO2e/yr)]],Table1[[#This Row],[CO2e Emissions - 
Process/Fugitive 
(MT CO2e/yr)]])</f>
        <v>0</v>
      </c>
      <c r="L141" s="23" t="str">
        <f>IF(Table1[[#This Row],[CO2e Emissions (MT CO2e/yr)]]=0,"",IF(K141&lt;&gt;"",K141,0)/SUM(Table1[CO2e Emissions (MT CO2e/yr)]))</f>
        <v/>
      </c>
      <c r="M141" s="8"/>
      <c r="N141" s="8"/>
      <c r="O141" s="8"/>
      <c r="P141" s="8"/>
      <c r="Q141" s="8"/>
      <c r="R141" s="8"/>
      <c r="S141" s="8"/>
      <c r="T141" s="8"/>
      <c r="U141" s="8"/>
      <c r="V141" s="8"/>
      <c r="W141" s="8"/>
      <c r="X141" s="8"/>
      <c r="Y141" s="8"/>
      <c r="Z141" s="8"/>
      <c r="AA141" s="8"/>
      <c r="AB141" s="8"/>
      <c r="AC141" s="8"/>
      <c r="AD141" s="8"/>
      <c r="AE141" s="8"/>
    </row>
    <row r="142" spans="3:31" x14ac:dyDescent="0.35">
      <c r="C142" s="22" t="str">
        <f>IF(D142&lt;&gt;"",COUNTA($D$19:D142),"")</f>
        <v/>
      </c>
      <c r="D142" s="26"/>
      <c r="E142" s="26"/>
      <c r="F142" s="26"/>
      <c r="G142" s="26"/>
      <c r="H142" s="26"/>
      <c r="I142" s="21"/>
      <c r="J142" s="22" t="str">
        <f>IF(Table1[[#This Row],[Emission Category]]="Energy",(HLOOKUP(Table1[[#This Row],[Units]],'Emission Factors'!$B$3:$H$20,MATCH(Table1[[#This Row],[Energy Source]],'Emission Factors'!B$3:$B$20,0),FALSE))*Table1[[#This Row],[Annual Consumption]],"")</f>
        <v/>
      </c>
      <c r="K142" s="22">
        <f>IF(Table1[[#This Row],[Emission Category]]="Energy",Table1[[#This Row],[CO2e Emissions - 
Energy
 (MT CO2e/yr)]],Table1[[#This Row],[CO2e Emissions - 
Process/Fugitive 
(MT CO2e/yr)]])</f>
        <v>0</v>
      </c>
      <c r="L142" s="23" t="str">
        <f>IF(Table1[[#This Row],[CO2e Emissions (MT CO2e/yr)]]=0,"",IF(K142&lt;&gt;"",K142,0)/SUM(Table1[CO2e Emissions (MT CO2e/yr)]))</f>
        <v/>
      </c>
      <c r="M142" s="8"/>
      <c r="N142" s="8"/>
      <c r="O142" s="8"/>
      <c r="P142" s="8"/>
      <c r="Q142" s="8"/>
      <c r="R142" s="8"/>
      <c r="S142" s="8"/>
      <c r="T142" s="8"/>
      <c r="U142" s="8"/>
      <c r="V142" s="8"/>
      <c r="W142" s="8"/>
      <c r="X142" s="8"/>
      <c r="Y142" s="8"/>
      <c r="Z142" s="8"/>
      <c r="AA142" s="8"/>
      <c r="AB142" s="8"/>
      <c r="AC142" s="8"/>
      <c r="AD142" s="8"/>
      <c r="AE142" s="8"/>
    </row>
    <row r="143" spans="3:31" x14ac:dyDescent="0.35">
      <c r="C143" s="22" t="str">
        <f>IF(D143&lt;&gt;"",COUNTA($D$19:D143),"")</f>
        <v/>
      </c>
      <c r="D143" s="26"/>
      <c r="E143" s="26"/>
      <c r="F143" s="26"/>
      <c r="G143" s="26"/>
      <c r="H143" s="26"/>
      <c r="I143" s="21"/>
      <c r="J143" s="22" t="str">
        <f>IF(Table1[[#This Row],[Emission Category]]="Energy",(HLOOKUP(Table1[[#This Row],[Units]],'Emission Factors'!$B$3:$H$20,MATCH(Table1[[#This Row],[Energy Source]],'Emission Factors'!B$3:$B$20,0),FALSE))*Table1[[#This Row],[Annual Consumption]],"")</f>
        <v/>
      </c>
      <c r="K143" s="22">
        <f>IF(Table1[[#This Row],[Emission Category]]="Energy",Table1[[#This Row],[CO2e Emissions - 
Energy
 (MT CO2e/yr)]],Table1[[#This Row],[CO2e Emissions - 
Process/Fugitive 
(MT CO2e/yr)]])</f>
        <v>0</v>
      </c>
      <c r="L143" s="23" t="str">
        <f>IF(Table1[[#This Row],[CO2e Emissions (MT CO2e/yr)]]=0,"",IF(K143&lt;&gt;"",K143,0)/SUM(Table1[CO2e Emissions (MT CO2e/yr)]))</f>
        <v/>
      </c>
      <c r="M143" s="8"/>
      <c r="N143" s="8"/>
      <c r="O143" s="8"/>
      <c r="P143" s="8"/>
      <c r="Q143" s="8"/>
      <c r="R143" s="8"/>
      <c r="S143" s="8"/>
      <c r="T143" s="8"/>
      <c r="U143" s="8"/>
      <c r="V143" s="8"/>
      <c r="W143" s="8"/>
      <c r="X143" s="8"/>
      <c r="Y143" s="8"/>
      <c r="Z143" s="8"/>
      <c r="AA143" s="8"/>
      <c r="AB143" s="8"/>
      <c r="AC143" s="8"/>
      <c r="AD143" s="8"/>
      <c r="AE143" s="8"/>
    </row>
    <row r="144" spans="3:31" x14ac:dyDescent="0.35">
      <c r="C144" s="22" t="str">
        <f>IF(D144&lt;&gt;"",COUNTA($D$19:D144),"")</f>
        <v/>
      </c>
      <c r="D144" s="26"/>
      <c r="E144" s="26"/>
      <c r="F144" s="26"/>
      <c r="G144" s="26"/>
      <c r="H144" s="26"/>
      <c r="I144" s="21"/>
      <c r="J144" s="22" t="str">
        <f>IF(Table1[[#This Row],[Emission Category]]="Energy",(HLOOKUP(Table1[[#This Row],[Units]],'Emission Factors'!$B$3:$H$20,MATCH(Table1[[#This Row],[Energy Source]],'Emission Factors'!B$3:$B$20,0),FALSE))*Table1[[#This Row],[Annual Consumption]],"")</f>
        <v/>
      </c>
      <c r="K144" s="22">
        <f>IF(Table1[[#This Row],[Emission Category]]="Energy",Table1[[#This Row],[CO2e Emissions - 
Energy
 (MT CO2e/yr)]],Table1[[#This Row],[CO2e Emissions - 
Process/Fugitive 
(MT CO2e/yr)]])</f>
        <v>0</v>
      </c>
      <c r="L144" s="23" t="str">
        <f>IF(Table1[[#This Row],[CO2e Emissions (MT CO2e/yr)]]=0,"",IF(K144&lt;&gt;"",K144,0)/SUM(Table1[CO2e Emissions (MT CO2e/yr)]))</f>
        <v/>
      </c>
      <c r="M144" s="8"/>
      <c r="N144" s="8"/>
      <c r="O144" s="8"/>
      <c r="P144" s="8"/>
      <c r="Q144" s="8"/>
      <c r="R144" s="8"/>
      <c r="S144" s="8"/>
      <c r="T144" s="8"/>
      <c r="U144" s="8"/>
      <c r="V144" s="8"/>
      <c r="W144" s="8"/>
      <c r="X144" s="8"/>
      <c r="Y144" s="8"/>
      <c r="Z144" s="8"/>
      <c r="AA144" s="8"/>
      <c r="AB144" s="8"/>
      <c r="AC144" s="8"/>
      <c r="AD144" s="8"/>
      <c r="AE144" s="8"/>
    </row>
    <row r="145" spans="3:31" x14ac:dyDescent="0.35">
      <c r="C145" s="22" t="str">
        <f>IF(D145&lt;&gt;"",COUNTA($D$19:D145),"")</f>
        <v/>
      </c>
      <c r="D145" s="26"/>
      <c r="E145" s="26"/>
      <c r="F145" s="26"/>
      <c r="G145" s="26"/>
      <c r="H145" s="26"/>
      <c r="I145" s="21"/>
      <c r="J145" s="22" t="str">
        <f>IF(Table1[[#This Row],[Emission Category]]="Energy",(HLOOKUP(Table1[[#This Row],[Units]],'Emission Factors'!$B$3:$H$20,MATCH(Table1[[#This Row],[Energy Source]],'Emission Factors'!B$3:$B$20,0),FALSE))*Table1[[#This Row],[Annual Consumption]],"")</f>
        <v/>
      </c>
      <c r="K145" s="22">
        <f>IF(Table1[[#This Row],[Emission Category]]="Energy",Table1[[#This Row],[CO2e Emissions - 
Energy
 (MT CO2e/yr)]],Table1[[#This Row],[CO2e Emissions - 
Process/Fugitive 
(MT CO2e/yr)]])</f>
        <v>0</v>
      </c>
      <c r="L145" s="23" t="str">
        <f>IF(Table1[[#This Row],[CO2e Emissions (MT CO2e/yr)]]=0,"",IF(K145&lt;&gt;"",K145,0)/SUM(Table1[CO2e Emissions (MT CO2e/yr)]))</f>
        <v/>
      </c>
      <c r="M145" s="8"/>
      <c r="N145" s="8"/>
      <c r="O145" s="8"/>
      <c r="P145" s="8"/>
      <c r="Q145" s="8"/>
      <c r="R145" s="8"/>
      <c r="S145" s="8"/>
      <c r="T145" s="8"/>
      <c r="U145" s="8"/>
      <c r="V145" s="8"/>
      <c r="W145" s="8"/>
      <c r="X145" s="8"/>
      <c r="Y145" s="8"/>
      <c r="Z145" s="8"/>
      <c r="AA145" s="8"/>
      <c r="AB145" s="8"/>
      <c r="AC145" s="8"/>
      <c r="AD145" s="8"/>
      <c r="AE145" s="8"/>
    </row>
    <row r="146" spans="3:31" x14ac:dyDescent="0.35">
      <c r="C146" s="22" t="str">
        <f>IF(D146&lt;&gt;"",COUNTA($D$19:D146),"")</f>
        <v/>
      </c>
      <c r="D146" s="26"/>
      <c r="E146" s="26"/>
      <c r="F146" s="26"/>
      <c r="G146" s="26"/>
      <c r="H146" s="26"/>
      <c r="I146" s="21"/>
      <c r="J146" s="22" t="str">
        <f>IF(Table1[[#This Row],[Emission Category]]="Energy",(HLOOKUP(Table1[[#This Row],[Units]],'Emission Factors'!$B$3:$H$20,MATCH(Table1[[#This Row],[Energy Source]],'Emission Factors'!B$3:$B$20,0),FALSE))*Table1[[#This Row],[Annual Consumption]],"")</f>
        <v/>
      </c>
      <c r="K146" s="22">
        <f>IF(Table1[[#This Row],[Emission Category]]="Energy",Table1[[#This Row],[CO2e Emissions - 
Energy
 (MT CO2e/yr)]],Table1[[#This Row],[CO2e Emissions - 
Process/Fugitive 
(MT CO2e/yr)]])</f>
        <v>0</v>
      </c>
      <c r="L146" s="23" t="str">
        <f>IF(Table1[[#This Row],[CO2e Emissions (MT CO2e/yr)]]=0,"",IF(K146&lt;&gt;"",K146,0)/SUM(Table1[CO2e Emissions (MT CO2e/yr)]))</f>
        <v/>
      </c>
      <c r="M146" s="8"/>
      <c r="N146" s="8"/>
      <c r="O146" s="8"/>
      <c r="P146" s="8"/>
      <c r="Q146" s="8"/>
      <c r="R146" s="8"/>
      <c r="S146" s="8"/>
      <c r="T146" s="8"/>
      <c r="U146" s="8"/>
      <c r="V146" s="8"/>
      <c r="W146" s="8"/>
      <c r="X146" s="8"/>
      <c r="Y146" s="8"/>
      <c r="Z146" s="8"/>
      <c r="AA146" s="8"/>
      <c r="AB146" s="8"/>
      <c r="AC146" s="8"/>
      <c r="AD146" s="8"/>
      <c r="AE146" s="8"/>
    </row>
    <row r="147" spans="3:31" x14ac:dyDescent="0.35">
      <c r="C147" s="22" t="str">
        <f>IF(D147&lt;&gt;"",COUNTA($D$19:D147),"")</f>
        <v/>
      </c>
      <c r="D147" s="26"/>
      <c r="E147" s="26"/>
      <c r="F147" s="26"/>
      <c r="G147" s="26"/>
      <c r="H147" s="26"/>
      <c r="I147" s="21"/>
      <c r="J147" s="22" t="str">
        <f>IF(Table1[[#This Row],[Emission Category]]="Energy",(HLOOKUP(Table1[[#This Row],[Units]],'Emission Factors'!$B$3:$H$20,MATCH(Table1[[#This Row],[Energy Source]],'Emission Factors'!B$3:$B$20,0),FALSE))*Table1[[#This Row],[Annual Consumption]],"")</f>
        <v/>
      </c>
      <c r="K147" s="22">
        <f>IF(Table1[[#This Row],[Emission Category]]="Energy",Table1[[#This Row],[CO2e Emissions - 
Energy
 (MT CO2e/yr)]],Table1[[#This Row],[CO2e Emissions - 
Process/Fugitive 
(MT CO2e/yr)]])</f>
        <v>0</v>
      </c>
      <c r="L147" s="23" t="str">
        <f>IF(Table1[[#This Row],[CO2e Emissions (MT CO2e/yr)]]=0,"",IF(K147&lt;&gt;"",K147,0)/SUM(Table1[CO2e Emissions (MT CO2e/yr)]))</f>
        <v/>
      </c>
      <c r="M147" s="8"/>
      <c r="N147" s="8"/>
      <c r="O147" s="8"/>
      <c r="P147" s="8"/>
      <c r="Q147" s="8"/>
      <c r="R147" s="8"/>
      <c r="S147" s="8"/>
      <c r="T147" s="8"/>
      <c r="U147" s="8"/>
      <c r="V147" s="8"/>
      <c r="W147" s="8"/>
      <c r="X147" s="8"/>
      <c r="Y147" s="8"/>
      <c r="Z147" s="8"/>
      <c r="AA147" s="8"/>
      <c r="AB147" s="8"/>
      <c r="AC147" s="8"/>
      <c r="AD147" s="8"/>
      <c r="AE147" s="8"/>
    </row>
    <row r="148" spans="3:31" x14ac:dyDescent="0.35">
      <c r="C148" s="22" t="str">
        <f>IF(D148&lt;&gt;"",COUNTA($D$19:D148),"")</f>
        <v/>
      </c>
      <c r="D148" s="26"/>
      <c r="E148" s="26"/>
      <c r="F148" s="26"/>
      <c r="G148" s="26"/>
      <c r="H148" s="26"/>
      <c r="I148" s="21"/>
      <c r="J148" s="22" t="str">
        <f>IF(Table1[[#This Row],[Emission Category]]="Energy",(HLOOKUP(Table1[[#This Row],[Units]],'Emission Factors'!$B$3:$H$20,MATCH(Table1[[#This Row],[Energy Source]],'Emission Factors'!B$3:$B$20,0),FALSE))*Table1[[#This Row],[Annual Consumption]],"")</f>
        <v/>
      </c>
      <c r="K148" s="22">
        <f>IF(Table1[[#This Row],[Emission Category]]="Energy",Table1[[#This Row],[CO2e Emissions - 
Energy
 (MT CO2e/yr)]],Table1[[#This Row],[CO2e Emissions - 
Process/Fugitive 
(MT CO2e/yr)]])</f>
        <v>0</v>
      </c>
      <c r="L148" s="23" t="str">
        <f>IF(Table1[[#This Row],[CO2e Emissions (MT CO2e/yr)]]=0,"",IF(K148&lt;&gt;"",K148,0)/SUM(Table1[CO2e Emissions (MT CO2e/yr)]))</f>
        <v/>
      </c>
      <c r="M148" s="8"/>
      <c r="N148" s="8"/>
      <c r="O148" s="8"/>
      <c r="P148" s="8"/>
      <c r="Q148" s="8"/>
      <c r="R148" s="8"/>
      <c r="S148" s="8"/>
      <c r="T148" s="8"/>
      <c r="U148" s="8"/>
      <c r="V148" s="8"/>
      <c r="W148" s="8"/>
      <c r="X148" s="8"/>
      <c r="Y148" s="8"/>
      <c r="Z148" s="8"/>
      <c r="AA148" s="8"/>
      <c r="AB148" s="8"/>
      <c r="AC148" s="8"/>
      <c r="AD148" s="8"/>
      <c r="AE148" s="8"/>
    </row>
    <row r="149" spans="3:31" x14ac:dyDescent="0.35">
      <c r="C149" s="22" t="str">
        <f>IF(D149&lt;&gt;"",COUNTA($D$19:D149),"")</f>
        <v/>
      </c>
      <c r="D149" s="26"/>
      <c r="E149" s="26"/>
      <c r="F149" s="26"/>
      <c r="G149" s="26"/>
      <c r="H149" s="26"/>
      <c r="I149" s="21"/>
      <c r="J149" s="22" t="str">
        <f>IF(Table1[[#This Row],[Emission Category]]="Energy",(HLOOKUP(Table1[[#This Row],[Units]],'Emission Factors'!$B$3:$H$20,MATCH(Table1[[#This Row],[Energy Source]],'Emission Factors'!B$3:$B$20,0),FALSE))*Table1[[#This Row],[Annual Consumption]],"")</f>
        <v/>
      </c>
      <c r="K149" s="22">
        <f>IF(Table1[[#This Row],[Emission Category]]="Energy",Table1[[#This Row],[CO2e Emissions - 
Energy
 (MT CO2e/yr)]],Table1[[#This Row],[CO2e Emissions - 
Process/Fugitive 
(MT CO2e/yr)]])</f>
        <v>0</v>
      </c>
      <c r="L149" s="23" t="str">
        <f>IF(Table1[[#This Row],[CO2e Emissions (MT CO2e/yr)]]=0,"",IF(K149&lt;&gt;"",K149,0)/SUM(Table1[CO2e Emissions (MT CO2e/yr)]))</f>
        <v/>
      </c>
      <c r="M149" s="8"/>
      <c r="N149" s="8"/>
      <c r="O149" s="8"/>
      <c r="P149" s="8"/>
      <c r="Q149" s="8"/>
      <c r="R149" s="8"/>
      <c r="S149" s="8"/>
      <c r="T149" s="8"/>
      <c r="U149" s="8"/>
      <c r="V149" s="8"/>
      <c r="W149" s="8"/>
      <c r="X149" s="8"/>
      <c r="Y149" s="8"/>
      <c r="Z149" s="8"/>
      <c r="AA149" s="8"/>
      <c r="AB149" s="8"/>
      <c r="AC149" s="8"/>
      <c r="AD149" s="8"/>
      <c r="AE149" s="8"/>
    </row>
    <row r="150" spans="3:31" x14ac:dyDescent="0.35">
      <c r="C150" s="22" t="str">
        <f>IF(D150&lt;&gt;"",COUNTA($D$19:D150),"")</f>
        <v/>
      </c>
      <c r="D150" s="26"/>
      <c r="E150" s="26"/>
      <c r="F150" s="26"/>
      <c r="G150" s="26"/>
      <c r="H150" s="26"/>
      <c r="I150" s="21"/>
      <c r="J150" s="22" t="str">
        <f>IF(Table1[[#This Row],[Emission Category]]="Energy",(HLOOKUP(Table1[[#This Row],[Units]],'Emission Factors'!$B$3:$H$20,MATCH(Table1[[#This Row],[Energy Source]],'Emission Factors'!B$3:$B$20,0),FALSE))*Table1[[#This Row],[Annual Consumption]],"")</f>
        <v/>
      </c>
      <c r="K150" s="22">
        <f>IF(Table1[[#This Row],[Emission Category]]="Energy",Table1[[#This Row],[CO2e Emissions - 
Energy
 (MT CO2e/yr)]],Table1[[#This Row],[CO2e Emissions - 
Process/Fugitive 
(MT CO2e/yr)]])</f>
        <v>0</v>
      </c>
      <c r="L150" s="23" t="str">
        <f>IF(Table1[[#This Row],[CO2e Emissions (MT CO2e/yr)]]=0,"",IF(K150&lt;&gt;"",K150,0)/SUM(Table1[CO2e Emissions (MT CO2e/yr)]))</f>
        <v/>
      </c>
      <c r="M150" s="8"/>
      <c r="N150" s="8"/>
      <c r="O150" s="8"/>
      <c r="P150" s="8"/>
      <c r="Q150" s="8"/>
      <c r="R150" s="8"/>
      <c r="S150" s="8"/>
      <c r="T150" s="8"/>
      <c r="U150" s="8"/>
      <c r="V150" s="8"/>
      <c r="W150" s="8"/>
      <c r="X150" s="8"/>
      <c r="Y150" s="8"/>
      <c r="Z150" s="8"/>
      <c r="AA150" s="8"/>
      <c r="AB150" s="8"/>
      <c r="AC150" s="8"/>
      <c r="AD150" s="8"/>
      <c r="AE150" s="8"/>
    </row>
    <row r="151" spans="3:31" x14ac:dyDescent="0.35">
      <c r="C151" s="22" t="str">
        <f>IF(D151&lt;&gt;"",COUNTA($D$19:D151),"")</f>
        <v/>
      </c>
      <c r="D151" s="26"/>
      <c r="E151" s="26"/>
      <c r="F151" s="26"/>
      <c r="G151" s="26"/>
      <c r="H151" s="26"/>
      <c r="I151" s="21"/>
      <c r="J151" s="22" t="str">
        <f>IF(Table1[[#This Row],[Emission Category]]="Energy",(HLOOKUP(Table1[[#This Row],[Units]],'Emission Factors'!$B$3:$H$20,MATCH(Table1[[#This Row],[Energy Source]],'Emission Factors'!B$3:$B$20,0),FALSE))*Table1[[#This Row],[Annual Consumption]],"")</f>
        <v/>
      </c>
      <c r="K151" s="22">
        <f>IF(Table1[[#This Row],[Emission Category]]="Energy",Table1[[#This Row],[CO2e Emissions - 
Energy
 (MT CO2e/yr)]],Table1[[#This Row],[CO2e Emissions - 
Process/Fugitive 
(MT CO2e/yr)]])</f>
        <v>0</v>
      </c>
      <c r="L151" s="23" t="str">
        <f>IF(Table1[[#This Row],[CO2e Emissions (MT CO2e/yr)]]=0,"",IF(K151&lt;&gt;"",K151,0)/SUM(Table1[CO2e Emissions (MT CO2e/yr)]))</f>
        <v/>
      </c>
      <c r="M151" s="8"/>
      <c r="N151" s="8"/>
      <c r="O151" s="8"/>
      <c r="P151" s="8"/>
      <c r="Q151" s="8"/>
      <c r="R151" s="8"/>
      <c r="S151" s="8"/>
      <c r="T151" s="8"/>
      <c r="U151" s="8"/>
      <c r="V151" s="8"/>
      <c r="W151" s="8"/>
      <c r="X151" s="8"/>
      <c r="Y151" s="8"/>
      <c r="Z151" s="8"/>
      <c r="AA151" s="8"/>
      <c r="AB151" s="8"/>
      <c r="AC151" s="8"/>
      <c r="AD151" s="8"/>
      <c r="AE151" s="8"/>
    </row>
    <row r="152" spans="3:31" x14ac:dyDescent="0.35">
      <c r="C152" s="22" t="str">
        <f>IF(D152&lt;&gt;"",COUNTA($D$19:D152),"")</f>
        <v/>
      </c>
      <c r="D152" s="26"/>
      <c r="E152" s="26"/>
      <c r="F152" s="26"/>
      <c r="G152" s="26"/>
      <c r="H152" s="26"/>
      <c r="I152" s="21"/>
      <c r="J152" s="22" t="str">
        <f>IF(Table1[[#This Row],[Emission Category]]="Energy",(HLOOKUP(Table1[[#This Row],[Units]],'Emission Factors'!$B$3:$H$20,MATCH(Table1[[#This Row],[Energy Source]],'Emission Factors'!B$3:$B$20,0),FALSE))*Table1[[#This Row],[Annual Consumption]],"")</f>
        <v/>
      </c>
      <c r="K152" s="22">
        <f>IF(Table1[[#This Row],[Emission Category]]="Energy",Table1[[#This Row],[CO2e Emissions - 
Energy
 (MT CO2e/yr)]],Table1[[#This Row],[CO2e Emissions - 
Process/Fugitive 
(MT CO2e/yr)]])</f>
        <v>0</v>
      </c>
      <c r="L152" s="23" t="str">
        <f>IF(Table1[[#This Row],[CO2e Emissions (MT CO2e/yr)]]=0,"",IF(K152&lt;&gt;"",K152,0)/SUM(Table1[CO2e Emissions (MT CO2e/yr)]))</f>
        <v/>
      </c>
      <c r="M152" s="8"/>
      <c r="N152" s="8"/>
      <c r="O152" s="8"/>
      <c r="P152" s="8"/>
      <c r="Q152" s="8"/>
      <c r="R152" s="8"/>
      <c r="S152" s="8"/>
      <c r="T152" s="8"/>
      <c r="U152" s="8"/>
      <c r="V152" s="8"/>
      <c r="W152" s="8"/>
      <c r="X152" s="8"/>
      <c r="Y152" s="8"/>
      <c r="Z152" s="8"/>
      <c r="AA152" s="8"/>
      <c r="AB152" s="8"/>
      <c r="AC152" s="8"/>
      <c r="AD152" s="8"/>
      <c r="AE152" s="8"/>
    </row>
    <row r="153" spans="3:31" x14ac:dyDescent="0.35">
      <c r="C153" s="22" t="str">
        <f>IF(D153&lt;&gt;"",COUNTA($D$19:D153),"")</f>
        <v/>
      </c>
      <c r="D153" s="26"/>
      <c r="E153" s="26"/>
      <c r="F153" s="26"/>
      <c r="G153" s="26"/>
      <c r="H153" s="26"/>
      <c r="I153" s="21"/>
      <c r="J153" s="22" t="str">
        <f>IF(Table1[[#This Row],[Emission Category]]="Energy",(HLOOKUP(Table1[[#This Row],[Units]],'Emission Factors'!$B$3:$H$20,MATCH(Table1[[#This Row],[Energy Source]],'Emission Factors'!B$3:$B$20,0),FALSE))*Table1[[#This Row],[Annual Consumption]],"")</f>
        <v/>
      </c>
      <c r="K153" s="22">
        <f>IF(Table1[[#This Row],[Emission Category]]="Energy",Table1[[#This Row],[CO2e Emissions - 
Energy
 (MT CO2e/yr)]],Table1[[#This Row],[CO2e Emissions - 
Process/Fugitive 
(MT CO2e/yr)]])</f>
        <v>0</v>
      </c>
      <c r="L153" s="23" t="str">
        <f>IF(Table1[[#This Row],[CO2e Emissions (MT CO2e/yr)]]=0,"",IF(K153&lt;&gt;"",K153,0)/SUM(Table1[CO2e Emissions (MT CO2e/yr)]))</f>
        <v/>
      </c>
      <c r="M153" s="8"/>
      <c r="N153" s="8"/>
      <c r="O153" s="8"/>
      <c r="P153" s="8"/>
      <c r="Q153" s="8"/>
      <c r="R153" s="8"/>
      <c r="S153" s="8"/>
      <c r="T153" s="8"/>
      <c r="U153" s="8"/>
      <c r="V153" s="8"/>
      <c r="W153" s="8"/>
      <c r="X153" s="8"/>
      <c r="Y153" s="8"/>
      <c r="Z153" s="8"/>
      <c r="AA153" s="8"/>
      <c r="AB153" s="8"/>
      <c r="AC153" s="8"/>
      <c r="AD153" s="8"/>
      <c r="AE153" s="8"/>
    </row>
    <row r="154" spans="3:31" x14ac:dyDescent="0.35">
      <c r="C154" s="22" t="str">
        <f>IF(D154&lt;&gt;"",COUNTA($D$19:D154),"")</f>
        <v/>
      </c>
      <c r="D154" s="26"/>
      <c r="E154" s="26"/>
      <c r="F154" s="26"/>
      <c r="G154" s="26"/>
      <c r="H154" s="26"/>
      <c r="I154" s="21"/>
      <c r="J154" s="22" t="str">
        <f>IF(Table1[[#This Row],[Emission Category]]="Energy",(HLOOKUP(Table1[[#This Row],[Units]],'Emission Factors'!$B$3:$H$20,MATCH(Table1[[#This Row],[Energy Source]],'Emission Factors'!B$3:$B$20,0),FALSE))*Table1[[#This Row],[Annual Consumption]],"")</f>
        <v/>
      </c>
      <c r="K154" s="22">
        <f>IF(Table1[[#This Row],[Emission Category]]="Energy",Table1[[#This Row],[CO2e Emissions - 
Energy
 (MT CO2e/yr)]],Table1[[#This Row],[CO2e Emissions - 
Process/Fugitive 
(MT CO2e/yr)]])</f>
        <v>0</v>
      </c>
      <c r="L154" s="23" t="str">
        <f>IF(Table1[[#This Row],[CO2e Emissions (MT CO2e/yr)]]=0,"",IF(K154&lt;&gt;"",K154,0)/SUM(Table1[CO2e Emissions (MT CO2e/yr)]))</f>
        <v/>
      </c>
      <c r="M154" s="8"/>
      <c r="N154" s="8"/>
      <c r="O154" s="8"/>
      <c r="P154" s="8"/>
      <c r="Q154" s="8"/>
      <c r="R154" s="8"/>
      <c r="S154" s="8"/>
      <c r="T154" s="8"/>
      <c r="U154" s="8"/>
      <c r="V154" s="8"/>
      <c r="W154" s="8"/>
      <c r="X154" s="8"/>
      <c r="Y154" s="8"/>
      <c r="Z154" s="8"/>
      <c r="AA154" s="8"/>
      <c r="AB154" s="8"/>
      <c r="AC154" s="8"/>
      <c r="AD154" s="8"/>
      <c r="AE154" s="8"/>
    </row>
    <row r="155" spans="3:31" x14ac:dyDescent="0.35">
      <c r="C155" s="22" t="str">
        <f>IF(D155&lt;&gt;"",COUNTA($D$19:D155),"")</f>
        <v/>
      </c>
      <c r="D155" s="26"/>
      <c r="E155" s="26"/>
      <c r="F155" s="26"/>
      <c r="G155" s="26"/>
      <c r="H155" s="26"/>
      <c r="I155" s="21"/>
      <c r="J155" s="22" t="str">
        <f>IF(Table1[[#This Row],[Emission Category]]="Energy",(HLOOKUP(Table1[[#This Row],[Units]],'Emission Factors'!$B$3:$H$20,MATCH(Table1[[#This Row],[Energy Source]],'Emission Factors'!B$3:$B$20,0),FALSE))*Table1[[#This Row],[Annual Consumption]],"")</f>
        <v/>
      </c>
      <c r="K155" s="22">
        <f>IF(Table1[[#This Row],[Emission Category]]="Energy",Table1[[#This Row],[CO2e Emissions - 
Energy
 (MT CO2e/yr)]],Table1[[#This Row],[CO2e Emissions - 
Process/Fugitive 
(MT CO2e/yr)]])</f>
        <v>0</v>
      </c>
      <c r="L155" s="23" t="str">
        <f>IF(Table1[[#This Row],[CO2e Emissions (MT CO2e/yr)]]=0,"",IF(K155&lt;&gt;"",K155,0)/SUM(Table1[CO2e Emissions (MT CO2e/yr)]))</f>
        <v/>
      </c>
      <c r="M155" s="8"/>
      <c r="N155" s="8"/>
      <c r="O155" s="8"/>
      <c r="P155" s="8"/>
      <c r="Q155" s="8"/>
      <c r="R155" s="8"/>
      <c r="S155" s="8"/>
      <c r="T155" s="8"/>
      <c r="U155" s="8"/>
      <c r="V155" s="8"/>
      <c r="W155" s="8"/>
      <c r="X155" s="8"/>
      <c r="Y155" s="8"/>
      <c r="Z155" s="8"/>
      <c r="AA155" s="8"/>
      <c r="AB155" s="8"/>
      <c r="AC155" s="8"/>
      <c r="AD155" s="8"/>
      <c r="AE155" s="8"/>
    </row>
    <row r="156" spans="3:31" x14ac:dyDescent="0.35">
      <c r="C156" s="22" t="str">
        <f>IF(D156&lt;&gt;"",COUNTA($D$19:D156),"")</f>
        <v/>
      </c>
      <c r="D156" s="26"/>
      <c r="E156" s="26"/>
      <c r="F156" s="26"/>
      <c r="G156" s="26"/>
      <c r="H156" s="26"/>
      <c r="I156" s="21"/>
      <c r="J156" s="22" t="str">
        <f>IF(Table1[[#This Row],[Emission Category]]="Energy",(HLOOKUP(Table1[[#This Row],[Units]],'Emission Factors'!$B$3:$H$20,MATCH(Table1[[#This Row],[Energy Source]],'Emission Factors'!B$3:$B$20,0),FALSE))*Table1[[#This Row],[Annual Consumption]],"")</f>
        <v/>
      </c>
      <c r="K156" s="22">
        <f>IF(Table1[[#This Row],[Emission Category]]="Energy",Table1[[#This Row],[CO2e Emissions - 
Energy
 (MT CO2e/yr)]],Table1[[#This Row],[CO2e Emissions - 
Process/Fugitive 
(MT CO2e/yr)]])</f>
        <v>0</v>
      </c>
      <c r="L156" s="23" t="str">
        <f>IF(Table1[[#This Row],[CO2e Emissions (MT CO2e/yr)]]=0,"",IF(K156&lt;&gt;"",K156,0)/SUM(Table1[CO2e Emissions (MT CO2e/yr)]))</f>
        <v/>
      </c>
      <c r="M156" s="8"/>
      <c r="N156" s="8"/>
      <c r="O156" s="8"/>
      <c r="P156" s="8"/>
      <c r="Q156" s="8"/>
      <c r="R156" s="8"/>
      <c r="S156" s="8"/>
      <c r="T156" s="8"/>
      <c r="U156" s="8"/>
      <c r="V156" s="8"/>
      <c r="W156" s="8"/>
      <c r="X156" s="8"/>
      <c r="Y156" s="8"/>
      <c r="Z156" s="8"/>
      <c r="AA156" s="8"/>
      <c r="AB156" s="8"/>
      <c r="AC156" s="8"/>
      <c r="AD156" s="8"/>
      <c r="AE156" s="8"/>
    </row>
    <row r="157" spans="3:31" x14ac:dyDescent="0.35">
      <c r="C157" s="22" t="str">
        <f>IF(D157&lt;&gt;"",COUNTA($D$19:D157),"")</f>
        <v/>
      </c>
      <c r="D157" s="26"/>
      <c r="E157" s="26"/>
      <c r="F157" s="26"/>
      <c r="G157" s="26"/>
      <c r="H157" s="26"/>
      <c r="I157" s="21"/>
      <c r="J157" s="22" t="str">
        <f>IF(Table1[[#This Row],[Emission Category]]="Energy",(HLOOKUP(Table1[[#This Row],[Units]],'Emission Factors'!$B$3:$H$20,MATCH(Table1[[#This Row],[Energy Source]],'Emission Factors'!B$3:$B$20,0),FALSE))*Table1[[#This Row],[Annual Consumption]],"")</f>
        <v/>
      </c>
      <c r="K157" s="22">
        <f>IF(Table1[[#This Row],[Emission Category]]="Energy",Table1[[#This Row],[CO2e Emissions - 
Energy
 (MT CO2e/yr)]],Table1[[#This Row],[CO2e Emissions - 
Process/Fugitive 
(MT CO2e/yr)]])</f>
        <v>0</v>
      </c>
      <c r="L157" s="23" t="str">
        <f>IF(Table1[[#This Row],[CO2e Emissions (MT CO2e/yr)]]=0,"",IF(K157&lt;&gt;"",K157,0)/SUM(Table1[CO2e Emissions (MT CO2e/yr)]))</f>
        <v/>
      </c>
      <c r="M157" s="8"/>
      <c r="N157" s="8"/>
      <c r="O157" s="8"/>
      <c r="P157" s="8"/>
      <c r="Q157" s="8"/>
      <c r="R157" s="8"/>
      <c r="S157" s="8"/>
      <c r="T157" s="8"/>
      <c r="U157" s="8"/>
      <c r="V157" s="8"/>
      <c r="W157" s="8"/>
      <c r="X157" s="8"/>
      <c r="Y157" s="8"/>
      <c r="Z157" s="8"/>
      <c r="AA157" s="8"/>
      <c r="AB157" s="8"/>
      <c r="AC157" s="8"/>
      <c r="AD157" s="8"/>
      <c r="AE157" s="8"/>
    </row>
    <row r="158" spans="3:31" x14ac:dyDescent="0.35">
      <c r="C158" s="22" t="str">
        <f>IF(D158&lt;&gt;"",COUNTA($D$19:D158),"")</f>
        <v/>
      </c>
      <c r="D158" s="26"/>
      <c r="E158" s="26"/>
      <c r="F158" s="26"/>
      <c r="G158" s="26"/>
      <c r="H158" s="26"/>
      <c r="I158" s="21"/>
      <c r="J158" s="22" t="str">
        <f>IF(Table1[[#This Row],[Emission Category]]="Energy",(HLOOKUP(Table1[[#This Row],[Units]],'Emission Factors'!$B$3:$H$20,MATCH(Table1[[#This Row],[Energy Source]],'Emission Factors'!B$3:$B$20,0),FALSE))*Table1[[#This Row],[Annual Consumption]],"")</f>
        <v/>
      </c>
      <c r="K158" s="22">
        <f>IF(Table1[[#This Row],[Emission Category]]="Energy",Table1[[#This Row],[CO2e Emissions - 
Energy
 (MT CO2e/yr)]],Table1[[#This Row],[CO2e Emissions - 
Process/Fugitive 
(MT CO2e/yr)]])</f>
        <v>0</v>
      </c>
      <c r="L158" s="23" t="str">
        <f>IF(Table1[[#This Row],[CO2e Emissions (MT CO2e/yr)]]=0,"",IF(K158&lt;&gt;"",K158,0)/SUM(Table1[CO2e Emissions (MT CO2e/yr)]))</f>
        <v/>
      </c>
      <c r="M158" s="8"/>
      <c r="N158" s="8"/>
      <c r="O158" s="8"/>
      <c r="P158" s="8"/>
      <c r="Q158" s="8"/>
      <c r="R158" s="8"/>
      <c r="S158" s="8"/>
      <c r="T158" s="8"/>
      <c r="U158" s="8"/>
      <c r="V158" s="8"/>
      <c r="W158" s="8"/>
      <c r="X158" s="8"/>
      <c r="Y158" s="8"/>
      <c r="Z158" s="8"/>
      <c r="AA158" s="8"/>
      <c r="AB158" s="8"/>
      <c r="AC158" s="8"/>
      <c r="AD158" s="8"/>
      <c r="AE158" s="8"/>
    </row>
    <row r="159" spans="3:31" x14ac:dyDescent="0.35">
      <c r="C159" s="22" t="str">
        <f>IF(D159&lt;&gt;"",COUNTA($D$19:D159),"")</f>
        <v/>
      </c>
      <c r="D159" s="26"/>
      <c r="E159" s="26"/>
      <c r="F159" s="26"/>
      <c r="G159" s="26"/>
      <c r="H159" s="26"/>
      <c r="I159" s="21"/>
      <c r="J159" s="22" t="str">
        <f>IF(Table1[[#This Row],[Emission Category]]="Energy",(HLOOKUP(Table1[[#This Row],[Units]],'Emission Factors'!$B$3:$H$20,MATCH(Table1[[#This Row],[Energy Source]],'Emission Factors'!B$3:$B$20,0),FALSE))*Table1[[#This Row],[Annual Consumption]],"")</f>
        <v/>
      </c>
      <c r="K159" s="22">
        <f>IF(Table1[[#This Row],[Emission Category]]="Energy",Table1[[#This Row],[CO2e Emissions - 
Energy
 (MT CO2e/yr)]],Table1[[#This Row],[CO2e Emissions - 
Process/Fugitive 
(MT CO2e/yr)]])</f>
        <v>0</v>
      </c>
      <c r="L159" s="23" t="str">
        <f>IF(Table1[[#This Row],[CO2e Emissions (MT CO2e/yr)]]=0,"",IF(K159&lt;&gt;"",K159,0)/SUM(Table1[CO2e Emissions (MT CO2e/yr)]))</f>
        <v/>
      </c>
      <c r="M159" s="8"/>
      <c r="N159" s="8"/>
      <c r="O159" s="8"/>
      <c r="P159" s="8"/>
      <c r="Q159" s="8"/>
      <c r="R159" s="8"/>
      <c r="S159" s="8"/>
      <c r="T159" s="8"/>
      <c r="U159" s="8"/>
      <c r="V159" s="8"/>
      <c r="W159" s="8"/>
      <c r="X159" s="8"/>
      <c r="Y159" s="8"/>
      <c r="Z159" s="8"/>
      <c r="AA159" s="8"/>
      <c r="AB159" s="8"/>
      <c r="AC159" s="8"/>
      <c r="AD159" s="8"/>
      <c r="AE159" s="8"/>
    </row>
    <row r="160" spans="3:31" x14ac:dyDescent="0.35">
      <c r="C160" s="22" t="str">
        <f>IF(D160&lt;&gt;"",COUNTA($D$19:D160),"")</f>
        <v/>
      </c>
      <c r="D160" s="26"/>
      <c r="E160" s="26"/>
      <c r="F160" s="26"/>
      <c r="G160" s="26"/>
      <c r="H160" s="26"/>
      <c r="I160" s="21"/>
      <c r="J160" s="22" t="str">
        <f>IF(Table1[[#This Row],[Emission Category]]="Energy",(HLOOKUP(Table1[[#This Row],[Units]],'Emission Factors'!$B$3:$H$20,MATCH(Table1[[#This Row],[Energy Source]],'Emission Factors'!B$3:$B$20,0),FALSE))*Table1[[#This Row],[Annual Consumption]],"")</f>
        <v/>
      </c>
      <c r="K160" s="22">
        <f>IF(Table1[[#This Row],[Emission Category]]="Energy",Table1[[#This Row],[CO2e Emissions - 
Energy
 (MT CO2e/yr)]],Table1[[#This Row],[CO2e Emissions - 
Process/Fugitive 
(MT CO2e/yr)]])</f>
        <v>0</v>
      </c>
      <c r="L160" s="23" t="str">
        <f>IF(Table1[[#This Row],[CO2e Emissions (MT CO2e/yr)]]=0,"",IF(K160&lt;&gt;"",K160,0)/SUM(Table1[CO2e Emissions (MT CO2e/yr)]))</f>
        <v/>
      </c>
      <c r="M160" s="8"/>
      <c r="N160" s="8"/>
      <c r="O160" s="8"/>
      <c r="P160" s="8"/>
      <c r="Q160" s="8"/>
      <c r="R160" s="8"/>
      <c r="S160" s="8"/>
      <c r="T160" s="8"/>
      <c r="U160" s="8"/>
      <c r="V160" s="8"/>
      <c r="W160" s="8"/>
      <c r="X160" s="8"/>
      <c r="Y160" s="8"/>
      <c r="Z160" s="8"/>
      <c r="AA160" s="8"/>
      <c r="AB160" s="8"/>
      <c r="AC160" s="8"/>
      <c r="AD160" s="8"/>
      <c r="AE160" s="8"/>
    </row>
    <row r="161" spans="3:31" x14ac:dyDescent="0.35">
      <c r="C161" s="22" t="str">
        <f>IF(D161&lt;&gt;"",COUNTA($D$19:D161),"")</f>
        <v/>
      </c>
      <c r="D161" s="26"/>
      <c r="E161" s="26"/>
      <c r="F161" s="26"/>
      <c r="G161" s="26"/>
      <c r="H161" s="26"/>
      <c r="I161" s="21"/>
      <c r="J161" s="22" t="str">
        <f>IF(Table1[[#This Row],[Emission Category]]="Energy",(HLOOKUP(Table1[[#This Row],[Units]],'Emission Factors'!$B$3:$H$20,MATCH(Table1[[#This Row],[Energy Source]],'Emission Factors'!B$3:$B$20,0),FALSE))*Table1[[#This Row],[Annual Consumption]],"")</f>
        <v/>
      </c>
      <c r="K161" s="22">
        <f>IF(Table1[[#This Row],[Emission Category]]="Energy",Table1[[#This Row],[CO2e Emissions - 
Energy
 (MT CO2e/yr)]],Table1[[#This Row],[CO2e Emissions - 
Process/Fugitive 
(MT CO2e/yr)]])</f>
        <v>0</v>
      </c>
      <c r="L161" s="23" t="str">
        <f>IF(Table1[[#This Row],[CO2e Emissions (MT CO2e/yr)]]=0,"",IF(K161&lt;&gt;"",K161,0)/SUM(Table1[CO2e Emissions (MT CO2e/yr)]))</f>
        <v/>
      </c>
      <c r="M161" s="8"/>
      <c r="N161" s="8"/>
      <c r="O161" s="8"/>
      <c r="P161" s="8"/>
      <c r="Q161" s="8"/>
      <c r="R161" s="8"/>
      <c r="S161" s="8"/>
      <c r="T161" s="8"/>
      <c r="U161" s="8"/>
      <c r="V161" s="8"/>
      <c r="W161" s="8"/>
      <c r="X161" s="8"/>
      <c r="Y161" s="8"/>
      <c r="Z161" s="8"/>
      <c r="AA161" s="8"/>
      <c r="AB161" s="8"/>
      <c r="AC161" s="8"/>
      <c r="AD161" s="8"/>
      <c r="AE161" s="8"/>
    </row>
    <row r="162" spans="3:31" x14ac:dyDescent="0.35">
      <c r="C162" s="22" t="str">
        <f>IF(D162&lt;&gt;"",COUNTA($D$19:D162),"")</f>
        <v/>
      </c>
      <c r="D162" s="26"/>
      <c r="E162" s="26"/>
      <c r="F162" s="26"/>
      <c r="G162" s="26"/>
      <c r="H162" s="26"/>
      <c r="I162" s="21"/>
      <c r="J162" s="22" t="str">
        <f>IF(Table1[[#This Row],[Emission Category]]="Energy",(HLOOKUP(Table1[[#This Row],[Units]],'Emission Factors'!$B$3:$H$20,MATCH(Table1[[#This Row],[Energy Source]],'Emission Factors'!B$3:$B$20,0),FALSE))*Table1[[#This Row],[Annual Consumption]],"")</f>
        <v/>
      </c>
      <c r="K162" s="22">
        <f>IF(Table1[[#This Row],[Emission Category]]="Energy",Table1[[#This Row],[CO2e Emissions - 
Energy
 (MT CO2e/yr)]],Table1[[#This Row],[CO2e Emissions - 
Process/Fugitive 
(MT CO2e/yr)]])</f>
        <v>0</v>
      </c>
      <c r="L162" s="23" t="str">
        <f>IF(Table1[[#This Row],[CO2e Emissions (MT CO2e/yr)]]=0,"",IF(K162&lt;&gt;"",K162,0)/SUM(Table1[CO2e Emissions (MT CO2e/yr)]))</f>
        <v/>
      </c>
      <c r="M162" s="8"/>
      <c r="N162" s="8"/>
      <c r="O162" s="8"/>
      <c r="P162" s="8"/>
      <c r="Q162" s="8"/>
      <c r="R162" s="8"/>
      <c r="S162" s="8"/>
      <c r="T162" s="8"/>
      <c r="U162" s="8"/>
      <c r="V162" s="8"/>
      <c r="W162" s="8"/>
      <c r="X162" s="8"/>
      <c r="Y162" s="8"/>
      <c r="Z162" s="8"/>
      <c r="AA162" s="8"/>
      <c r="AB162" s="8"/>
      <c r="AC162" s="8"/>
      <c r="AD162" s="8"/>
      <c r="AE162" s="8"/>
    </row>
    <row r="163" spans="3:31" x14ac:dyDescent="0.35">
      <c r="C163" s="22" t="str">
        <f>IF(D163&lt;&gt;"",COUNTA($D$19:D163),"")</f>
        <v/>
      </c>
      <c r="D163" s="26"/>
      <c r="E163" s="26"/>
      <c r="F163" s="26"/>
      <c r="G163" s="26"/>
      <c r="H163" s="26"/>
      <c r="I163" s="21"/>
      <c r="J163" s="22" t="str">
        <f>IF(Table1[[#This Row],[Emission Category]]="Energy",(HLOOKUP(Table1[[#This Row],[Units]],'Emission Factors'!$B$3:$H$20,MATCH(Table1[[#This Row],[Energy Source]],'Emission Factors'!B$3:$B$20,0),FALSE))*Table1[[#This Row],[Annual Consumption]],"")</f>
        <v/>
      </c>
      <c r="K163" s="22">
        <f>IF(Table1[[#This Row],[Emission Category]]="Energy",Table1[[#This Row],[CO2e Emissions - 
Energy
 (MT CO2e/yr)]],Table1[[#This Row],[CO2e Emissions - 
Process/Fugitive 
(MT CO2e/yr)]])</f>
        <v>0</v>
      </c>
      <c r="L163" s="23" t="str">
        <f>IF(Table1[[#This Row],[CO2e Emissions (MT CO2e/yr)]]=0,"",IF(K163&lt;&gt;"",K163,0)/SUM(Table1[CO2e Emissions (MT CO2e/yr)]))</f>
        <v/>
      </c>
      <c r="M163" s="8"/>
      <c r="N163" s="8"/>
      <c r="O163" s="8"/>
      <c r="P163" s="8"/>
      <c r="Q163" s="8"/>
      <c r="R163" s="8"/>
      <c r="S163" s="8"/>
      <c r="T163" s="8"/>
      <c r="U163" s="8"/>
      <c r="V163" s="8"/>
      <c r="W163" s="8"/>
      <c r="X163" s="8"/>
      <c r="Y163" s="8"/>
      <c r="Z163" s="8"/>
      <c r="AA163" s="8"/>
      <c r="AB163" s="8"/>
      <c r="AC163" s="8"/>
      <c r="AD163" s="8"/>
      <c r="AE163" s="8"/>
    </row>
    <row r="164" spans="3:31" x14ac:dyDescent="0.35">
      <c r="C164" s="22" t="str">
        <f>IF(D164&lt;&gt;"",COUNTA($D$19:D164),"")</f>
        <v/>
      </c>
      <c r="D164" s="26"/>
      <c r="E164" s="26"/>
      <c r="F164" s="26"/>
      <c r="G164" s="26"/>
      <c r="H164" s="26"/>
      <c r="I164" s="21"/>
      <c r="J164" s="22" t="str">
        <f>IF(Table1[[#This Row],[Emission Category]]="Energy",(HLOOKUP(Table1[[#This Row],[Units]],'Emission Factors'!$B$3:$H$20,MATCH(Table1[[#This Row],[Energy Source]],'Emission Factors'!B$3:$B$20,0),FALSE))*Table1[[#This Row],[Annual Consumption]],"")</f>
        <v/>
      </c>
      <c r="K164" s="22">
        <f>IF(Table1[[#This Row],[Emission Category]]="Energy",Table1[[#This Row],[CO2e Emissions - 
Energy
 (MT CO2e/yr)]],Table1[[#This Row],[CO2e Emissions - 
Process/Fugitive 
(MT CO2e/yr)]])</f>
        <v>0</v>
      </c>
      <c r="L164" s="23" t="str">
        <f>IF(Table1[[#This Row],[CO2e Emissions (MT CO2e/yr)]]=0,"",IF(K164&lt;&gt;"",K164,0)/SUM(Table1[CO2e Emissions (MT CO2e/yr)]))</f>
        <v/>
      </c>
      <c r="M164" s="8"/>
      <c r="N164" s="8"/>
      <c r="O164" s="8"/>
      <c r="P164" s="8"/>
      <c r="Q164" s="8"/>
      <c r="R164" s="8"/>
      <c r="S164" s="8"/>
      <c r="T164" s="8"/>
      <c r="U164" s="8"/>
      <c r="V164" s="8"/>
      <c r="W164" s="8"/>
      <c r="X164" s="8"/>
      <c r="Y164" s="8"/>
      <c r="Z164" s="8"/>
      <c r="AA164" s="8"/>
      <c r="AB164" s="8"/>
      <c r="AC164" s="8"/>
      <c r="AD164" s="8"/>
      <c r="AE164" s="8"/>
    </row>
    <row r="165" spans="3:31" x14ac:dyDescent="0.35">
      <c r="C165" s="22" t="str">
        <f>IF(D165&lt;&gt;"",COUNTA($D$19:D165),"")</f>
        <v/>
      </c>
      <c r="D165" s="26"/>
      <c r="E165" s="26"/>
      <c r="F165" s="26"/>
      <c r="G165" s="26"/>
      <c r="H165" s="26"/>
      <c r="I165" s="21"/>
      <c r="J165" s="22" t="str">
        <f>IF(Table1[[#This Row],[Emission Category]]="Energy",(HLOOKUP(Table1[[#This Row],[Units]],'Emission Factors'!$B$3:$H$20,MATCH(Table1[[#This Row],[Energy Source]],'Emission Factors'!B$3:$B$20,0),FALSE))*Table1[[#This Row],[Annual Consumption]],"")</f>
        <v/>
      </c>
      <c r="K165" s="22">
        <f>IF(Table1[[#This Row],[Emission Category]]="Energy",Table1[[#This Row],[CO2e Emissions - 
Energy
 (MT CO2e/yr)]],Table1[[#This Row],[CO2e Emissions - 
Process/Fugitive 
(MT CO2e/yr)]])</f>
        <v>0</v>
      </c>
      <c r="L165" s="23" t="str">
        <f>IF(Table1[[#This Row],[CO2e Emissions (MT CO2e/yr)]]=0,"",IF(K165&lt;&gt;"",K165,0)/SUM(Table1[CO2e Emissions (MT CO2e/yr)]))</f>
        <v/>
      </c>
      <c r="M165" s="8"/>
      <c r="N165" s="8"/>
      <c r="O165" s="8"/>
      <c r="P165" s="8"/>
      <c r="Q165" s="8"/>
      <c r="R165" s="8"/>
      <c r="S165" s="8"/>
      <c r="T165" s="8"/>
      <c r="U165" s="8"/>
      <c r="V165" s="8"/>
      <c r="W165" s="8"/>
      <c r="X165" s="8"/>
      <c r="Y165" s="8"/>
      <c r="Z165" s="8"/>
      <c r="AA165" s="8"/>
      <c r="AB165" s="8"/>
      <c r="AC165" s="8"/>
      <c r="AD165" s="8"/>
      <c r="AE165" s="8"/>
    </row>
    <row r="166" spans="3:31" x14ac:dyDescent="0.35">
      <c r="C166" s="22" t="str">
        <f>IF(D166&lt;&gt;"",COUNTA($D$19:D166),"")</f>
        <v/>
      </c>
      <c r="D166" s="26"/>
      <c r="E166" s="26"/>
      <c r="F166" s="26"/>
      <c r="G166" s="26"/>
      <c r="H166" s="26"/>
      <c r="I166" s="21"/>
      <c r="J166" s="22" t="str">
        <f>IF(Table1[[#This Row],[Emission Category]]="Energy",(HLOOKUP(Table1[[#This Row],[Units]],'Emission Factors'!$B$3:$H$20,MATCH(Table1[[#This Row],[Energy Source]],'Emission Factors'!B$3:$B$20,0),FALSE))*Table1[[#This Row],[Annual Consumption]],"")</f>
        <v/>
      </c>
      <c r="K166" s="22">
        <f>IF(Table1[[#This Row],[Emission Category]]="Energy",Table1[[#This Row],[CO2e Emissions - 
Energy
 (MT CO2e/yr)]],Table1[[#This Row],[CO2e Emissions - 
Process/Fugitive 
(MT CO2e/yr)]])</f>
        <v>0</v>
      </c>
      <c r="L166" s="23" t="str">
        <f>IF(Table1[[#This Row],[CO2e Emissions (MT CO2e/yr)]]=0,"",IF(K166&lt;&gt;"",K166,0)/SUM(Table1[CO2e Emissions (MT CO2e/yr)]))</f>
        <v/>
      </c>
      <c r="M166" s="8"/>
      <c r="N166" s="8"/>
      <c r="O166" s="8"/>
      <c r="P166" s="8"/>
      <c r="Q166" s="8"/>
      <c r="R166" s="8"/>
      <c r="S166" s="8"/>
      <c r="T166" s="8"/>
      <c r="U166" s="8"/>
      <c r="V166" s="8"/>
      <c r="W166" s="8"/>
      <c r="X166" s="8"/>
      <c r="Y166" s="8"/>
      <c r="Z166" s="8"/>
      <c r="AA166" s="8"/>
      <c r="AB166" s="8"/>
      <c r="AC166" s="8"/>
      <c r="AD166" s="8"/>
      <c r="AE166" s="8"/>
    </row>
    <row r="167" spans="3:31" x14ac:dyDescent="0.35">
      <c r="C167" s="22" t="str">
        <f>IF(D167&lt;&gt;"",COUNTA($D$19:D167),"")</f>
        <v/>
      </c>
      <c r="D167" s="26"/>
      <c r="E167" s="26"/>
      <c r="F167" s="26"/>
      <c r="G167" s="26"/>
      <c r="H167" s="26"/>
      <c r="I167" s="21"/>
      <c r="J167" s="22" t="str">
        <f>IF(Table1[[#This Row],[Emission Category]]="Energy",(HLOOKUP(Table1[[#This Row],[Units]],'Emission Factors'!$B$3:$H$20,MATCH(Table1[[#This Row],[Energy Source]],'Emission Factors'!B$3:$B$20,0),FALSE))*Table1[[#This Row],[Annual Consumption]],"")</f>
        <v/>
      </c>
      <c r="K167" s="22">
        <f>IF(Table1[[#This Row],[Emission Category]]="Energy",Table1[[#This Row],[CO2e Emissions - 
Energy
 (MT CO2e/yr)]],Table1[[#This Row],[CO2e Emissions - 
Process/Fugitive 
(MT CO2e/yr)]])</f>
        <v>0</v>
      </c>
      <c r="L167" s="23" t="str">
        <f>IF(Table1[[#This Row],[CO2e Emissions (MT CO2e/yr)]]=0,"",IF(K167&lt;&gt;"",K167,0)/SUM(Table1[CO2e Emissions (MT CO2e/yr)]))</f>
        <v/>
      </c>
      <c r="M167" s="8"/>
      <c r="N167" s="8"/>
      <c r="O167" s="8"/>
      <c r="P167" s="8"/>
      <c r="Q167" s="8"/>
      <c r="R167" s="8"/>
      <c r="S167" s="8"/>
      <c r="T167" s="8"/>
      <c r="U167" s="8"/>
      <c r="V167" s="8"/>
      <c r="W167" s="8"/>
      <c r="X167" s="8"/>
      <c r="Y167" s="8"/>
      <c r="Z167" s="8"/>
      <c r="AA167" s="8"/>
      <c r="AB167" s="8"/>
      <c r="AC167" s="8"/>
      <c r="AD167" s="8"/>
      <c r="AE167" s="8"/>
    </row>
    <row r="168" spans="3:31" x14ac:dyDescent="0.35">
      <c r="C168" s="22" t="str">
        <f>IF(D168&lt;&gt;"",COUNTA($D$19:D168),"")</f>
        <v/>
      </c>
      <c r="D168" s="26"/>
      <c r="E168" s="26"/>
      <c r="F168" s="26"/>
      <c r="G168" s="26"/>
      <c r="H168" s="26"/>
      <c r="I168" s="21"/>
      <c r="J168" s="22" t="str">
        <f>IF(Table1[[#This Row],[Emission Category]]="Energy",(HLOOKUP(Table1[[#This Row],[Units]],'Emission Factors'!$B$3:$H$20,MATCH(Table1[[#This Row],[Energy Source]],'Emission Factors'!B$3:$B$20,0),FALSE))*Table1[[#This Row],[Annual Consumption]],"")</f>
        <v/>
      </c>
      <c r="K168" s="22">
        <f>IF(Table1[[#This Row],[Emission Category]]="Energy",Table1[[#This Row],[CO2e Emissions - 
Energy
 (MT CO2e/yr)]],Table1[[#This Row],[CO2e Emissions - 
Process/Fugitive 
(MT CO2e/yr)]])</f>
        <v>0</v>
      </c>
      <c r="L168" s="23" t="str">
        <f>IF(Table1[[#This Row],[CO2e Emissions (MT CO2e/yr)]]=0,"",IF(K168&lt;&gt;"",K168,0)/SUM(Table1[CO2e Emissions (MT CO2e/yr)]))</f>
        <v/>
      </c>
      <c r="M168" s="8"/>
      <c r="N168" s="8"/>
      <c r="O168" s="8"/>
      <c r="P168" s="8"/>
      <c r="Q168" s="8"/>
      <c r="R168" s="8"/>
      <c r="S168" s="8"/>
      <c r="T168" s="8"/>
      <c r="U168" s="8"/>
      <c r="V168" s="8"/>
      <c r="W168" s="8"/>
      <c r="X168" s="8"/>
      <c r="Y168" s="8"/>
      <c r="Z168" s="8"/>
      <c r="AA168" s="8"/>
      <c r="AB168" s="8"/>
      <c r="AC168" s="8"/>
      <c r="AD168" s="8"/>
      <c r="AE168" s="8"/>
    </row>
    <row r="169" spans="3:31" x14ac:dyDescent="0.35">
      <c r="C169" s="22" t="str">
        <f>IF(D169&lt;&gt;"",COUNTA($D$19:D169),"")</f>
        <v/>
      </c>
      <c r="D169" s="26"/>
      <c r="E169" s="26"/>
      <c r="F169" s="26"/>
      <c r="G169" s="26"/>
      <c r="H169" s="26"/>
      <c r="I169" s="21"/>
      <c r="J169" s="22" t="str">
        <f>IF(Table1[[#This Row],[Emission Category]]="Energy",(HLOOKUP(Table1[[#This Row],[Units]],'Emission Factors'!$B$3:$H$20,MATCH(Table1[[#This Row],[Energy Source]],'Emission Factors'!B$3:$B$20,0),FALSE))*Table1[[#This Row],[Annual Consumption]],"")</f>
        <v/>
      </c>
      <c r="K169" s="22">
        <f>IF(Table1[[#This Row],[Emission Category]]="Energy",Table1[[#This Row],[CO2e Emissions - 
Energy
 (MT CO2e/yr)]],Table1[[#This Row],[CO2e Emissions - 
Process/Fugitive 
(MT CO2e/yr)]])</f>
        <v>0</v>
      </c>
      <c r="L169" s="23" t="str">
        <f>IF(Table1[[#This Row],[CO2e Emissions (MT CO2e/yr)]]=0,"",IF(K169&lt;&gt;"",K169,0)/SUM(Table1[CO2e Emissions (MT CO2e/yr)]))</f>
        <v/>
      </c>
      <c r="M169" s="8"/>
      <c r="N169" s="8"/>
      <c r="O169" s="8"/>
      <c r="P169" s="8"/>
      <c r="Q169" s="8"/>
      <c r="R169" s="8"/>
      <c r="S169" s="8"/>
      <c r="T169" s="8"/>
      <c r="U169" s="8"/>
      <c r="V169" s="8"/>
      <c r="W169" s="8"/>
      <c r="X169" s="8"/>
      <c r="Y169" s="8"/>
      <c r="Z169" s="8"/>
      <c r="AA169" s="8"/>
      <c r="AB169" s="8"/>
      <c r="AC169" s="8"/>
      <c r="AD169" s="8"/>
      <c r="AE169" s="8"/>
    </row>
    <row r="170" spans="3:31" x14ac:dyDescent="0.35">
      <c r="C170" s="22" t="str">
        <f>IF(D170&lt;&gt;"",COUNTA($D$19:D170),"")</f>
        <v/>
      </c>
      <c r="D170" s="26"/>
      <c r="E170" s="26"/>
      <c r="F170" s="26"/>
      <c r="G170" s="26"/>
      <c r="H170" s="26"/>
      <c r="I170" s="21"/>
      <c r="J170" s="22" t="str">
        <f>IF(Table1[[#This Row],[Emission Category]]="Energy",(HLOOKUP(Table1[[#This Row],[Units]],'Emission Factors'!$B$3:$H$20,MATCH(Table1[[#This Row],[Energy Source]],'Emission Factors'!B$3:$B$20,0),FALSE))*Table1[[#This Row],[Annual Consumption]],"")</f>
        <v/>
      </c>
      <c r="K170" s="22">
        <f>IF(Table1[[#This Row],[Emission Category]]="Energy",Table1[[#This Row],[CO2e Emissions - 
Energy
 (MT CO2e/yr)]],Table1[[#This Row],[CO2e Emissions - 
Process/Fugitive 
(MT CO2e/yr)]])</f>
        <v>0</v>
      </c>
      <c r="L170" s="23" t="str">
        <f>IF(Table1[[#This Row],[CO2e Emissions (MT CO2e/yr)]]=0,"",IF(K170&lt;&gt;"",K170,0)/SUM(Table1[CO2e Emissions (MT CO2e/yr)]))</f>
        <v/>
      </c>
      <c r="M170" s="8"/>
      <c r="N170" s="8"/>
      <c r="O170" s="8"/>
      <c r="P170" s="8"/>
      <c r="Q170" s="8"/>
      <c r="R170" s="8"/>
      <c r="S170" s="8"/>
      <c r="T170" s="8"/>
      <c r="U170" s="8"/>
      <c r="V170" s="8"/>
      <c r="W170" s="8"/>
      <c r="X170" s="8"/>
      <c r="Y170" s="8"/>
      <c r="Z170" s="8"/>
      <c r="AA170" s="8"/>
      <c r="AB170" s="8"/>
      <c r="AC170" s="8"/>
      <c r="AD170" s="8"/>
      <c r="AE170" s="8"/>
    </row>
    <row r="171" spans="3:31" x14ac:dyDescent="0.35">
      <c r="C171" s="22" t="str">
        <f>IF(D171&lt;&gt;"",COUNTA($D$19:D171),"")</f>
        <v/>
      </c>
      <c r="D171" s="26"/>
      <c r="E171" s="26"/>
      <c r="F171" s="26"/>
      <c r="G171" s="26"/>
      <c r="H171" s="26"/>
      <c r="I171" s="21"/>
      <c r="J171" s="22" t="str">
        <f>IF(Table1[[#This Row],[Emission Category]]="Energy",(HLOOKUP(Table1[[#This Row],[Units]],'Emission Factors'!$B$3:$H$20,MATCH(Table1[[#This Row],[Energy Source]],'Emission Factors'!B$3:$B$20,0),FALSE))*Table1[[#This Row],[Annual Consumption]],"")</f>
        <v/>
      </c>
      <c r="K171" s="22">
        <f>IF(Table1[[#This Row],[Emission Category]]="Energy",Table1[[#This Row],[CO2e Emissions - 
Energy
 (MT CO2e/yr)]],Table1[[#This Row],[CO2e Emissions - 
Process/Fugitive 
(MT CO2e/yr)]])</f>
        <v>0</v>
      </c>
      <c r="L171" s="23" t="str">
        <f>IF(Table1[[#This Row],[CO2e Emissions (MT CO2e/yr)]]=0,"",IF(K171&lt;&gt;"",K171,0)/SUM(Table1[CO2e Emissions (MT CO2e/yr)]))</f>
        <v/>
      </c>
      <c r="M171" s="8"/>
      <c r="N171" s="8"/>
      <c r="O171" s="8"/>
      <c r="P171" s="8"/>
      <c r="Q171" s="8"/>
      <c r="R171" s="8"/>
      <c r="S171" s="8"/>
      <c r="T171" s="8"/>
      <c r="U171" s="8"/>
      <c r="V171" s="8"/>
      <c r="W171" s="8"/>
      <c r="X171" s="8"/>
      <c r="Y171" s="8"/>
      <c r="Z171" s="8"/>
      <c r="AA171" s="8"/>
      <c r="AB171" s="8"/>
      <c r="AC171" s="8"/>
      <c r="AD171" s="8"/>
      <c r="AE171" s="8"/>
    </row>
    <row r="172" spans="3:31" x14ac:dyDescent="0.35">
      <c r="C172" s="22" t="str">
        <f>IF(D172&lt;&gt;"",COUNTA($D$19:D172),"")</f>
        <v/>
      </c>
      <c r="D172" s="26"/>
      <c r="E172" s="26"/>
      <c r="F172" s="26"/>
      <c r="G172" s="26"/>
      <c r="H172" s="26"/>
      <c r="I172" s="21"/>
      <c r="J172" s="22" t="str">
        <f>IF(Table1[[#This Row],[Emission Category]]="Energy",(HLOOKUP(Table1[[#This Row],[Units]],'Emission Factors'!$B$3:$H$20,MATCH(Table1[[#This Row],[Energy Source]],'Emission Factors'!B$3:$B$20,0),FALSE))*Table1[[#This Row],[Annual Consumption]],"")</f>
        <v/>
      </c>
      <c r="K172" s="22">
        <f>IF(Table1[[#This Row],[Emission Category]]="Energy",Table1[[#This Row],[CO2e Emissions - 
Energy
 (MT CO2e/yr)]],Table1[[#This Row],[CO2e Emissions - 
Process/Fugitive 
(MT CO2e/yr)]])</f>
        <v>0</v>
      </c>
      <c r="L172" s="23" t="str">
        <f>IF(Table1[[#This Row],[CO2e Emissions (MT CO2e/yr)]]=0,"",IF(K172&lt;&gt;"",K172,0)/SUM(Table1[CO2e Emissions (MT CO2e/yr)]))</f>
        <v/>
      </c>
      <c r="M172" s="8"/>
      <c r="N172" s="8"/>
      <c r="O172" s="8"/>
      <c r="P172" s="8"/>
      <c r="Q172" s="8"/>
      <c r="R172" s="8"/>
      <c r="S172" s="8"/>
      <c r="T172" s="8"/>
      <c r="U172" s="8"/>
      <c r="V172" s="8"/>
      <c r="W172" s="8"/>
      <c r="X172" s="8"/>
      <c r="Y172" s="8"/>
      <c r="Z172" s="8"/>
      <c r="AA172" s="8"/>
      <c r="AB172" s="8"/>
      <c r="AC172" s="8"/>
      <c r="AD172" s="8"/>
      <c r="AE172" s="8"/>
    </row>
    <row r="173" spans="3:31" x14ac:dyDescent="0.35">
      <c r="C173" s="22" t="str">
        <f>IF(D173&lt;&gt;"",COUNTA($D$19:D173),"")</f>
        <v/>
      </c>
      <c r="D173" s="26"/>
      <c r="E173" s="26"/>
      <c r="F173" s="26"/>
      <c r="G173" s="26"/>
      <c r="H173" s="26"/>
      <c r="I173" s="21"/>
      <c r="J173" s="22" t="str">
        <f>IF(Table1[[#This Row],[Emission Category]]="Energy",(HLOOKUP(Table1[[#This Row],[Units]],'Emission Factors'!$B$3:$H$20,MATCH(Table1[[#This Row],[Energy Source]],'Emission Factors'!B$3:$B$20,0),FALSE))*Table1[[#This Row],[Annual Consumption]],"")</f>
        <v/>
      </c>
      <c r="K173" s="22">
        <f>IF(Table1[[#This Row],[Emission Category]]="Energy",Table1[[#This Row],[CO2e Emissions - 
Energy
 (MT CO2e/yr)]],Table1[[#This Row],[CO2e Emissions - 
Process/Fugitive 
(MT CO2e/yr)]])</f>
        <v>0</v>
      </c>
      <c r="L173" s="23" t="str">
        <f>IF(Table1[[#This Row],[CO2e Emissions (MT CO2e/yr)]]=0,"",IF(K173&lt;&gt;"",K173,0)/SUM(Table1[CO2e Emissions (MT CO2e/yr)]))</f>
        <v/>
      </c>
      <c r="M173" s="8"/>
      <c r="N173" s="8"/>
      <c r="O173" s="8"/>
      <c r="P173" s="8"/>
      <c r="Q173" s="8"/>
      <c r="R173" s="8"/>
      <c r="S173" s="8"/>
      <c r="T173" s="8"/>
      <c r="U173" s="8"/>
      <c r="V173" s="8"/>
      <c r="W173" s="8"/>
      <c r="X173" s="8"/>
      <c r="Y173" s="8"/>
      <c r="Z173" s="8"/>
      <c r="AA173" s="8"/>
      <c r="AB173" s="8"/>
      <c r="AC173" s="8"/>
      <c r="AD173" s="8"/>
      <c r="AE173" s="8"/>
    </row>
    <row r="174" spans="3:31" x14ac:dyDescent="0.35">
      <c r="C174" s="22" t="str">
        <f>IF(D174&lt;&gt;"",COUNTA($D$19:D174),"")</f>
        <v/>
      </c>
      <c r="D174" s="26"/>
      <c r="E174" s="26"/>
      <c r="F174" s="26"/>
      <c r="G174" s="26"/>
      <c r="H174" s="26"/>
      <c r="I174" s="21"/>
      <c r="J174" s="22" t="str">
        <f>IF(Table1[[#This Row],[Emission Category]]="Energy",(HLOOKUP(Table1[[#This Row],[Units]],'Emission Factors'!$B$3:$H$20,MATCH(Table1[[#This Row],[Energy Source]],'Emission Factors'!B$3:$B$20,0),FALSE))*Table1[[#This Row],[Annual Consumption]],"")</f>
        <v/>
      </c>
      <c r="K174" s="22">
        <f>IF(Table1[[#This Row],[Emission Category]]="Energy",Table1[[#This Row],[CO2e Emissions - 
Energy
 (MT CO2e/yr)]],Table1[[#This Row],[CO2e Emissions - 
Process/Fugitive 
(MT CO2e/yr)]])</f>
        <v>0</v>
      </c>
      <c r="L174" s="23" t="str">
        <f>IF(Table1[[#This Row],[CO2e Emissions (MT CO2e/yr)]]=0,"",IF(K174&lt;&gt;"",K174,0)/SUM(Table1[CO2e Emissions (MT CO2e/yr)]))</f>
        <v/>
      </c>
      <c r="M174" s="8"/>
      <c r="N174" s="8"/>
      <c r="O174" s="8"/>
      <c r="P174" s="8"/>
      <c r="Q174" s="8"/>
      <c r="R174" s="8"/>
      <c r="S174" s="8"/>
      <c r="T174" s="8"/>
      <c r="U174" s="8"/>
      <c r="V174" s="8"/>
      <c r="W174" s="8"/>
      <c r="X174" s="8"/>
      <c r="Y174" s="8"/>
      <c r="Z174" s="8"/>
      <c r="AA174" s="8"/>
      <c r="AB174" s="8"/>
      <c r="AC174" s="8"/>
      <c r="AD174" s="8"/>
      <c r="AE174" s="8"/>
    </row>
    <row r="175" spans="3:31" x14ac:dyDescent="0.35">
      <c r="C175" s="22" t="str">
        <f>IF(D175&lt;&gt;"",COUNTA($D$19:D175),"")</f>
        <v/>
      </c>
      <c r="D175" s="26"/>
      <c r="E175" s="26"/>
      <c r="F175" s="26"/>
      <c r="G175" s="26"/>
      <c r="H175" s="26"/>
      <c r="I175" s="21"/>
      <c r="J175" s="22" t="str">
        <f>IF(Table1[[#This Row],[Emission Category]]="Energy",(HLOOKUP(Table1[[#This Row],[Units]],'Emission Factors'!$B$3:$H$20,MATCH(Table1[[#This Row],[Energy Source]],'Emission Factors'!B$3:$B$20,0),FALSE))*Table1[[#This Row],[Annual Consumption]],"")</f>
        <v/>
      </c>
      <c r="K175" s="22">
        <f>IF(Table1[[#This Row],[Emission Category]]="Energy",Table1[[#This Row],[CO2e Emissions - 
Energy
 (MT CO2e/yr)]],Table1[[#This Row],[CO2e Emissions - 
Process/Fugitive 
(MT CO2e/yr)]])</f>
        <v>0</v>
      </c>
      <c r="L175" s="23" t="str">
        <f>IF(Table1[[#This Row],[CO2e Emissions (MT CO2e/yr)]]=0,"",IF(K175&lt;&gt;"",K175,0)/SUM(Table1[CO2e Emissions (MT CO2e/yr)]))</f>
        <v/>
      </c>
      <c r="M175" s="8"/>
      <c r="N175" s="8"/>
      <c r="O175" s="8"/>
      <c r="P175" s="8"/>
      <c r="Q175" s="8"/>
      <c r="R175" s="8"/>
      <c r="S175" s="8"/>
      <c r="T175" s="8"/>
      <c r="U175" s="8"/>
      <c r="V175" s="8"/>
      <c r="W175" s="8"/>
      <c r="X175" s="8"/>
      <c r="Y175" s="8"/>
      <c r="Z175" s="8"/>
      <c r="AA175" s="8"/>
      <c r="AB175" s="8"/>
      <c r="AC175" s="8"/>
      <c r="AD175" s="8"/>
      <c r="AE175" s="8"/>
    </row>
    <row r="176" spans="3:31" x14ac:dyDescent="0.35">
      <c r="C176" s="22" t="str">
        <f>IF(D176&lt;&gt;"",COUNTA($D$19:D176),"")</f>
        <v/>
      </c>
      <c r="D176" s="26"/>
      <c r="E176" s="26"/>
      <c r="F176" s="26"/>
      <c r="G176" s="26"/>
      <c r="H176" s="26"/>
      <c r="I176" s="21"/>
      <c r="J176" s="22" t="str">
        <f>IF(Table1[[#This Row],[Emission Category]]="Energy",(HLOOKUP(Table1[[#This Row],[Units]],'Emission Factors'!$B$3:$H$20,MATCH(Table1[[#This Row],[Energy Source]],'Emission Factors'!B$3:$B$20,0),FALSE))*Table1[[#This Row],[Annual Consumption]],"")</f>
        <v/>
      </c>
      <c r="K176" s="22">
        <f>IF(Table1[[#This Row],[Emission Category]]="Energy",Table1[[#This Row],[CO2e Emissions - 
Energy
 (MT CO2e/yr)]],Table1[[#This Row],[CO2e Emissions - 
Process/Fugitive 
(MT CO2e/yr)]])</f>
        <v>0</v>
      </c>
      <c r="L176" s="23" t="str">
        <f>IF(Table1[[#This Row],[CO2e Emissions (MT CO2e/yr)]]=0,"",IF(K176&lt;&gt;"",K176,0)/SUM(Table1[CO2e Emissions (MT CO2e/yr)]))</f>
        <v/>
      </c>
      <c r="M176" s="8"/>
      <c r="N176" s="8"/>
      <c r="O176" s="8"/>
      <c r="P176" s="8"/>
      <c r="Q176" s="8"/>
      <c r="R176" s="8"/>
      <c r="S176" s="8"/>
      <c r="T176" s="8"/>
      <c r="U176" s="8"/>
      <c r="V176" s="8"/>
      <c r="W176" s="8"/>
      <c r="X176" s="8"/>
      <c r="Y176" s="8"/>
      <c r="Z176" s="8"/>
      <c r="AA176" s="8"/>
      <c r="AB176" s="8"/>
      <c r="AC176" s="8"/>
      <c r="AD176" s="8"/>
      <c r="AE176" s="8"/>
    </row>
    <row r="177" spans="3:31" x14ac:dyDescent="0.35">
      <c r="C177" s="22" t="str">
        <f>IF(D177&lt;&gt;"",COUNTA($D$19:D177),"")</f>
        <v/>
      </c>
      <c r="D177" s="26"/>
      <c r="E177" s="26"/>
      <c r="F177" s="26"/>
      <c r="G177" s="26"/>
      <c r="H177" s="26"/>
      <c r="I177" s="21"/>
      <c r="J177" s="22" t="str">
        <f>IF(Table1[[#This Row],[Emission Category]]="Energy",(HLOOKUP(Table1[[#This Row],[Units]],'Emission Factors'!$B$3:$H$20,MATCH(Table1[[#This Row],[Energy Source]],'Emission Factors'!B$3:$B$20,0),FALSE))*Table1[[#This Row],[Annual Consumption]],"")</f>
        <v/>
      </c>
      <c r="K177" s="22">
        <f>IF(Table1[[#This Row],[Emission Category]]="Energy",Table1[[#This Row],[CO2e Emissions - 
Energy
 (MT CO2e/yr)]],Table1[[#This Row],[CO2e Emissions - 
Process/Fugitive 
(MT CO2e/yr)]])</f>
        <v>0</v>
      </c>
      <c r="L177" s="23" t="str">
        <f>IF(Table1[[#This Row],[CO2e Emissions (MT CO2e/yr)]]=0,"",IF(K177&lt;&gt;"",K177,0)/SUM(Table1[CO2e Emissions (MT CO2e/yr)]))</f>
        <v/>
      </c>
      <c r="M177" s="8"/>
      <c r="N177" s="8"/>
      <c r="O177" s="8"/>
      <c r="P177" s="8"/>
      <c r="Q177" s="8"/>
      <c r="R177" s="8"/>
      <c r="S177" s="8"/>
      <c r="T177" s="8"/>
      <c r="U177" s="8"/>
      <c r="V177" s="8"/>
      <c r="W177" s="8"/>
      <c r="X177" s="8"/>
      <c r="Y177" s="8"/>
      <c r="Z177" s="8"/>
      <c r="AA177" s="8"/>
      <c r="AB177" s="8"/>
      <c r="AC177" s="8"/>
      <c r="AD177" s="8"/>
      <c r="AE177" s="8"/>
    </row>
    <row r="178" spans="3:31" x14ac:dyDescent="0.35">
      <c r="C178" s="22" t="str">
        <f>IF(D178&lt;&gt;"",COUNTA($D$19:D178),"")</f>
        <v/>
      </c>
      <c r="D178" s="26"/>
      <c r="E178" s="26"/>
      <c r="F178" s="26"/>
      <c r="G178" s="26"/>
      <c r="H178" s="26"/>
      <c r="I178" s="21"/>
      <c r="J178" s="22" t="str">
        <f>IF(Table1[[#This Row],[Emission Category]]="Energy",(HLOOKUP(Table1[[#This Row],[Units]],'Emission Factors'!$B$3:$H$20,MATCH(Table1[[#This Row],[Energy Source]],'Emission Factors'!B$3:$B$20,0),FALSE))*Table1[[#This Row],[Annual Consumption]],"")</f>
        <v/>
      </c>
      <c r="K178" s="22">
        <f>IF(Table1[[#This Row],[Emission Category]]="Energy",Table1[[#This Row],[CO2e Emissions - 
Energy
 (MT CO2e/yr)]],Table1[[#This Row],[CO2e Emissions - 
Process/Fugitive 
(MT CO2e/yr)]])</f>
        <v>0</v>
      </c>
      <c r="L178" s="23" t="str">
        <f>IF(Table1[[#This Row],[CO2e Emissions (MT CO2e/yr)]]=0,"",IF(K178&lt;&gt;"",K178,0)/SUM(Table1[CO2e Emissions (MT CO2e/yr)]))</f>
        <v/>
      </c>
      <c r="M178" s="8"/>
      <c r="N178" s="8"/>
      <c r="O178" s="8"/>
      <c r="P178" s="8"/>
      <c r="Q178" s="8"/>
      <c r="R178" s="8"/>
      <c r="S178" s="8"/>
      <c r="T178" s="8"/>
      <c r="U178" s="8"/>
      <c r="V178" s="8"/>
      <c r="W178" s="8"/>
      <c r="X178" s="8"/>
      <c r="Y178" s="8"/>
      <c r="Z178" s="8"/>
      <c r="AA178" s="8"/>
      <c r="AB178" s="8"/>
      <c r="AC178" s="8"/>
      <c r="AD178" s="8"/>
      <c r="AE178" s="8"/>
    </row>
    <row r="179" spans="3:31" x14ac:dyDescent="0.35">
      <c r="C179" s="22" t="str">
        <f>IF(D179&lt;&gt;"",COUNTA($D$19:D179),"")</f>
        <v/>
      </c>
      <c r="D179" s="26"/>
      <c r="E179" s="26"/>
      <c r="F179" s="26"/>
      <c r="G179" s="26"/>
      <c r="H179" s="26"/>
      <c r="I179" s="21"/>
      <c r="J179" s="22" t="str">
        <f>IF(Table1[[#This Row],[Emission Category]]="Energy",(HLOOKUP(Table1[[#This Row],[Units]],'Emission Factors'!$B$3:$H$20,MATCH(Table1[[#This Row],[Energy Source]],'Emission Factors'!B$3:$B$20,0),FALSE))*Table1[[#This Row],[Annual Consumption]],"")</f>
        <v/>
      </c>
      <c r="K179" s="22">
        <f>IF(Table1[[#This Row],[Emission Category]]="Energy",Table1[[#This Row],[CO2e Emissions - 
Energy
 (MT CO2e/yr)]],Table1[[#This Row],[CO2e Emissions - 
Process/Fugitive 
(MT CO2e/yr)]])</f>
        <v>0</v>
      </c>
      <c r="L179" s="23" t="str">
        <f>IF(Table1[[#This Row],[CO2e Emissions (MT CO2e/yr)]]=0,"",IF(K179&lt;&gt;"",K179,0)/SUM(Table1[CO2e Emissions (MT CO2e/yr)]))</f>
        <v/>
      </c>
      <c r="M179" s="8"/>
      <c r="N179" s="8"/>
      <c r="O179" s="8"/>
      <c r="P179" s="8"/>
      <c r="Q179" s="8"/>
      <c r="R179" s="8"/>
      <c r="S179" s="8"/>
      <c r="T179" s="8"/>
      <c r="U179" s="8"/>
      <c r="V179" s="8"/>
      <c r="W179" s="8"/>
      <c r="X179" s="8"/>
      <c r="Y179" s="8"/>
      <c r="Z179" s="8"/>
      <c r="AA179" s="8"/>
      <c r="AB179" s="8"/>
      <c r="AC179" s="8"/>
      <c r="AD179" s="8"/>
      <c r="AE179" s="8"/>
    </row>
    <row r="180" spans="3:31" x14ac:dyDescent="0.35">
      <c r="C180" s="22" t="str">
        <f>IF(D180&lt;&gt;"",COUNTA($D$19:D180),"")</f>
        <v/>
      </c>
      <c r="D180" s="26"/>
      <c r="E180" s="26"/>
      <c r="F180" s="26"/>
      <c r="G180" s="26"/>
      <c r="H180" s="26"/>
      <c r="I180" s="21"/>
      <c r="J180" s="22" t="str">
        <f>IF(Table1[[#This Row],[Emission Category]]="Energy",(HLOOKUP(Table1[[#This Row],[Units]],'Emission Factors'!$B$3:$H$20,MATCH(Table1[[#This Row],[Energy Source]],'Emission Factors'!B$3:$B$20,0),FALSE))*Table1[[#This Row],[Annual Consumption]],"")</f>
        <v/>
      </c>
      <c r="K180" s="22">
        <f>IF(Table1[[#This Row],[Emission Category]]="Energy",Table1[[#This Row],[CO2e Emissions - 
Energy
 (MT CO2e/yr)]],Table1[[#This Row],[CO2e Emissions - 
Process/Fugitive 
(MT CO2e/yr)]])</f>
        <v>0</v>
      </c>
      <c r="L180" s="23" t="str">
        <f>IF(Table1[[#This Row],[CO2e Emissions (MT CO2e/yr)]]=0,"",IF(K180&lt;&gt;"",K180,0)/SUM(Table1[CO2e Emissions (MT CO2e/yr)]))</f>
        <v/>
      </c>
      <c r="M180" s="8"/>
      <c r="N180" s="8"/>
      <c r="O180" s="8"/>
      <c r="P180" s="8"/>
      <c r="Q180" s="8"/>
      <c r="R180" s="8"/>
      <c r="S180" s="8"/>
      <c r="T180" s="8"/>
      <c r="U180" s="8"/>
      <c r="V180" s="8"/>
      <c r="W180" s="8"/>
      <c r="X180" s="8"/>
      <c r="Y180" s="8"/>
      <c r="Z180" s="8"/>
      <c r="AA180" s="8"/>
      <c r="AB180" s="8"/>
      <c r="AC180" s="8"/>
      <c r="AD180" s="8"/>
      <c r="AE180" s="8"/>
    </row>
    <row r="181" spans="3:31" x14ac:dyDescent="0.35">
      <c r="C181" s="22" t="str">
        <f>IF(D181&lt;&gt;"",COUNTA($D$19:D181),"")</f>
        <v/>
      </c>
      <c r="D181" s="26"/>
      <c r="E181" s="26"/>
      <c r="F181" s="26"/>
      <c r="G181" s="26"/>
      <c r="H181" s="26"/>
      <c r="I181" s="21"/>
      <c r="J181" s="22" t="str">
        <f>IF(Table1[[#This Row],[Emission Category]]="Energy",(HLOOKUP(Table1[[#This Row],[Units]],'Emission Factors'!$B$3:$H$20,MATCH(Table1[[#This Row],[Energy Source]],'Emission Factors'!B$3:$B$20,0),FALSE))*Table1[[#This Row],[Annual Consumption]],"")</f>
        <v/>
      </c>
      <c r="K181" s="22">
        <f>IF(Table1[[#This Row],[Emission Category]]="Energy",Table1[[#This Row],[CO2e Emissions - 
Energy
 (MT CO2e/yr)]],Table1[[#This Row],[CO2e Emissions - 
Process/Fugitive 
(MT CO2e/yr)]])</f>
        <v>0</v>
      </c>
      <c r="L181" s="23" t="str">
        <f>IF(Table1[[#This Row],[CO2e Emissions (MT CO2e/yr)]]=0,"",IF(K181&lt;&gt;"",K181,0)/SUM(Table1[CO2e Emissions (MT CO2e/yr)]))</f>
        <v/>
      </c>
      <c r="M181" s="8"/>
      <c r="N181" s="8"/>
      <c r="O181" s="8"/>
      <c r="P181" s="8"/>
      <c r="Q181" s="8"/>
      <c r="R181" s="8"/>
      <c r="S181" s="8"/>
      <c r="T181" s="8"/>
      <c r="U181" s="8"/>
      <c r="V181" s="8"/>
      <c r="W181" s="8"/>
      <c r="X181" s="8"/>
      <c r="Y181" s="8"/>
      <c r="Z181" s="8"/>
      <c r="AA181" s="8"/>
      <c r="AB181" s="8"/>
      <c r="AC181" s="8"/>
      <c r="AD181" s="8"/>
      <c r="AE181" s="8"/>
    </row>
    <row r="182" spans="3:31" x14ac:dyDescent="0.35">
      <c r="C182" s="22" t="str">
        <f>IF(D182&lt;&gt;"",COUNTA($D$19:D182),"")</f>
        <v/>
      </c>
      <c r="D182" s="26"/>
      <c r="E182" s="26"/>
      <c r="F182" s="26"/>
      <c r="G182" s="26"/>
      <c r="H182" s="26"/>
      <c r="I182" s="21"/>
      <c r="J182" s="22" t="str">
        <f>IF(Table1[[#This Row],[Emission Category]]="Energy",(HLOOKUP(Table1[[#This Row],[Units]],'Emission Factors'!$B$3:$H$20,MATCH(Table1[[#This Row],[Energy Source]],'Emission Factors'!B$3:$B$20,0),FALSE))*Table1[[#This Row],[Annual Consumption]],"")</f>
        <v/>
      </c>
      <c r="K182" s="22">
        <f>IF(Table1[[#This Row],[Emission Category]]="Energy",Table1[[#This Row],[CO2e Emissions - 
Energy
 (MT CO2e/yr)]],Table1[[#This Row],[CO2e Emissions - 
Process/Fugitive 
(MT CO2e/yr)]])</f>
        <v>0</v>
      </c>
      <c r="L182" s="23" t="str">
        <f>IF(Table1[[#This Row],[CO2e Emissions (MT CO2e/yr)]]=0,"",IF(K182&lt;&gt;"",K182,0)/SUM(Table1[CO2e Emissions (MT CO2e/yr)]))</f>
        <v/>
      </c>
      <c r="M182" s="8"/>
      <c r="N182" s="8"/>
      <c r="O182" s="8"/>
      <c r="P182" s="8"/>
      <c r="Q182" s="8"/>
      <c r="R182" s="8"/>
      <c r="S182" s="8"/>
      <c r="T182" s="8"/>
      <c r="U182" s="8"/>
      <c r="V182" s="8"/>
      <c r="W182" s="8"/>
      <c r="X182" s="8"/>
      <c r="Y182" s="8"/>
      <c r="Z182" s="8"/>
      <c r="AA182" s="8"/>
      <c r="AB182" s="8"/>
      <c r="AC182" s="8"/>
      <c r="AD182" s="8"/>
      <c r="AE182" s="8"/>
    </row>
    <row r="183" spans="3:31" x14ac:dyDescent="0.35">
      <c r="C183" s="22" t="str">
        <f>IF(D183&lt;&gt;"",COUNTA($D$19:D183),"")</f>
        <v/>
      </c>
      <c r="D183" s="26"/>
      <c r="E183" s="26"/>
      <c r="F183" s="26"/>
      <c r="G183" s="26"/>
      <c r="H183" s="26"/>
      <c r="I183" s="21"/>
      <c r="J183" s="22" t="str">
        <f>IF(Table1[[#This Row],[Emission Category]]="Energy",(HLOOKUP(Table1[[#This Row],[Units]],'Emission Factors'!$B$3:$H$20,MATCH(Table1[[#This Row],[Energy Source]],'Emission Factors'!B$3:$B$20,0),FALSE))*Table1[[#This Row],[Annual Consumption]],"")</f>
        <v/>
      </c>
      <c r="K183" s="22">
        <f>IF(Table1[[#This Row],[Emission Category]]="Energy",Table1[[#This Row],[CO2e Emissions - 
Energy
 (MT CO2e/yr)]],Table1[[#This Row],[CO2e Emissions - 
Process/Fugitive 
(MT CO2e/yr)]])</f>
        <v>0</v>
      </c>
      <c r="L183" s="23" t="str">
        <f>IF(Table1[[#This Row],[CO2e Emissions (MT CO2e/yr)]]=0,"",IF(K183&lt;&gt;"",K183,0)/SUM(Table1[CO2e Emissions (MT CO2e/yr)]))</f>
        <v/>
      </c>
      <c r="M183" s="8"/>
      <c r="N183" s="8"/>
      <c r="O183" s="8"/>
      <c r="P183" s="8"/>
      <c r="Q183" s="8"/>
      <c r="R183" s="8"/>
      <c r="S183" s="8"/>
      <c r="T183" s="8"/>
      <c r="U183" s="8"/>
      <c r="V183" s="8"/>
      <c r="W183" s="8"/>
      <c r="X183" s="8"/>
      <c r="Y183" s="8"/>
      <c r="Z183" s="8"/>
      <c r="AA183" s="8"/>
      <c r="AB183" s="8"/>
      <c r="AC183" s="8"/>
      <c r="AD183" s="8"/>
      <c r="AE183" s="8"/>
    </row>
    <row r="184" spans="3:31" x14ac:dyDescent="0.35">
      <c r="C184" s="22" t="str">
        <f>IF(D184&lt;&gt;"",COUNTA($D$19:D184),"")</f>
        <v/>
      </c>
      <c r="D184" s="26"/>
      <c r="E184" s="26"/>
      <c r="F184" s="26"/>
      <c r="G184" s="26"/>
      <c r="H184" s="26"/>
      <c r="I184" s="21"/>
      <c r="J184" s="22" t="str">
        <f>IF(Table1[[#This Row],[Emission Category]]="Energy",(HLOOKUP(Table1[[#This Row],[Units]],'Emission Factors'!$B$3:$H$20,MATCH(Table1[[#This Row],[Energy Source]],'Emission Factors'!B$3:$B$20,0),FALSE))*Table1[[#This Row],[Annual Consumption]],"")</f>
        <v/>
      </c>
      <c r="K184" s="22">
        <f>IF(Table1[[#This Row],[Emission Category]]="Energy",Table1[[#This Row],[CO2e Emissions - 
Energy
 (MT CO2e/yr)]],Table1[[#This Row],[CO2e Emissions - 
Process/Fugitive 
(MT CO2e/yr)]])</f>
        <v>0</v>
      </c>
      <c r="L184" s="23" t="str">
        <f>IF(Table1[[#This Row],[CO2e Emissions (MT CO2e/yr)]]=0,"",IF(K184&lt;&gt;"",K184,0)/SUM(Table1[CO2e Emissions (MT CO2e/yr)]))</f>
        <v/>
      </c>
      <c r="M184" s="8"/>
      <c r="N184" s="8"/>
      <c r="O184" s="8"/>
      <c r="P184" s="8"/>
      <c r="Q184" s="8"/>
      <c r="R184" s="8"/>
      <c r="S184" s="8"/>
      <c r="T184" s="8"/>
      <c r="U184" s="8"/>
      <c r="V184" s="8"/>
      <c r="W184" s="8"/>
      <c r="X184" s="8"/>
      <c r="Y184" s="8"/>
      <c r="Z184" s="8"/>
      <c r="AA184" s="8"/>
      <c r="AB184" s="8"/>
      <c r="AC184" s="8"/>
      <c r="AD184" s="8"/>
      <c r="AE184" s="8"/>
    </row>
    <row r="185" spans="3:31" x14ac:dyDescent="0.35">
      <c r="C185" s="22" t="str">
        <f>IF(D185&lt;&gt;"",COUNTA($D$19:D185),"")</f>
        <v/>
      </c>
      <c r="D185" s="26"/>
      <c r="E185" s="26"/>
      <c r="F185" s="26"/>
      <c r="G185" s="26"/>
      <c r="H185" s="26"/>
      <c r="I185" s="21"/>
      <c r="J185" s="22" t="str">
        <f>IF(Table1[[#This Row],[Emission Category]]="Energy",(HLOOKUP(Table1[[#This Row],[Units]],'Emission Factors'!$B$3:$H$20,MATCH(Table1[[#This Row],[Energy Source]],'Emission Factors'!B$3:$B$20,0),FALSE))*Table1[[#This Row],[Annual Consumption]],"")</f>
        <v/>
      </c>
      <c r="K185" s="22">
        <f>IF(Table1[[#This Row],[Emission Category]]="Energy",Table1[[#This Row],[CO2e Emissions - 
Energy
 (MT CO2e/yr)]],Table1[[#This Row],[CO2e Emissions - 
Process/Fugitive 
(MT CO2e/yr)]])</f>
        <v>0</v>
      </c>
      <c r="L185" s="23" t="str">
        <f>IF(Table1[[#This Row],[CO2e Emissions (MT CO2e/yr)]]=0,"",IF(K185&lt;&gt;"",K185,0)/SUM(Table1[CO2e Emissions (MT CO2e/yr)]))</f>
        <v/>
      </c>
      <c r="M185" s="8"/>
      <c r="N185" s="8"/>
      <c r="O185" s="8"/>
      <c r="P185" s="8"/>
      <c r="Q185" s="8"/>
      <c r="R185" s="8"/>
      <c r="S185" s="8"/>
      <c r="T185" s="8"/>
      <c r="U185" s="8"/>
      <c r="V185" s="8"/>
      <c r="W185" s="8"/>
      <c r="X185" s="8"/>
      <c r="Y185" s="8"/>
      <c r="Z185" s="8"/>
      <c r="AA185" s="8"/>
      <c r="AB185" s="8"/>
      <c r="AC185" s="8"/>
      <c r="AD185" s="8"/>
      <c r="AE185" s="8"/>
    </row>
    <row r="186" spans="3:31" x14ac:dyDescent="0.35">
      <c r="C186" s="22" t="str">
        <f>IF(D186&lt;&gt;"",COUNTA($D$19:D186),"")</f>
        <v/>
      </c>
      <c r="D186" s="26"/>
      <c r="E186" s="26"/>
      <c r="F186" s="26"/>
      <c r="G186" s="26"/>
      <c r="H186" s="26"/>
      <c r="I186" s="21"/>
      <c r="J186" s="22" t="str">
        <f>IF(Table1[[#This Row],[Emission Category]]="Energy",(HLOOKUP(Table1[[#This Row],[Units]],'Emission Factors'!$B$3:$H$20,MATCH(Table1[[#This Row],[Energy Source]],'Emission Factors'!B$3:$B$20,0),FALSE))*Table1[[#This Row],[Annual Consumption]],"")</f>
        <v/>
      </c>
      <c r="K186" s="22">
        <f>IF(Table1[[#This Row],[Emission Category]]="Energy",Table1[[#This Row],[CO2e Emissions - 
Energy
 (MT CO2e/yr)]],Table1[[#This Row],[CO2e Emissions - 
Process/Fugitive 
(MT CO2e/yr)]])</f>
        <v>0</v>
      </c>
      <c r="L186" s="23" t="str">
        <f>IF(Table1[[#This Row],[CO2e Emissions (MT CO2e/yr)]]=0,"",IF(K186&lt;&gt;"",K186,0)/SUM(Table1[CO2e Emissions (MT CO2e/yr)]))</f>
        <v/>
      </c>
      <c r="M186" s="8"/>
      <c r="N186" s="8"/>
      <c r="O186" s="8"/>
      <c r="P186" s="8"/>
      <c r="Q186" s="8"/>
      <c r="R186" s="8"/>
      <c r="S186" s="8"/>
      <c r="T186" s="8"/>
      <c r="U186" s="8"/>
      <c r="V186" s="8"/>
      <c r="W186" s="8"/>
      <c r="X186" s="8"/>
      <c r="Y186" s="8"/>
      <c r="Z186" s="8"/>
      <c r="AA186" s="8"/>
      <c r="AB186" s="8"/>
      <c r="AC186" s="8"/>
      <c r="AD186" s="8"/>
      <c r="AE186" s="8"/>
    </row>
    <row r="187" spans="3:31" x14ac:dyDescent="0.35">
      <c r="C187" s="22" t="str">
        <f>IF(D187&lt;&gt;"",COUNTA($D$19:D187),"")</f>
        <v/>
      </c>
      <c r="D187" s="26"/>
      <c r="E187" s="26"/>
      <c r="F187" s="26"/>
      <c r="G187" s="26"/>
      <c r="H187" s="26"/>
      <c r="I187" s="21"/>
      <c r="J187" s="22" t="str">
        <f>IF(Table1[[#This Row],[Emission Category]]="Energy",(HLOOKUP(Table1[[#This Row],[Units]],'Emission Factors'!$B$3:$H$20,MATCH(Table1[[#This Row],[Energy Source]],'Emission Factors'!B$3:$B$20,0),FALSE))*Table1[[#This Row],[Annual Consumption]],"")</f>
        <v/>
      </c>
      <c r="K187" s="22">
        <f>IF(Table1[[#This Row],[Emission Category]]="Energy",Table1[[#This Row],[CO2e Emissions - 
Energy
 (MT CO2e/yr)]],Table1[[#This Row],[CO2e Emissions - 
Process/Fugitive 
(MT CO2e/yr)]])</f>
        <v>0</v>
      </c>
      <c r="L187" s="23" t="str">
        <f>IF(Table1[[#This Row],[CO2e Emissions (MT CO2e/yr)]]=0,"",IF(K187&lt;&gt;"",K187,0)/SUM(Table1[CO2e Emissions (MT CO2e/yr)]))</f>
        <v/>
      </c>
      <c r="M187" s="8"/>
      <c r="N187" s="8"/>
      <c r="O187" s="8"/>
      <c r="P187" s="8"/>
      <c r="Q187" s="8"/>
      <c r="R187" s="8"/>
      <c r="S187" s="8"/>
      <c r="T187" s="8"/>
      <c r="U187" s="8"/>
      <c r="V187" s="8"/>
      <c r="W187" s="8"/>
      <c r="X187" s="8"/>
      <c r="Y187" s="8"/>
      <c r="Z187" s="8"/>
      <c r="AA187" s="8"/>
      <c r="AB187" s="8"/>
      <c r="AC187" s="8"/>
      <c r="AD187" s="8"/>
      <c r="AE187" s="8"/>
    </row>
    <row r="188" spans="3:31" x14ac:dyDescent="0.35">
      <c r="C188" s="22" t="str">
        <f>IF(D188&lt;&gt;"",COUNTA($D$19:D188),"")</f>
        <v/>
      </c>
      <c r="D188" s="26"/>
      <c r="E188" s="26"/>
      <c r="F188" s="26"/>
      <c r="G188" s="26"/>
      <c r="H188" s="26"/>
      <c r="I188" s="21"/>
      <c r="J188" s="22" t="str">
        <f>IF(Table1[[#This Row],[Emission Category]]="Energy",(HLOOKUP(Table1[[#This Row],[Units]],'Emission Factors'!$B$3:$H$20,MATCH(Table1[[#This Row],[Energy Source]],'Emission Factors'!B$3:$B$20,0),FALSE))*Table1[[#This Row],[Annual Consumption]],"")</f>
        <v/>
      </c>
      <c r="K188" s="22">
        <f>IF(Table1[[#This Row],[Emission Category]]="Energy",Table1[[#This Row],[CO2e Emissions - 
Energy
 (MT CO2e/yr)]],Table1[[#This Row],[CO2e Emissions - 
Process/Fugitive 
(MT CO2e/yr)]])</f>
        <v>0</v>
      </c>
      <c r="L188" s="23" t="str">
        <f>IF(Table1[[#This Row],[CO2e Emissions (MT CO2e/yr)]]=0,"",IF(K188&lt;&gt;"",K188,0)/SUM(Table1[CO2e Emissions (MT CO2e/yr)]))</f>
        <v/>
      </c>
      <c r="M188" s="8"/>
      <c r="N188" s="8"/>
      <c r="O188" s="8"/>
      <c r="P188" s="8"/>
      <c r="Q188" s="8"/>
      <c r="R188" s="8"/>
      <c r="S188" s="8"/>
      <c r="T188" s="8"/>
      <c r="U188" s="8"/>
      <c r="V188" s="8"/>
      <c r="W188" s="8"/>
      <c r="X188" s="8"/>
      <c r="Y188" s="8"/>
      <c r="Z188" s="8"/>
      <c r="AA188" s="8"/>
      <c r="AB188" s="8"/>
      <c r="AC188" s="8"/>
      <c r="AD188" s="8"/>
      <c r="AE188" s="8"/>
    </row>
    <row r="189" spans="3:31" x14ac:dyDescent="0.35">
      <c r="C189" s="22" t="str">
        <f>IF(D189&lt;&gt;"",COUNTA($D$19:D189),"")</f>
        <v/>
      </c>
      <c r="D189" s="26"/>
      <c r="E189" s="26"/>
      <c r="F189" s="26"/>
      <c r="G189" s="26"/>
      <c r="H189" s="26"/>
      <c r="I189" s="21"/>
      <c r="J189" s="22" t="str">
        <f>IF(Table1[[#This Row],[Emission Category]]="Energy",(HLOOKUP(Table1[[#This Row],[Units]],'Emission Factors'!$B$3:$H$20,MATCH(Table1[[#This Row],[Energy Source]],'Emission Factors'!B$3:$B$20,0),FALSE))*Table1[[#This Row],[Annual Consumption]],"")</f>
        <v/>
      </c>
      <c r="K189" s="22">
        <f>IF(Table1[[#This Row],[Emission Category]]="Energy",Table1[[#This Row],[CO2e Emissions - 
Energy
 (MT CO2e/yr)]],Table1[[#This Row],[CO2e Emissions - 
Process/Fugitive 
(MT CO2e/yr)]])</f>
        <v>0</v>
      </c>
      <c r="L189" s="23" t="str">
        <f>IF(Table1[[#This Row],[CO2e Emissions (MT CO2e/yr)]]=0,"",IF(K189&lt;&gt;"",K189,0)/SUM(Table1[CO2e Emissions (MT CO2e/yr)]))</f>
        <v/>
      </c>
      <c r="M189" s="8"/>
      <c r="N189" s="8"/>
      <c r="O189" s="8"/>
      <c r="P189" s="8"/>
      <c r="Q189" s="8"/>
      <c r="R189" s="8"/>
      <c r="S189" s="8"/>
      <c r="T189" s="8"/>
      <c r="U189" s="8"/>
      <c r="V189" s="8"/>
      <c r="W189" s="8"/>
      <c r="X189" s="8"/>
      <c r="Y189" s="8"/>
      <c r="Z189" s="8"/>
      <c r="AA189" s="8"/>
      <c r="AB189" s="8"/>
      <c r="AC189" s="8"/>
      <c r="AD189" s="8"/>
      <c r="AE189" s="8"/>
    </row>
    <row r="190" spans="3:31" x14ac:dyDescent="0.35">
      <c r="C190" s="22" t="str">
        <f>IF(D190&lt;&gt;"",COUNTA($D$19:D190),"")</f>
        <v/>
      </c>
      <c r="D190" s="26"/>
      <c r="E190" s="26"/>
      <c r="F190" s="26"/>
      <c r="G190" s="26"/>
      <c r="H190" s="26"/>
      <c r="I190" s="21"/>
      <c r="J190" s="22" t="str">
        <f>IF(Table1[[#This Row],[Emission Category]]="Energy",(HLOOKUP(Table1[[#This Row],[Units]],'Emission Factors'!$B$3:$H$20,MATCH(Table1[[#This Row],[Energy Source]],'Emission Factors'!B$3:$B$20,0),FALSE))*Table1[[#This Row],[Annual Consumption]],"")</f>
        <v/>
      </c>
      <c r="K190" s="22">
        <f>IF(Table1[[#This Row],[Emission Category]]="Energy",Table1[[#This Row],[CO2e Emissions - 
Energy
 (MT CO2e/yr)]],Table1[[#This Row],[CO2e Emissions - 
Process/Fugitive 
(MT CO2e/yr)]])</f>
        <v>0</v>
      </c>
      <c r="L190" s="23" t="str">
        <f>IF(Table1[[#This Row],[CO2e Emissions (MT CO2e/yr)]]=0,"",IF(K190&lt;&gt;"",K190,0)/SUM(Table1[CO2e Emissions (MT CO2e/yr)]))</f>
        <v/>
      </c>
      <c r="M190" s="8"/>
      <c r="N190" s="8"/>
      <c r="O190" s="8"/>
      <c r="P190" s="8"/>
      <c r="Q190" s="8"/>
      <c r="R190" s="8"/>
      <c r="S190" s="8"/>
      <c r="T190" s="8"/>
      <c r="U190" s="8"/>
      <c r="V190" s="8"/>
      <c r="W190" s="8"/>
      <c r="X190" s="8"/>
      <c r="Y190" s="8"/>
      <c r="Z190" s="8"/>
      <c r="AA190" s="8"/>
      <c r="AB190" s="8"/>
      <c r="AC190" s="8"/>
      <c r="AD190" s="8"/>
      <c r="AE190" s="8"/>
    </row>
    <row r="191" spans="3:31" x14ac:dyDescent="0.35">
      <c r="C191" s="22" t="str">
        <f>IF(D191&lt;&gt;"",COUNTA($D$19:D191),"")</f>
        <v/>
      </c>
      <c r="D191" s="26"/>
      <c r="E191" s="26"/>
      <c r="F191" s="26"/>
      <c r="G191" s="26"/>
      <c r="H191" s="26"/>
      <c r="I191" s="21"/>
      <c r="J191" s="22" t="str">
        <f>IF(Table1[[#This Row],[Emission Category]]="Energy",(HLOOKUP(Table1[[#This Row],[Units]],'Emission Factors'!$B$3:$H$20,MATCH(Table1[[#This Row],[Energy Source]],'Emission Factors'!B$3:$B$20,0),FALSE))*Table1[[#This Row],[Annual Consumption]],"")</f>
        <v/>
      </c>
      <c r="K191" s="22">
        <f>IF(Table1[[#This Row],[Emission Category]]="Energy",Table1[[#This Row],[CO2e Emissions - 
Energy
 (MT CO2e/yr)]],Table1[[#This Row],[CO2e Emissions - 
Process/Fugitive 
(MT CO2e/yr)]])</f>
        <v>0</v>
      </c>
      <c r="L191" s="23" t="str">
        <f>IF(Table1[[#This Row],[CO2e Emissions (MT CO2e/yr)]]=0,"",IF(K191&lt;&gt;"",K191,0)/SUM(Table1[CO2e Emissions (MT CO2e/yr)]))</f>
        <v/>
      </c>
      <c r="M191" s="8"/>
      <c r="N191" s="8"/>
      <c r="O191" s="8"/>
      <c r="P191" s="8"/>
      <c r="Q191" s="8"/>
      <c r="R191" s="8"/>
      <c r="S191" s="8"/>
      <c r="T191" s="8"/>
      <c r="U191" s="8"/>
      <c r="V191" s="8"/>
      <c r="W191" s="8"/>
      <c r="X191" s="8"/>
      <c r="Y191" s="8"/>
      <c r="Z191" s="8"/>
      <c r="AA191" s="8"/>
      <c r="AB191" s="8"/>
      <c r="AC191" s="8"/>
      <c r="AD191" s="8"/>
      <c r="AE191" s="8"/>
    </row>
    <row r="192" spans="3:31" x14ac:dyDescent="0.35">
      <c r="C192" s="22" t="str">
        <f>IF(D192&lt;&gt;"",COUNTA($D$19:D192),"")</f>
        <v/>
      </c>
      <c r="D192" s="26"/>
      <c r="E192" s="26"/>
      <c r="F192" s="26"/>
      <c r="G192" s="26"/>
      <c r="H192" s="26"/>
      <c r="I192" s="21"/>
      <c r="J192" s="22" t="str">
        <f>IF(Table1[[#This Row],[Emission Category]]="Energy",(HLOOKUP(Table1[[#This Row],[Units]],'Emission Factors'!$B$3:$H$20,MATCH(Table1[[#This Row],[Energy Source]],'Emission Factors'!B$3:$B$20,0),FALSE))*Table1[[#This Row],[Annual Consumption]],"")</f>
        <v/>
      </c>
      <c r="K192" s="22">
        <f>IF(Table1[[#This Row],[Emission Category]]="Energy",Table1[[#This Row],[CO2e Emissions - 
Energy
 (MT CO2e/yr)]],Table1[[#This Row],[CO2e Emissions - 
Process/Fugitive 
(MT CO2e/yr)]])</f>
        <v>0</v>
      </c>
      <c r="L192" s="23" t="str">
        <f>IF(Table1[[#This Row],[CO2e Emissions (MT CO2e/yr)]]=0,"",IF(K192&lt;&gt;"",K192,0)/SUM(Table1[CO2e Emissions (MT CO2e/yr)]))</f>
        <v/>
      </c>
      <c r="M192" s="8"/>
      <c r="N192" s="8"/>
      <c r="O192" s="8"/>
      <c r="P192" s="8"/>
      <c r="Q192" s="8"/>
      <c r="R192" s="8"/>
      <c r="S192" s="8"/>
      <c r="T192" s="8"/>
      <c r="U192" s="8"/>
      <c r="V192" s="8"/>
      <c r="W192" s="8"/>
      <c r="X192" s="8"/>
      <c r="Y192" s="8"/>
      <c r="Z192" s="8"/>
      <c r="AA192" s="8"/>
      <c r="AB192" s="8"/>
      <c r="AC192" s="8"/>
      <c r="AD192" s="8"/>
      <c r="AE192" s="8"/>
    </row>
    <row r="193" spans="3:31" x14ac:dyDescent="0.35">
      <c r="C193" s="22" t="str">
        <f>IF(D193&lt;&gt;"",COUNTA($D$19:D193),"")</f>
        <v/>
      </c>
      <c r="D193" s="26"/>
      <c r="E193" s="26"/>
      <c r="F193" s="26"/>
      <c r="G193" s="26"/>
      <c r="H193" s="26"/>
      <c r="I193" s="21"/>
      <c r="J193" s="22" t="str">
        <f>IF(Table1[[#This Row],[Emission Category]]="Energy",(HLOOKUP(Table1[[#This Row],[Units]],'Emission Factors'!$B$3:$H$20,MATCH(Table1[[#This Row],[Energy Source]],'Emission Factors'!B$3:$B$20,0),FALSE))*Table1[[#This Row],[Annual Consumption]],"")</f>
        <v/>
      </c>
      <c r="K193" s="22">
        <f>IF(Table1[[#This Row],[Emission Category]]="Energy",Table1[[#This Row],[CO2e Emissions - 
Energy
 (MT CO2e/yr)]],Table1[[#This Row],[CO2e Emissions - 
Process/Fugitive 
(MT CO2e/yr)]])</f>
        <v>0</v>
      </c>
      <c r="L193" s="23" t="str">
        <f>IF(Table1[[#This Row],[CO2e Emissions (MT CO2e/yr)]]=0,"",IF(K193&lt;&gt;"",K193,0)/SUM(Table1[CO2e Emissions (MT CO2e/yr)]))</f>
        <v/>
      </c>
      <c r="M193" s="8"/>
      <c r="N193" s="8"/>
      <c r="O193" s="8"/>
      <c r="P193" s="8"/>
      <c r="Q193" s="8"/>
      <c r="R193" s="8"/>
      <c r="S193" s="8"/>
      <c r="T193" s="8"/>
      <c r="U193" s="8"/>
      <c r="V193" s="8"/>
      <c r="W193" s="8"/>
      <c r="X193" s="8"/>
      <c r="Y193" s="8"/>
      <c r="Z193" s="8"/>
      <c r="AA193" s="8"/>
      <c r="AB193" s="8"/>
      <c r="AC193" s="8"/>
      <c r="AD193" s="8"/>
      <c r="AE193" s="8"/>
    </row>
    <row r="194" spans="3:31" x14ac:dyDescent="0.35">
      <c r="C194" s="22" t="str">
        <f>IF(D194&lt;&gt;"",COUNTA($D$19:D194),"")</f>
        <v/>
      </c>
      <c r="D194" s="26"/>
      <c r="E194" s="26"/>
      <c r="F194" s="26"/>
      <c r="G194" s="26"/>
      <c r="H194" s="26"/>
      <c r="I194" s="21"/>
      <c r="J194" s="22" t="str">
        <f>IF(Table1[[#This Row],[Emission Category]]="Energy",(HLOOKUP(Table1[[#This Row],[Units]],'Emission Factors'!$B$3:$H$20,MATCH(Table1[[#This Row],[Energy Source]],'Emission Factors'!B$3:$B$20,0),FALSE))*Table1[[#This Row],[Annual Consumption]],"")</f>
        <v/>
      </c>
      <c r="K194" s="22">
        <f>IF(Table1[[#This Row],[Emission Category]]="Energy",Table1[[#This Row],[CO2e Emissions - 
Energy
 (MT CO2e/yr)]],Table1[[#This Row],[CO2e Emissions - 
Process/Fugitive 
(MT CO2e/yr)]])</f>
        <v>0</v>
      </c>
      <c r="L194" s="23" t="str">
        <f>IF(Table1[[#This Row],[CO2e Emissions (MT CO2e/yr)]]=0,"",IF(K194&lt;&gt;"",K194,0)/SUM(Table1[CO2e Emissions (MT CO2e/yr)]))</f>
        <v/>
      </c>
      <c r="M194" s="8"/>
      <c r="N194" s="8"/>
      <c r="O194" s="8"/>
      <c r="P194" s="8"/>
      <c r="Q194" s="8"/>
      <c r="R194" s="8"/>
      <c r="S194" s="8"/>
      <c r="T194" s="8"/>
      <c r="U194" s="8"/>
      <c r="V194" s="8"/>
      <c r="W194" s="8"/>
      <c r="X194" s="8"/>
      <c r="Y194" s="8"/>
      <c r="Z194" s="8"/>
      <c r="AA194" s="8"/>
      <c r="AB194" s="8"/>
      <c r="AC194" s="8"/>
      <c r="AD194" s="8"/>
      <c r="AE194" s="8"/>
    </row>
    <row r="195" spans="3:31" x14ac:dyDescent="0.35">
      <c r="C195" s="22" t="str">
        <f>IF(D195&lt;&gt;"",COUNTA($D$19:D195),"")</f>
        <v/>
      </c>
      <c r="D195" s="26"/>
      <c r="E195" s="26"/>
      <c r="F195" s="26"/>
      <c r="G195" s="26"/>
      <c r="H195" s="26"/>
      <c r="I195" s="21"/>
      <c r="J195" s="22" t="str">
        <f>IF(Table1[[#This Row],[Emission Category]]="Energy",(HLOOKUP(Table1[[#This Row],[Units]],'Emission Factors'!$B$3:$H$20,MATCH(Table1[[#This Row],[Energy Source]],'Emission Factors'!B$3:$B$20,0),FALSE))*Table1[[#This Row],[Annual Consumption]],"")</f>
        <v/>
      </c>
      <c r="K195" s="22">
        <f>IF(Table1[[#This Row],[Emission Category]]="Energy",Table1[[#This Row],[CO2e Emissions - 
Energy
 (MT CO2e/yr)]],Table1[[#This Row],[CO2e Emissions - 
Process/Fugitive 
(MT CO2e/yr)]])</f>
        <v>0</v>
      </c>
      <c r="L195" s="23" t="str">
        <f>IF(Table1[[#This Row],[CO2e Emissions (MT CO2e/yr)]]=0,"",IF(K195&lt;&gt;"",K195,0)/SUM(Table1[CO2e Emissions (MT CO2e/yr)]))</f>
        <v/>
      </c>
      <c r="M195" s="8"/>
      <c r="N195" s="8"/>
      <c r="O195" s="8"/>
      <c r="P195" s="8"/>
      <c r="Q195" s="8"/>
      <c r="R195" s="8"/>
      <c r="S195" s="8"/>
      <c r="T195" s="8"/>
      <c r="U195" s="8"/>
      <c r="V195" s="8"/>
      <c r="W195" s="8"/>
      <c r="X195" s="8"/>
      <c r="Y195" s="8"/>
      <c r="Z195" s="8"/>
      <c r="AA195" s="8"/>
      <c r="AB195" s="8"/>
      <c r="AC195" s="8"/>
      <c r="AD195" s="8"/>
      <c r="AE195" s="8"/>
    </row>
    <row r="196" spans="3:31" x14ac:dyDescent="0.35">
      <c r="C196" s="22" t="str">
        <f>IF(D196&lt;&gt;"",COUNTA($D$19:D196),"")</f>
        <v/>
      </c>
      <c r="D196" s="26"/>
      <c r="E196" s="26"/>
      <c r="F196" s="26"/>
      <c r="G196" s="26"/>
      <c r="H196" s="26"/>
      <c r="I196" s="21"/>
      <c r="J196" s="22" t="str">
        <f>IF(Table1[[#This Row],[Emission Category]]="Energy",(HLOOKUP(Table1[[#This Row],[Units]],'Emission Factors'!$B$3:$H$20,MATCH(Table1[[#This Row],[Energy Source]],'Emission Factors'!B$3:$B$20,0),FALSE))*Table1[[#This Row],[Annual Consumption]],"")</f>
        <v/>
      </c>
      <c r="K196" s="22">
        <f>IF(Table1[[#This Row],[Emission Category]]="Energy",Table1[[#This Row],[CO2e Emissions - 
Energy
 (MT CO2e/yr)]],Table1[[#This Row],[CO2e Emissions - 
Process/Fugitive 
(MT CO2e/yr)]])</f>
        <v>0</v>
      </c>
      <c r="L196" s="23" t="str">
        <f>IF(Table1[[#This Row],[CO2e Emissions (MT CO2e/yr)]]=0,"",IF(K196&lt;&gt;"",K196,0)/SUM(Table1[CO2e Emissions (MT CO2e/yr)]))</f>
        <v/>
      </c>
      <c r="M196" s="8"/>
      <c r="N196" s="8"/>
      <c r="O196" s="8"/>
      <c r="P196" s="8"/>
      <c r="Q196" s="8"/>
      <c r="R196" s="8"/>
      <c r="S196" s="8"/>
      <c r="T196" s="8"/>
      <c r="U196" s="8"/>
      <c r="V196" s="8"/>
      <c r="W196" s="8"/>
      <c r="X196" s="8"/>
      <c r="Y196" s="8"/>
      <c r="Z196" s="8"/>
      <c r="AA196" s="8"/>
      <c r="AB196" s="8"/>
      <c r="AC196" s="8"/>
      <c r="AD196" s="8"/>
      <c r="AE196" s="8"/>
    </row>
    <row r="197" spans="3:31" x14ac:dyDescent="0.35">
      <c r="C197" s="22" t="str">
        <f>IF(D197&lt;&gt;"",COUNTA($D$19:D197),"")</f>
        <v/>
      </c>
      <c r="D197" s="26"/>
      <c r="E197" s="26"/>
      <c r="F197" s="26"/>
      <c r="G197" s="26"/>
      <c r="H197" s="26"/>
      <c r="I197" s="21"/>
      <c r="J197" s="22" t="str">
        <f>IF(Table1[[#This Row],[Emission Category]]="Energy",(HLOOKUP(Table1[[#This Row],[Units]],'Emission Factors'!$B$3:$H$20,MATCH(Table1[[#This Row],[Energy Source]],'Emission Factors'!B$3:$B$20,0),FALSE))*Table1[[#This Row],[Annual Consumption]],"")</f>
        <v/>
      </c>
      <c r="K197" s="22">
        <f>IF(Table1[[#This Row],[Emission Category]]="Energy",Table1[[#This Row],[CO2e Emissions - 
Energy
 (MT CO2e/yr)]],Table1[[#This Row],[CO2e Emissions - 
Process/Fugitive 
(MT CO2e/yr)]])</f>
        <v>0</v>
      </c>
      <c r="L197" s="23" t="str">
        <f>IF(Table1[[#This Row],[CO2e Emissions (MT CO2e/yr)]]=0,"",IF(K197&lt;&gt;"",K197,0)/SUM(Table1[CO2e Emissions (MT CO2e/yr)]))</f>
        <v/>
      </c>
      <c r="M197" s="8"/>
      <c r="N197" s="8"/>
      <c r="O197" s="8"/>
      <c r="P197" s="8"/>
      <c r="Q197" s="8"/>
      <c r="R197" s="8"/>
      <c r="S197" s="8"/>
      <c r="T197" s="8"/>
      <c r="U197" s="8"/>
      <c r="V197" s="8"/>
      <c r="W197" s="8"/>
      <c r="X197" s="8"/>
      <c r="Y197" s="8"/>
      <c r="Z197" s="8"/>
      <c r="AA197" s="8"/>
      <c r="AB197" s="8"/>
      <c r="AC197" s="8"/>
      <c r="AD197" s="8"/>
      <c r="AE197" s="8"/>
    </row>
    <row r="198" spans="3:31" x14ac:dyDescent="0.35">
      <c r="C198" s="22" t="str">
        <f>IF(D198&lt;&gt;"",COUNTA($D$19:D198),"")</f>
        <v/>
      </c>
      <c r="D198" s="26"/>
      <c r="E198" s="26"/>
      <c r="F198" s="26"/>
      <c r="G198" s="26"/>
      <c r="H198" s="26"/>
      <c r="I198" s="21"/>
      <c r="J198" s="22" t="str">
        <f>IF(Table1[[#This Row],[Emission Category]]="Energy",(HLOOKUP(Table1[[#This Row],[Units]],'Emission Factors'!$B$3:$H$20,MATCH(Table1[[#This Row],[Energy Source]],'Emission Factors'!B$3:$B$20,0),FALSE))*Table1[[#This Row],[Annual Consumption]],"")</f>
        <v/>
      </c>
      <c r="K198" s="22">
        <f>IF(Table1[[#This Row],[Emission Category]]="Energy",Table1[[#This Row],[CO2e Emissions - 
Energy
 (MT CO2e/yr)]],Table1[[#This Row],[CO2e Emissions - 
Process/Fugitive 
(MT CO2e/yr)]])</f>
        <v>0</v>
      </c>
      <c r="L198" s="23" t="str">
        <f>IF(Table1[[#This Row],[CO2e Emissions (MT CO2e/yr)]]=0,"",IF(K198&lt;&gt;"",K198,0)/SUM(Table1[CO2e Emissions (MT CO2e/yr)]))</f>
        <v/>
      </c>
      <c r="M198" s="8"/>
      <c r="N198" s="8"/>
      <c r="O198" s="8"/>
      <c r="P198" s="8"/>
      <c r="Q198" s="8"/>
      <c r="R198" s="8"/>
      <c r="S198" s="8"/>
      <c r="T198" s="8"/>
      <c r="U198" s="8"/>
      <c r="V198" s="8"/>
      <c r="W198" s="8"/>
      <c r="X198" s="8"/>
      <c r="Y198" s="8"/>
      <c r="Z198" s="8"/>
      <c r="AA198" s="8"/>
      <c r="AB198" s="8"/>
      <c r="AC198" s="8"/>
      <c r="AD198" s="8"/>
      <c r="AE198" s="8"/>
    </row>
    <row r="199" spans="3:31" x14ac:dyDescent="0.35">
      <c r="C199" s="22" t="str">
        <f>IF(D199&lt;&gt;"",COUNTA($D$19:D199),"")</f>
        <v/>
      </c>
      <c r="D199" s="26"/>
      <c r="E199" s="26"/>
      <c r="F199" s="26"/>
      <c r="G199" s="26"/>
      <c r="H199" s="26"/>
      <c r="I199" s="21"/>
      <c r="J199" s="22" t="str">
        <f>IF(Table1[[#This Row],[Emission Category]]="Energy",(HLOOKUP(Table1[[#This Row],[Units]],'Emission Factors'!$B$3:$H$20,MATCH(Table1[[#This Row],[Energy Source]],'Emission Factors'!B$3:$B$20,0),FALSE))*Table1[[#This Row],[Annual Consumption]],"")</f>
        <v/>
      </c>
      <c r="K199" s="22">
        <f>IF(Table1[[#This Row],[Emission Category]]="Energy",Table1[[#This Row],[CO2e Emissions - 
Energy
 (MT CO2e/yr)]],Table1[[#This Row],[CO2e Emissions - 
Process/Fugitive 
(MT CO2e/yr)]])</f>
        <v>0</v>
      </c>
      <c r="L199" s="23" t="str">
        <f>IF(Table1[[#This Row],[CO2e Emissions (MT CO2e/yr)]]=0,"",IF(K199&lt;&gt;"",K199,0)/SUM(Table1[CO2e Emissions (MT CO2e/yr)]))</f>
        <v/>
      </c>
      <c r="M199" s="8"/>
      <c r="N199" s="8"/>
      <c r="O199" s="8"/>
      <c r="P199" s="8"/>
      <c r="Q199" s="8"/>
      <c r="R199" s="8"/>
      <c r="S199" s="8"/>
      <c r="T199" s="8"/>
      <c r="U199" s="8"/>
      <c r="V199" s="8"/>
      <c r="W199" s="8"/>
      <c r="X199" s="8"/>
      <c r="Y199" s="8"/>
      <c r="Z199" s="8"/>
      <c r="AA199" s="8"/>
      <c r="AB199" s="8"/>
      <c r="AC199" s="8"/>
      <c r="AD199" s="8"/>
      <c r="AE199" s="8"/>
    </row>
    <row r="200" spans="3:31" x14ac:dyDescent="0.35">
      <c r="C200" s="22" t="str">
        <f>IF(D200&lt;&gt;"",COUNTA($D$19:D200),"")</f>
        <v/>
      </c>
      <c r="D200" s="26"/>
      <c r="E200" s="26"/>
      <c r="F200" s="26"/>
      <c r="G200" s="26"/>
      <c r="H200" s="26"/>
      <c r="I200" s="21"/>
      <c r="J200" s="22" t="str">
        <f>IF(Table1[[#This Row],[Emission Category]]="Energy",(HLOOKUP(Table1[[#This Row],[Units]],'Emission Factors'!$B$3:$H$20,MATCH(Table1[[#This Row],[Energy Source]],'Emission Factors'!B$3:$B$20,0),FALSE))*Table1[[#This Row],[Annual Consumption]],"")</f>
        <v/>
      </c>
      <c r="K200" s="22">
        <f>IF(Table1[[#This Row],[Emission Category]]="Energy",Table1[[#This Row],[CO2e Emissions - 
Energy
 (MT CO2e/yr)]],Table1[[#This Row],[CO2e Emissions - 
Process/Fugitive 
(MT CO2e/yr)]])</f>
        <v>0</v>
      </c>
      <c r="L200" s="23" t="str">
        <f>IF(Table1[[#This Row],[CO2e Emissions (MT CO2e/yr)]]=0,"",IF(K200&lt;&gt;"",K200,0)/SUM(Table1[CO2e Emissions (MT CO2e/yr)]))</f>
        <v/>
      </c>
      <c r="M200" s="8"/>
      <c r="N200" s="8"/>
      <c r="O200" s="8"/>
      <c r="P200" s="8"/>
      <c r="Q200" s="8"/>
      <c r="R200" s="8"/>
      <c r="S200" s="8"/>
      <c r="T200" s="8"/>
      <c r="U200" s="8"/>
      <c r="V200" s="8"/>
      <c r="W200" s="8"/>
      <c r="X200" s="8"/>
      <c r="Y200" s="8"/>
      <c r="Z200" s="8"/>
      <c r="AA200" s="8"/>
      <c r="AB200" s="8"/>
      <c r="AC200" s="8"/>
      <c r="AD200" s="8"/>
      <c r="AE200" s="8"/>
    </row>
    <row r="201" spans="3:31" x14ac:dyDescent="0.35">
      <c r="C201" s="22" t="str">
        <f>IF(D201&lt;&gt;"",COUNTA($D$19:D201),"")</f>
        <v/>
      </c>
      <c r="D201" s="26"/>
      <c r="E201" s="26"/>
      <c r="F201" s="26"/>
      <c r="G201" s="26"/>
      <c r="H201" s="26"/>
      <c r="I201" s="21"/>
      <c r="J201" s="22" t="str">
        <f>IF(Table1[[#This Row],[Emission Category]]="Energy",(HLOOKUP(Table1[[#This Row],[Units]],'Emission Factors'!$B$3:$H$20,MATCH(Table1[[#This Row],[Energy Source]],'Emission Factors'!B$3:$B$20,0),FALSE))*Table1[[#This Row],[Annual Consumption]],"")</f>
        <v/>
      </c>
      <c r="K201" s="22">
        <f>IF(Table1[[#This Row],[Emission Category]]="Energy",Table1[[#This Row],[CO2e Emissions - 
Energy
 (MT CO2e/yr)]],Table1[[#This Row],[CO2e Emissions - 
Process/Fugitive 
(MT CO2e/yr)]])</f>
        <v>0</v>
      </c>
      <c r="L201" s="23" t="str">
        <f>IF(Table1[[#This Row],[CO2e Emissions (MT CO2e/yr)]]=0,"",IF(K201&lt;&gt;"",K201,0)/SUM(Table1[CO2e Emissions (MT CO2e/yr)]))</f>
        <v/>
      </c>
      <c r="M201" s="8"/>
      <c r="N201" s="8"/>
      <c r="O201" s="8"/>
      <c r="P201" s="8"/>
      <c r="Q201" s="8"/>
      <c r="R201" s="8"/>
      <c r="S201" s="8"/>
      <c r="T201" s="8"/>
      <c r="U201" s="8"/>
      <c r="V201" s="8"/>
      <c r="W201" s="8"/>
      <c r="X201" s="8"/>
      <c r="Y201" s="8"/>
      <c r="Z201" s="8"/>
      <c r="AA201" s="8"/>
      <c r="AB201" s="8"/>
      <c r="AC201" s="8"/>
      <c r="AD201" s="8"/>
      <c r="AE201" s="8"/>
    </row>
    <row r="202" spans="3:31" x14ac:dyDescent="0.35">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spans="3:31" x14ac:dyDescent="0.35">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spans="3:31" x14ac:dyDescent="0.35">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spans="3:31" x14ac:dyDescent="0.35">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spans="3:31" x14ac:dyDescent="0.35">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spans="3:31" x14ac:dyDescent="0.35">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spans="3:31" x14ac:dyDescent="0.35">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spans="3:30" x14ac:dyDescent="0.35">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spans="3:30" x14ac:dyDescent="0.35">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spans="3:30" x14ac:dyDescent="0.35">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spans="3:30" x14ac:dyDescent="0.35">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spans="3:30" x14ac:dyDescent="0.35">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spans="3:30" x14ac:dyDescent="0.35">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spans="3:30" x14ac:dyDescent="0.35">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spans="3:30" x14ac:dyDescent="0.35">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spans="3:30" x14ac:dyDescent="0.35">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spans="3:30" x14ac:dyDescent="0.35">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spans="3:30" x14ac:dyDescent="0.35">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spans="3:30" x14ac:dyDescent="0.35">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spans="3:30" x14ac:dyDescent="0.35">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spans="3:30" x14ac:dyDescent="0.35">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spans="3:30" x14ac:dyDescent="0.35">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spans="3:30" x14ac:dyDescent="0.35">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spans="3:30" x14ac:dyDescent="0.35">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spans="3:30" x14ac:dyDescent="0.35">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spans="3:30" x14ac:dyDescent="0.35">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spans="3:30" x14ac:dyDescent="0.35">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spans="3:30" x14ac:dyDescent="0.35">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spans="3:30" x14ac:dyDescent="0.35">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spans="3:30" x14ac:dyDescent="0.35">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spans="3:30" x14ac:dyDescent="0.35">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spans="3:30" x14ac:dyDescent="0.35">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spans="3:30" x14ac:dyDescent="0.35">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spans="3:30" x14ac:dyDescent="0.35">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spans="3:30" x14ac:dyDescent="0.35">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spans="3:30" x14ac:dyDescent="0.35">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spans="3:30" x14ac:dyDescent="0.35">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spans="3:30" x14ac:dyDescent="0.35">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spans="3:30" x14ac:dyDescent="0.35">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spans="3:30" x14ac:dyDescent="0.35">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spans="3:30" x14ac:dyDescent="0.35">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spans="3:30" x14ac:dyDescent="0.35">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spans="3:30" x14ac:dyDescent="0.35">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spans="3:30" x14ac:dyDescent="0.35">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spans="3:30" x14ac:dyDescent="0.35">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spans="3:30" x14ac:dyDescent="0.35">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spans="3:30" x14ac:dyDescent="0.35">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spans="3:30" x14ac:dyDescent="0.35">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spans="3:30" x14ac:dyDescent="0.35">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spans="3:30" x14ac:dyDescent="0.35">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spans="3:30" x14ac:dyDescent="0.35">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spans="3:30" x14ac:dyDescent="0.35">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spans="3:30" x14ac:dyDescent="0.35">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spans="3:30" x14ac:dyDescent="0.35">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spans="3:30" x14ac:dyDescent="0.35">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spans="3:30" x14ac:dyDescent="0.35">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spans="3:30" x14ac:dyDescent="0.35">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spans="3:30" x14ac:dyDescent="0.35">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spans="3:30" x14ac:dyDescent="0.35">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spans="3:30" x14ac:dyDescent="0.35">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spans="3:30" x14ac:dyDescent="0.35">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spans="3:30" x14ac:dyDescent="0.35">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spans="3:30" x14ac:dyDescent="0.35">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spans="3:30" x14ac:dyDescent="0.35">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spans="3:30" x14ac:dyDescent="0.35">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spans="3:30" x14ac:dyDescent="0.35">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spans="3:30" x14ac:dyDescent="0.35">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spans="3:30" x14ac:dyDescent="0.35">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spans="3:30" x14ac:dyDescent="0.35">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spans="3:30" x14ac:dyDescent="0.35">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spans="3:30" x14ac:dyDescent="0.35">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spans="3:30" x14ac:dyDescent="0.35">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spans="3:30" x14ac:dyDescent="0.35">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spans="3:30" x14ac:dyDescent="0.35">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spans="3:30" x14ac:dyDescent="0.35">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spans="3:30" x14ac:dyDescent="0.35">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spans="3:30" x14ac:dyDescent="0.35">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spans="3:30" x14ac:dyDescent="0.35">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spans="3:30" x14ac:dyDescent="0.35">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spans="3:30" x14ac:dyDescent="0.35">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spans="3:30" x14ac:dyDescent="0.35">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spans="3:30" x14ac:dyDescent="0.35">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spans="3:30" x14ac:dyDescent="0.35">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spans="3:30" x14ac:dyDescent="0.35">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spans="3:30" x14ac:dyDescent="0.35">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spans="3:30" x14ac:dyDescent="0.35">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spans="3:30" x14ac:dyDescent="0.35">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spans="3:30" x14ac:dyDescent="0.35">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spans="3:30" x14ac:dyDescent="0.35">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spans="3:30" x14ac:dyDescent="0.35">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spans="3:30" x14ac:dyDescent="0.35">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spans="3:30" x14ac:dyDescent="0.35">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spans="3:30" x14ac:dyDescent="0.35">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spans="3:30" x14ac:dyDescent="0.35">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spans="3:30" x14ac:dyDescent="0.35">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spans="3:30" x14ac:dyDescent="0.35">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spans="3:30" x14ac:dyDescent="0.35">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spans="3:30" x14ac:dyDescent="0.35">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spans="3:30" x14ac:dyDescent="0.35">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spans="3:30" x14ac:dyDescent="0.35">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spans="3:30" x14ac:dyDescent="0.35">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spans="3:30" x14ac:dyDescent="0.35">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spans="3:30" x14ac:dyDescent="0.35">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spans="3:30" x14ac:dyDescent="0.35">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spans="3:30" x14ac:dyDescent="0.35">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spans="3:30" x14ac:dyDescent="0.35">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spans="3:30" x14ac:dyDescent="0.35">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spans="3:30" x14ac:dyDescent="0.35">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spans="3:30" x14ac:dyDescent="0.35">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spans="3:30" x14ac:dyDescent="0.35">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spans="3:30" x14ac:dyDescent="0.35">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spans="3:30" x14ac:dyDescent="0.35">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spans="3:30" x14ac:dyDescent="0.35">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spans="3:30" x14ac:dyDescent="0.35">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spans="3:30" x14ac:dyDescent="0.35">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spans="3:30" x14ac:dyDescent="0.35">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spans="3:30" x14ac:dyDescent="0.35">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spans="3:30" x14ac:dyDescent="0.35">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spans="3:30" x14ac:dyDescent="0.35">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spans="3:30" x14ac:dyDescent="0.35">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spans="3:30" x14ac:dyDescent="0.35">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spans="3:30" x14ac:dyDescent="0.35">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spans="3:30" x14ac:dyDescent="0.35">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spans="3:30" x14ac:dyDescent="0.35">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spans="3:30" x14ac:dyDescent="0.35">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spans="3:30" x14ac:dyDescent="0.35">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spans="3:30" x14ac:dyDescent="0.35">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spans="3:30" x14ac:dyDescent="0.35">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spans="3:30" x14ac:dyDescent="0.35">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spans="3:30" x14ac:dyDescent="0.35">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spans="3:30" x14ac:dyDescent="0.35">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spans="3:30" x14ac:dyDescent="0.35">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spans="3:30" x14ac:dyDescent="0.35">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spans="3:30" x14ac:dyDescent="0.35">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spans="3:30" x14ac:dyDescent="0.35">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spans="3:30" x14ac:dyDescent="0.35">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spans="3:30" x14ac:dyDescent="0.35">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spans="3:30" x14ac:dyDescent="0.35">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spans="3:30" x14ac:dyDescent="0.35">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spans="3:30" x14ac:dyDescent="0.35">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spans="3:30" x14ac:dyDescent="0.35">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spans="3:30" x14ac:dyDescent="0.35">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spans="3:30" x14ac:dyDescent="0.35">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spans="3:30" x14ac:dyDescent="0.35">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spans="3:30" x14ac:dyDescent="0.35">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spans="3:30" x14ac:dyDescent="0.35">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spans="3:30" x14ac:dyDescent="0.35">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spans="3:30" x14ac:dyDescent="0.35">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spans="3:30" x14ac:dyDescent="0.35">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spans="3:30" x14ac:dyDescent="0.35">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spans="3:30" x14ac:dyDescent="0.35">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spans="3:30" x14ac:dyDescent="0.35">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spans="3:30" x14ac:dyDescent="0.35">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spans="3:30" x14ac:dyDescent="0.35">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spans="3:30" x14ac:dyDescent="0.35">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spans="3:30" x14ac:dyDescent="0.35">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spans="3:30" x14ac:dyDescent="0.35">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spans="3:30" x14ac:dyDescent="0.35">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spans="3:30" x14ac:dyDescent="0.35">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spans="3:30" x14ac:dyDescent="0.35">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spans="3:30" x14ac:dyDescent="0.35">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spans="3:30" x14ac:dyDescent="0.35">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spans="3:30" x14ac:dyDescent="0.35">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spans="3:30" x14ac:dyDescent="0.35">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spans="3:30" x14ac:dyDescent="0.35">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spans="3:30" x14ac:dyDescent="0.35">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spans="3:30" x14ac:dyDescent="0.35">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spans="3:30" x14ac:dyDescent="0.35">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spans="3:30" x14ac:dyDescent="0.35">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spans="3:30" x14ac:dyDescent="0.35">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spans="3:30" x14ac:dyDescent="0.35">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spans="3:30" x14ac:dyDescent="0.35">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spans="3:30" x14ac:dyDescent="0.35">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spans="3:30" x14ac:dyDescent="0.35">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spans="3:30" x14ac:dyDescent="0.35">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spans="3:30" x14ac:dyDescent="0.35">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spans="3:30" x14ac:dyDescent="0.35">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spans="3:30" x14ac:dyDescent="0.35">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spans="3:30" x14ac:dyDescent="0.35">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spans="3:30" x14ac:dyDescent="0.35">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spans="3:30" x14ac:dyDescent="0.35">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spans="3:30" x14ac:dyDescent="0.35">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spans="3:30" x14ac:dyDescent="0.35">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spans="3:30" x14ac:dyDescent="0.35">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spans="3:30" x14ac:dyDescent="0.35">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spans="3:30" x14ac:dyDescent="0.35">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spans="3:30" x14ac:dyDescent="0.35">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spans="3:30" x14ac:dyDescent="0.35">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spans="3:30" x14ac:dyDescent="0.35">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spans="3:30" x14ac:dyDescent="0.35">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spans="3:30" x14ac:dyDescent="0.35">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spans="3:30" x14ac:dyDescent="0.35">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spans="3:30" x14ac:dyDescent="0.35">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spans="3:30" x14ac:dyDescent="0.35">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spans="3:30" x14ac:dyDescent="0.35">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spans="3:30" x14ac:dyDescent="0.35">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spans="3:30" x14ac:dyDescent="0.35">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spans="3:30" x14ac:dyDescent="0.35">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spans="3:30" x14ac:dyDescent="0.35">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spans="3:30" x14ac:dyDescent="0.35">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spans="3:30" x14ac:dyDescent="0.35">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spans="3:30" x14ac:dyDescent="0.35">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spans="3:30" x14ac:dyDescent="0.35">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spans="3:30" x14ac:dyDescent="0.35">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spans="3:30" x14ac:dyDescent="0.35">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spans="3:30" x14ac:dyDescent="0.35">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spans="3:30" x14ac:dyDescent="0.35">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spans="3:30" x14ac:dyDescent="0.35">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spans="3:30" x14ac:dyDescent="0.35">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spans="3:30" x14ac:dyDescent="0.35">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spans="3:30" x14ac:dyDescent="0.35">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spans="3:30" x14ac:dyDescent="0.35">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spans="3:30" x14ac:dyDescent="0.35">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spans="3:30" x14ac:dyDescent="0.35">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spans="3:30" x14ac:dyDescent="0.35">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spans="3:30" x14ac:dyDescent="0.35">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spans="3:30" x14ac:dyDescent="0.35">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spans="3:30" x14ac:dyDescent="0.35">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spans="3:30" x14ac:dyDescent="0.35">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spans="3:30" x14ac:dyDescent="0.35">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spans="3:30" x14ac:dyDescent="0.35">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spans="3:30" x14ac:dyDescent="0.35">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spans="3:30" x14ac:dyDescent="0.35">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spans="3:30" x14ac:dyDescent="0.35">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spans="3:30" x14ac:dyDescent="0.35">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spans="3:30" x14ac:dyDescent="0.35">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spans="3:30" x14ac:dyDescent="0.35">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spans="3:30" x14ac:dyDescent="0.35">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spans="3:30" x14ac:dyDescent="0.35">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spans="3:30" x14ac:dyDescent="0.35">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spans="3:30" x14ac:dyDescent="0.35">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spans="3:30" x14ac:dyDescent="0.35">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spans="3:30" x14ac:dyDescent="0.35">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spans="3:30" x14ac:dyDescent="0.35">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spans="3:30" x14ac:dyDescent="0.35">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spans="3:30" x14ac:dyDescent="0.35">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spans="3:30" x14ac:dyDescent="0.35">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spans="3:30" x14ac:dyDescent="0.35">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spans="3:30" x14ac:dyDescent="0.35">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spans="3:30" x14ac:dyDescent="0.35">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spans="3:30" x14ac:dyDescent="0.35">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spans="3:30" x14ac:dyDescent="0.35">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spans="3:30" x14ac:dyDescent="0.35">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spans="3:30" x14ac:dyDescent="0.35">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spans="3:30" x14ac:dyDescent="0.35">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spans="3:30" x14ac:dyDescent="0.35">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spans="3:30" x14ac:dyDescent="0.35">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spans="3:30" x14ac:dyDescent="0.35">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spans="3:30" x14ac:dyDescent="0.35">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spans="3:30" x14ac:dyDescent="0.35">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spans="3:30" x14ac:dyDescent="0.35">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spans="3:30" x14ac:dyDescent="0.35">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spans="3:30" x14ac:dyDescent="0.35">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spans="3:30" x14ac:dyDescent="0.35">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spans="3:30" x14ac:dyDescent="0.35">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spans="3:30" x14ac:dyDescent="0.35">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spans="3:30" x14ac:dyDescent="0.35">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spans="3:30" x14ac:dyDescent="0.35">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spans="3:30" x14ac:dyDescent="0.35">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spans="3:30" x14ac:dyDescent="0.35">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spans="3:30" x14ac:dyDescent="0.35">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spans="3:30" x14ac:dyDescent="0.35">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spans="3:30" x14ac:dyDescent="0.35">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spans="3:30" x14ac:dyDescent="0.35">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spans="3:30" x14ac:dyDescent="0.35">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spans="3:30" x14ac:dyDescent="0.35">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spans="3:30" x14ac:dyDescent="0.35">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spans="3:30" x14ac:dyDescent="0.35">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spans="3:30" x14ac:dyDescent="0.35">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spans="3:30" x14ac:dyDescent="0.35">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spans="3:30" x14ac:dyDescent="0.35">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spans="3:30" x14ac:dyDescent="0.35">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spans="3:30" x14ac:dyDescent="0.35">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spans="3:30" x14ac:dyDescent="0.35">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spans="3:30" x14ac:dyDescent="0.35">
      <c r="C476" s="8"/>
      <c r="D476" s="8"/>
      <c r="E476" s="8"/>
      <c r="F476" s="8"/>
      <c r="G476" s="8"/>
      <c r="H476" s="8"/>
      <c r="I476" s="8"/>
      <c r="J476" s="8"/>
      <c r="K476" s="8"/>
      <c r="L476" s="8"/>
    </row>
    <row r="477" spans="3:30" x14ac:dyDescent="0.35">
      <c r="C477" s="8"/>
      <c r="D477" s="8"/>
      <c r="E477" s="8"/>
      <c r="F477" s="8"/>
      <c r="G477" s="8"/>
      <c r="H477" s="8"/>
      <c r="I477" s="8"/>
      <c r="J477" s="8"/>
      <c r="K477" s="8"/>
      <c r="L477" s="8"/>
    </row>
    <row r="478" spans="3:30" x14ac:dyDescent="0.35">
      <c r="C478" s="8"/>
      <c r="D478" s="8"/>
      <c r="E478" s="8"/>
      <c r="F478" s="8"/>
      <c r="G478" s="8"/>
      <c r="H478" s="8"/>
      <c r="I478" s="8"/>
      <c r="J478" s="8"/>
      <c r="K478" s="8"/>
      <c r="L478" s="8"/>
    </row>
    <row r="479" spans="3:30" x14ac:dyDescent="0.35">
      <c r="C479" s="8"/>
      <c r="D479" s="8"/>
      <c r="E479" s="8"/>
      <c r="F479" s="8"/>
      <c r="G479" s="8"/>
      <c r="H479" s="8"/>
      <c r="I479" s="8"/>
      <c r="J479" s="8"/>
      <c r="K479" s="8"/>
      <c r="L479" s="8"/>
    </row>
    <row r="480" spans="3:30" x14ac:dyDescent="0.35">
      <c r="C480" s="8"/>
      <c r="D480" s="8"/>
      <c r="E480" s="8"/>
      <c r="F480" s="8"/>
      <c r="G480" s="8"/>
      <c r="H480" s="8"/>
      <c r="I480" s="8"/>
      <c r="J480" s="8"/>
      <c r="K480" s="8"/>
      <c r="L480" s="8"/>
    </row>
    <row r="481" spans="3:12" x14ac:dyDescent="0.35">
      <c r="C481" s="8"/>
      <c r="D481" s="8"/>
      <c r="E481" s="8"/>
      <c r="F481" s="8"/>
      <c r="G481" s="8"/>
      <c r="H481" s="8"/>
      <c r="I481" s="8"/>
      <c r="J481" s="8"/>
      <c r="K481" s="8"/>
      <c r="L481" s="8"/>
    </row>
    <row r="482" spans="3:12" x14ac:dyDescent="0.35">
      <c r="C482" s="8"/>
      <c r="D482" s="8"/>
      <c r="E482" s="8"/>
      <c r="F482" s="8"/>
      <c r="G482" s="8"/>
      <c r="H482" s="8"/>
      <c r="I482" s="8"/>
      <c r="J482" s="8"/>
      <c r="K482" s="8"/>
      <c r="L482" s="8"/>
    </row>
    <row r="483" spans="3:12" x14ac:dyDescent="0.35">
      <c r="C483" s="8"/>
      <c r="D483" s="8"/>
      <c r="E483" s="8"/>
      <c r="F483" s="8"/>
      <c r="G483" s="8"/>
      <c r="H483" s="8"/>
      <c r="I483" s="8"/>
      <c r="J483" s="8"/>
      <c r="K483" s="8"/>
      <c r="L483" s="8"/>
    </row>
    <row r="484" spans="3:12" x14ac:dyDescent="0.35">
      <c r="C484" s="8"/>
      <c r="D484" s="8"/>
      <c r="E484" s="8"/>
      <c r="F484" s="8"/>
      <c r="G484" s="8"/>
      <c r="H484" s="8"/>
      <c r="I484" s="8"/>
      <c r="J484" s="8"/>
      <c r="K484" s="8"/>
      <c r="L484" s="8"/>
    </row>
    <row r="485" spans="3:12" x14ac:dyDescent="0.35">
      <c r="C485" s="8"/>
      <c r="D485" s="8"/>
      <c r="E485" s="8"/>
      <c r="F485" s="8"/>
      <c r="G485" s="8"/>
      <c r="H485" s="8"/>
      <c r="I485" s="8"/>
      <c r="J485" s="8"/>
      <c r="K485" s="8"/>
      <c r="L485" s="8"/>
    </row>
    <row r="486" spans="3:12" x14ac:dyDescent="0.35">
      <c r="C486" s="8"/>
      <c r="D486" s="8"/>
      <c r="E486" s="8"/>
      <c r="F486" s="8"/>
      <c r="G486" s="8"/>
      <c r="H486" s="8"/>
      <c r="I486" s="8"/>
      <c r="J486" s="8"/>
      <c r="K486" s="8"/>
      <c r="L486" s="8"/>
    </row>
    <row r="487" spans="3:12" x14ac:dyDescent="0.35">
      <c r="C487" s="8"/>
      <c r="D487" s="8"/>
      <c r="E487" s="8"/>
      <c r="F487" s="8"/>
      <c r="G487" s="8"/>
      <c r="H487" s="8"/>
      <c r="I487" s="8"/>
      <c r="J487" s="8"/>
      <c r="K487" s="8"/>
      <c r="L487" s="8"/>
    </row>
    <row r="488" spans="3:12" x14ac:dyDescent="0.35">
      <c r="C488" s="8"/>
      <c r="D488" s="8"/>
      <c r="E488" s="8"/>
      <c r="F488" s="8"/>
      <c r="G488" s="8"/>
      <c r="H488" s="8"/>
      <c r="I488" s="8"/>
      <c r="J488" s="8"/>
      <c r="K488" s="8"/>
      <c r="L488" s="8"/>
    </row>
    <row r="489" spans="3:12" x14ac:dyDescent="0.35">
      <c r="C489" s="8"/>
      <c r="D489" s="8"/>
      <c r="E489" s="8"/>
      <c r="F489" s="8"/>
      <c r="G489" s="8"/>
      <c r="H489" s="8"/>
      <c r="I489" s="8"/>
      <c r="J489" s="8"/>
      <c r="K489" s="8"/>
      <c r="L489" s="8"/>
    </row>
    <row r="490" spans="3:12" x14ac:dyDescent="0.35">
      <c r="C490" s="8"/>
      <c r="D490" s="8"/>
      <c r="E490" s="8"/>
      <c r="F490" s="8"/>
      <c r="G490" s="8"/>
      <c r="H490" s="8"/>
      <c r="I490" s="8"/>
      <c r="J490" s="8"/>
      <c r="K490" s="8"/>
      <c r="L490" s="8"/>
    </row>
    <row r="491" spans="3:12" x14ac:dyDescent="0.35">
      <c r="C491" s="8"/>
      <c r="D491" s="8"/>
      <c r="E491" s="8"/>
      <c r="F491" s="8"/>
      <c r="G491" s="8"/>
      <c r="H491" s="8"/>
      <c r="I491" s="8"/>
      <c r="J491" s="8"/>
      <c r="K491" s="8"/>
      <c r="L491" s="8"/>
    </row>
    <row r="492" spans="3:12" x14ac:dyDescent="0.35">
      <c r="C492" s="8"/>
      <c r="D492" s="8"/>
      <c r="E492" s="8"/>
      <c r="F492" s="8"/>
      <c r="G492" s="8"/>
      <c r="H492" s="8"/>
      <c r="I492" s="8"/>
      <c r="J492" s="8"/>
      <c r="K492" s="8"/>
      <c r="L492" s="8"/>
    </row>
    <row r="493" spans="3:12" x14ac:dyDescent="0.35">
      <c r="C493" s="8"/>
      <c r="D493" s="8"/>
      <c r="E493" s="8"/>
      <c r="F493" s="8"/>
      <c r="G493" s="8"/>
      <c r="H493" s="8"/>
      <c r="I493" s="8"/>
      <c r="J493" s="8"/>
      <c r="K493" s="8"/>
      <c r="L493" s="8"/>
    </row>
    <row r="494" spans="3:12" x14ac:dyDescent="0.35">
      <c r="C494" s="8"/>
      <c r="D494" s="8"/>
      <c r="E494" s="8"/>
      <c r="F494" s="8"/>
      <c r="G494" s="8"/>
      <c r="H494" s="8"/>
      <c r="I494" s="8"/>
      <c r="J494" s="8"/>
      <c r="K494" s="8"/>
      <c r="L494" s="8"/>
    </row>
    <row r="495" spans="3:12" x14ac:dyDescent="0.35">
      <c r="C495" s="8"/>
      <c r="D495" s="8"/>
      <c r="E495" s="8"/>
      <c r="F495" s="8"/>
      <c r="G495" s="8"/>
      <c r="H495" s="8"/>
      <c r="I495" s="8"/>
      <c r="J495" s="8"/>
      <c r="K495" s="8"/>
      <c r="L495" s="8"/>
    </row>
    <row r="496" spans="3:12" x14ac:dyDescent="0.35">
      <c r="C496" s="8"/>
      <c r="D496" s="8"/>
      <c r="E496" s="8"/>
      <c r="F496" s="8"/>
      <c r="G496" s="8"/>
      <c r="H496" s="8"/>
      <c r="I496" s="8"/>
      <c r="J496" s="8"/>
      <c r="K496" s="8"/>
      <c r="L496" s="8"/>
    </row>
    <row r="497" spans="3:12" x14ac:dyDescent="0.35">
      <c r="C497" s="8"/>
      <c r="D497" s="8"/>
      <c r="E497" s="8"/>
      <c r="F497" s="8"/>
      <c r="G497" s="8"/>
      <c r="H497" s="8"/>
      <c r="I497" s="8"/>
      <c r="J497" s="8"/>
      <c r="K497" s="8"/>
      <c r="L497" s="8"/>
    </row>
    <row r="498" spans="3:12" x14ac:dyDescent="0.35">
      <c r="C498" s="8"/>
      <c r="D498" s="8"/>
      <c r="E498" s="8"/>
      <c r="F498" s="8"/>
      <c r="G498" s="8"/>
      <c r="H498" s="8"/>
      <c r="I498" s="8"/>
      <c r="J498" s="8"/>
      <c r="K498" s="8"/>
      <c r="L498" s="8"/>
    </row>
    <row r="499" spans="3:12" x14ac:dyDescent="0.35">
      <c r="C499" s="8"/>
      <c r="D499" s="8"/>
      <c r="E499" s="8"/>
      <c r="F499" s="8"/>
      <c r="G499" s="8"/>
      <c r="H499" s="8"/>
      <c r="I499" s="8"/>
      <c r="J499" s="8"/>
      <c r="K499" s="8"/>
      <c r="L499" s="8"/>
    </row>
    <row r="500" spans="3:12" x14ac:dyDescent="0.35">
      <c r="C500" s="8"/>
      <c r="D500" s="8"/>
      <c r="E500" s="8"/>
      <c r="F500" s="8"/>
      <c r="G500" s="8"/>
      <c r="H500" s="8"/>
      <c r="I500" s="8"/>
      <c r="J500" s="8"/>
      <c r="K500" s="8"/>
      <c r="L500" s="8"/>
    </row>
    <row r="501" spans="3:12" x14ac:dyDescent="0.35">
      <c r="C501" s="8"/>
      <c r="D501" s="8"/>
      <c r="E501" s="8"/>
      <c r="F501" s="8"/>
      <c r="G501" s="8"/>
      <c r="H501" s="8"/>
      <c r="I501" s="8"/>
      <c r="J501" s="8"/>
      <c r="K501" s="8"/>
      <c r="L501" s="8"/>
    </row>
    <row r="502" spans="3:12" x14ac:dyDescent="0.35">
      <c r="C502" s="8"/>
      <c r="D502" s="8"/>
      <c r="E502" s="8"/>
      <c r="F502" s="8"/>
      <c r="G502" s="8"/>
      <c r="H502" s="8"/>
      <c r="I502" s="8"/>
      <c r="J502" s="8"/>
      <c r="K502" s="8"/>
      <c r="L502" s="8"/>
    </row>
    <row r="503" spans="3:12" x14ac:dyDescent="0.35">
      <c r="C503" s="8"/>
      <c r="D503" s="8"/>
      <c r="E503" s="8"/>
      <c r="F503" s="8"/>
      <c r="G503" s="8"/>
      <c r="H503" s="8"/>
      <c r="I503" s="8"/>
      <c r="J503" s="8"/>
      <c r="K503" s="8"/>
      <c r="L503" s="8"/>
    </row>
    <row r="504" spans="3:12" x14ac:dyDescent="0.35">
      <c r="C504" s="8"/>
      <c r="D504" s="8"/>
      <c r="E504" s="8"/>
      <c r="F504" s="8"/>
      <c r="G504" s="8"/>
      <c r="H504" s="8"/>
      <c r="I504" s="8"/>
      <c r="J504" s="8"/>
      <c r="K504" s="8"/>
      <c r="L504" s="8"/>
    </row>
    <row r="505" spans="3:12" x14ac:dyDescent="0.35">
      <c r="C505" s="8"/>
      <c r="D505" s="8"/>
      <c r="E505" s="8"/>
      <c r="F505" s="8"/>
      <c r="G505" s="8"/>
      <c r="H505" s="8"/>
      <c r="I505" s="8"/>
      <c r="J505" s="8"/>
      <c r="K505" s="8"/>
      <c r="L505" s="8"/>
    </row>
    <row r="506" spans="3:12" x14ac:dyDescent="0.35">
      <c r="C506" s="8"/>
      <c r="D506" s="8"/>
      <c r="E506" s="8"/>
      <c r="F506" s="8"/>
      <c r="G506" s="8"/>
      <c r="H506" s="8"/>
      <c r="I506" s="8"/>
      <c r="J506" s="8"/>
      <c r="K506" s="8"/>
      <c r="L506" s="8"/>
    </row>
    <row r="507" spans="3:12" x14ac:dyDescent="0.35">
      <c r="C507" s="8"/>
      <c r="D507" s="8"/>
      <c r="E507" s="8"/>
      <c r="F507" s="8"/>
      <c r="G507" s="8"/>
      <c r="H507" s="8"/>
      <c r="I507" s="8"/>
      <c r="J507" s="8"/>
      <c r="K507" s="8"/>
      <c r="L507" s="8"/>
    </row>
    <row r="508" spans="3:12" x14ac:dyDescent="0.35">
      <c r="C508" s="8"/>
      <c r="D508" s="8"/>
      <c r="E508" s="8"/>
      <c r="F508" s="8"/>
      <c r="G508" s="8"/>
      <c r="H508" s="8"/>
      <c r="I508" s="8"/>
      <c r="J508" s="8"/>
      <c r="K508" s="8"/>
      <c r="L508" s="8"/>
    </row>
    <row r="509" spans="3:12" x14ac:dyDescent="0.35">
      <c r="C509" s="8"/>
      <c r="D509" s="8"/>
      <c r="E509" s="8"/>
      <c r="F509" s="8"/>
      <c r="G509" s="8"/>
      <c r="H509" s="8"/>
      <c r="I509" s="8"/>
      <c r="J509" s="8"/>
      <c r="K509" s="8"/>
      <c r="L509" s="8"/>
    </row>
    <row r="510" spans="3:12" x14ac:dyDescent="0.35">
      <c r="C510" s="8"/>
      <c r="D510" s="8"/>
      <c r="E510" s="8"/>
      <c r="F510" s="8"/>
      <c r="G510" s="8"/>
      <c r="H510" s="8"/>
      <c r="I510" s="8"/>
      <c r="J510" s="8"/>
      <c r="K510" s="8"/>
      <c r="L510" s="8"/>
    </row>
    <row r="511" spans="3:12" x14ac:dyDescent="0.35">
      <c r="C511" s="8"/>
      <c r="D511" s="8"/>
      <c r="E511" s="8"/>
      <c r="F511" s="8"/>
      <c r="G511" s="8"/>
      <c r="H511" s="8"/>
      <c r="I511" s="8"/>
      <c r="J511" s="8"/>
      <c r="K511" s="8"/>
      <c r="L511" s="8"/>
    </row>
    <row r="512" spans="3:12" x14ac:dyDescent="0.35">
      <c r="C512" s="8"/>
      <c r="D512" s="8"/>
      <c r="E512" s="8"/>
      <c r="F512" s="8"/>
      <c r="G512" s="8"/>
      <c r="H512" s="8"/>
      <c r="I512" s="8"/>
      <c r="J512" s="8"/>
      <c r="K512" s="8"/>
      <c r="L512" s="8"/>
    </row>
    <row r="513" spans="3:12" x14ac:dyDescent="0.35">
      <c r="C513" s="8"/>
      <c r="D513" s="8"/>
      <c r="E513" s="8"/>
      <c r="F513" s="8"/>
      <c r="G513" s="8"/>
      <c r="H513" s="8"/>
      <c r="I513" s="8"/>
      <c r="J513" s="8"/>
      <c r="K513" s="8"/>
      <c r="L513" s="8"/>
    </row>
    <row r="514" spans="3:12" x14ac:dyDescent="0.35">
      <c r="C514" s="8"/>
      <c r="D514" s="8"/>
      <c r="E514" s="8"/>
      <c r="F514" s="8"/>
      <c r="G514" s="8"/>
      <c r="H514" s="8"/>
      <c r="I514" s="8"/>
      <c r="J514" s="8"/>
      <c r="K514" s="8"/>
      <c r="L514" s="8"/>
    </row>
    <row r="515" spans="3:12" x14ac:dyDescent="0.35">
      <c r="C515" s="8"/>
      <c r="D515" s="8"/>
      <c r="E515" s="8"/>
      <c r="F515" s="8"/>
      <c r="G515" s="8"/>
      <c r="H515" s="8"/>
      <c r="I515" s="8"/>
      <c r="J515" s="8"/>
      <c r="K515" s="8"/>
      <c r="L515" s="8"/>
    </row>
    <row r="516" spans="3:12" x14ac:dyDescent="0.35">
      <c r="C516" s="8"/>
      <c r="D516" s="8"/>
      <c r="E516" s="8"/>
      <c r="F516" s="8"/>
      <c r="G516" s="8"/>
      <c r="H516" s="8"/>
      <c r="I516" s="8"/>
      <c r="J516" s="8"/>
      <c r="K516" s="8"/>
      <c r="L516" s="8"/>
    </row>
    <row r="517" spans="3:12" x14ac:dyDescent="0.35">
      <c r="C517" s="8"/>
      <c r="D517" s="8"/>
      <c r="E517" s="8"/>
      <c r="F517" s="8"/>
      <c r="G517" s="8"/>
      <c r="H517" s="8"/>
      <c r="I517" s="8"/>
      <c r="J517" s="8"/>
      <c r="K517" s="8"/>
      <c r="L517" s="8"/>
    </row>
    <row r="518" spans="3:12" x14ac:dyDescent="0.35">
      <c r="C518" s="8"/>
      <c r="D518" s="8"/>
      <c r="E518" s="8"/>
      <c r="F518" s="8"/>
      <c r="G518" s="8"/>
      <c r="H518" s="8"/>
      <c r="I518" s="8"/>
      <c r="J518" s="8"/>
      <c r="K518" s="8"/>
      <c r="L518" s="8"/>
    </row>
    <row r="519" spans="3:12" x14ac:dyDescent="0.35">
      <c r="C519" s="8"/>
      <c r="D519" s="8"/>
      <c r="E519" s="8"/>
      <c r="F519" s="8"/>
      <c r="G519" s="8"/>
      <c r="H519" s="8"/>
      <c r="I519" s="8"/>
      <c r="J519" s="8"/>
      <c r="K519" s="8"/>
      <c r="L519" s="8"/>
    </row>
    <row r="520" spans="3:12" x14ac:dyDescent="0.35">
      <c r="C520" s="8"/>
      <c r="D520" s="8"/>
      <c r="E520" s="8"/>
      <c r="F520" s="8"/>
      <c r="G520" s="8"/>
      <c r="H520" s="8"/>
      <c r="I520" s="8"/>
      <c r="J520" s="8"/>
      <c r="K520" s="8"/>
      <c r="L520" s="8"/>
    </row>
    <row r="521" spans="3:12" x14ac:dyDescent="0.35">
      <c r="C521" s="8"/>
      <c r="D521" s="8"/>
      <c r="E521" s="8"/>
      <c r="F521" s="8"/>
      <c r="G521" s="8"/>
      <c r="H521" s="8"/>
      <c r="I521" s="8"/>
      <c r="J521" s="8"/>
      <c r="K521" s="8"/>
      <c r="L521" s="8"/>
    </row>
    <row r="522" spans="3:12" x14ac:dyDescent="0.35">
      <c r="C522" s="8"/>
      <c r="D522" s="8"/>
      <c r="E522" s="8"/>
      <c r="F522" s="8"/>
      <c r="G522" s="8"/>
      <c r="H522" s="8"/>
      <c r="I522" s="8"/>
      <c r="J522" s="8"/>
      <c r="K522" s="8"/>
      <c r="L522" s="8"/>
    </row>
    <row r="523" spans="3:12" x14ac:dyDescent="0.35">
      <c r="C523" s="8"/>
      <c r="D523" s="8"/>
      <c r="E523" s="8"/>
      <c r="F523" s="8"/>
      <c r="G523" s="8"/>
      <c r="H523" s="8"/>
      <c r="I523" s="8"/>
      <c r="J523" s="8"/>
      <c r="K523" s="8"/>
      <c r="L523" s="8"/>
    </row>
    <row r="524" spans="3:12" x14ac:dyDescent="0.35">
      <c r="C524" s="8"/>
      <c r="D524" s="8"/>
      <c r="E524" s="8"/>
      <c r="F524" s="8"/>
      <c r="G524" s="8"/>
      <c r="H524" s="8"/>
      <c r="I524" s="8"/>
      <c r="J524" s="8"/>
      <c r="K524" s="8"/>
      <c r="L524" s="8"/>
    </row>
    <row r="525" spans="3:12" x14ac:dyDescent="0.35">
      <c r="C525" s="8"/>
      <c r="D525" s="8"/>
      <c r="E525" s="8"/>
      <c r="F525" s="8"/>
      <c r="G525" s="8"/>
      <c r="H525" s="8"/>
      <c r="I525" s="8"/>
      <c r="J525" s="8"/>
      <c r="K525" s="8"/>
      <c r="L525" s="8"/>
    </row>
    <row r="526" spans="3:12" x14ac:dyDescent="0.35">
      <c r="C526" s="8"/>
      <c r="D526" s="8"/>
      <c r="E526" s="8"/>
      <c r="F526" s="8"/>
      <c r="G526" s="8"/>
      <c r="H526" s="8"/>
      <c r="I526" s="8"/>
      <c r="J526" s="8"/>
      <c r="K526" s="8"/>
      <c r="L526" s="8"/>
    </row>
    <row r="527" spans="3:12" x14ac:dyDescent="0.35">
      <c r="C527" s="8"/>
      <c r="D527" s="8"/>
      <c r="E527" s="8"/>
      <c r="F527" s="8"/>
      <c r="G527" s="8"/>
      <c r="H527" s="8"/>
      <c r="I527" s="8"/>
      <c r="J527" s="8"/>
      <c r="K527" s="8"/>
      <c r="L527" s="8"/>
    </row>
    <row r="528" spans="3:12" x14ac:dyDescent="0.35">
      <c r="C528" s="8"/>
      <c r="D528" s="8"/>
      <c r="E528" s="8"/>
      <c r="F528" s="8"/>
      <c r="G528" s="8"/>
      <c r="H528" s="8"/>
      <c r="I528" s="8"/>
      <c r="J528" s="8"/>
      <c r="K528" s="8"/>
      <c r="L528" s="8"/>
    </row>
    <row r="529" spans="3:12" x14ac:dyDescent="0.35">
      <c r="C529" s="8"/>
      <c r="D529" s="8"/>
      <c r="E529" s="8"/>
      <c r="F529" s="8"/>
      <c r="G529" s="8"/>
      <c r="H529" s="8"/>
      <c r="I529" s="8"/>
      <c r="J529" s="8"/>
      <c r="K529" s="8"/>
      <c r="L529" s="8"/>
    </row>
    <row r="530" spans="3:12" x14ac:dyDescent="0.35">
      <c r="C530" s="8"/>
      <c r="D530" s="8"/>
      <c r="E530" s="8"/>
      <c r="F530" s="8"/>
      <c r="G530" s="8"/>
      <c r="H530" s="8"/>
      <c r="I530" s="8"/>
      <c r="J530" s="8"/>
      <c r="K530" s="8"/>
      <c r="L530" s="8"/>
    </row>
    <row r="531" spans="3:12" x14ac:dyDescent="0.35">
      <c r="C531" s="8"/>
      <c r="D531" s="8"/>
      <c r="E531" s="8"/>
      <c r="F531" s="8"/>
      <c r="G531" s="8"/>
      <c r="H531" s="8"/>
      <c r="I531" s="8"/>
      <c r="J531" s="8"/>
      <c r="K531" s="8"/>
      <c r="L531" s="8"/>
    </row>
    <row r="532" spans="3:12" x14ac:dyDescent="0.35">
      <c r="C532" s="8"/>
      <c r="D532" s="8"/>
      <c r="E532" s="8"/>
      <c r="F532" s="8"/>
      <c r="G532" s="8"/>
      <c r="H532" s="8"/>
      <c r="I532" s="8"/>
      <c r="J532" s="8"/>
      <c r="K532" s="8"/>
      <c r="L532" s="8"/>
    </row>
    <row r="533" spans="3:12" x14ac:dyDescent="0.35">
      <c r="C533" s="8"/>
      <c r="D533" s="8"/>
      <c r="E533" s="8"/>
      <c r="F533" s="8"/>
      <c r="G533" s="8"/>
      <c r="H533" s="8"/>
      <c r="I533" s="8"/>
      <c r="J533" s="8"/>
      <c r="K533" s="8"/>
      <c r="L533" s="8"/>
    </row>
    <row r="534" spans="3:12" x14ac:dyDescent="0.35">
      <c r="C534" s="8"/>
      <c r="D534" s="8"/>
      <c r="E534" s="8"/>
      <c r="F534" s="8"/>
      <c r="G534" s="8"/>
      <c r="H534" s="8"/>
      <c r="I534" s="8"/>
      <c r="J534" s="8"/>
      <c r="K534" s="8"/>
      <c r="L534" s="8"/>
    </row>
    <row r="535" spans="3:12" x14ac:dyDescent="0.35">
      <c r="C535" s="8"/>
      <c r="D535" s="8"/>
      <c r="E535" s="8"/>
      <c r="F535" s="8"/>
      <c r="G535" s="8"/>
      <c r="H535" s="8"/>
      <c r="I535" s="8"/>
      <c r="J535" s="8"/>
      <c r="K535" s="8"/>
      <c r="L535" s="8"/>
    </row>
    <row r="536" spans="3:12" x14ac:dyDescent="0.35">
      <c r="C536" s="8"/>
      <c r="D536" s="8"/>
      <c r="E536" s="8"/>
      <c r="F536" s="8"/>
      <c r="G536" s="8"/>
      <c r="H536" s="8"/>
      <c r="I536" s="8"/>
      <c r="J536" s="8"/>
      <c r="K536" s="8"/>
      <c r="L536" s="8"/>
    </row>
    <row r="537" spans="3:12" x14ac:dyDescent="0.35">
      <c r="C537" s="8"/>
      <c r="D537" s="8"/>
      <c r="E537" s="8"/>
      <c r="F537" s="8"/>
      <c r="G537" s="8"/>
      <c r="H537" s="8"/>
      <c r="I537" s="8"/>
      <c r="J537" s="8"/>
      <c r="K537" s="8"/>
      <c r="L537" s="8"/>
    </row>
    <row r="538" spans="3:12" x14ac:dyDescent="0.35">
      <c r="C538" s="8"/>
      <c r="D538" s="8"/>
      <c r="E538" s="8"/>
      <c r="F538" s="8"/>
      <c r="G538" s="8"/>
      <c r="H538" s="8"/>
      <c r="I538" s="8"/>
      <c r="J538" s="8"/>
      <c r="K538" s="8"/>
      <c r="L538" s="8"/>
    </row>
    <row r="539" spans="3:12" x14ac:dyDescent="0.35">
      <c r="C539" s="8"/>
      <c r="D539" s="8"/>
      <c r="E539" s="8"/>
      <c r="F539" s="8"/>
      <c r="G539" s="8"/>
      <c r="H539" s="8"/>
      <c r="I539" s="8"/>
      <c r="J539" s="8"/>
      <c r="K539" s="8"/>
      <c r="L539" s="8"/>
    </row>
    <row r="540" spans="3:12" x14ac:dyDescent="0.35">
      <c r="C540" s="8"/>
      <c r="D540" s="8"/>
      <c r="E540" s="8"/>
      <c r="F540" s="8"/>
      <c r="G540" s="8"/>
      <c r="H540" s="8"/>
      <c r="I540" s="8"/>
      <c r="J540" s="8"/>
      <c r="K540" s="8"/>
      <c r="L540" s="8"/>
    </row>
    <row r="541" spans="3:12" x14ac:dyDescent="0.35">
      <c r="C541" s="8"/>
      <c r="D541" s="8"/>
      <c r="E541" s="8"/>
      <c r="F541" s="8"/>
      <c r="G541" s="8"/>
      <c r="H541" s="8"/>
      <c r="I541" s="8"/>
      <c r="J541" s="8"/>
      <c r="K541" s="8"/>
      <c r="L541" s="8"/>
    </row>
    <row r="542" spans="3:12" x14ac:dyDescent="0.35">
      <c r="C542" s="8"/>
      <c r="D542" s="8"/>
      <c r="E542" s="8"/>
      <c r="F542" s="8"/>
      <c r="G542" s="8"/>
      <c r="H542" s="8"/>
      <c r="I542" s="8"/>
      <c r="J542" s="8"/>
      <c r="K542" s="8"/>
      <c r="L542" s="8"/>
    </row>
    <row r="543" spans="3:12" x14ac:dyDescent="0.35">
      <c r="C543" s="8"/>
      <c r="D543" s="8"/>
      <c r="E543" s="8"/>
      <c r="F543" s="8"/>
      <c r="G543" s="8"/>
      <c r="H543" s="8"/>
      <c r="I543" s="8"/>
      <c r="J543" s="8"/>
      <c r="K543" s="8"/>
      <c r="L543" s="8"/>
    </row>
    <row r="544" spans="3:12" x14ac:dyDescent="0.35">
      <c r="C544" s="8"/>
      <c r="D544" s="8"/>
      <c r="E544" s="8"/>
      <c r="F544" s="8"/>
      <c r="G544" s="8"/>
      <c r="H544" s="8"/>
      <c r="I544" s="8"/>
      <c r="J544" s="8"/>
      <c r="K544" s="8"/>
      <c r="L544" s="8"/>
    </row>
    <row r="545" spans="3:12" x14ac:dyDescent="0.35">
      <c r="C545" s="8"/>
      <c r="D545" s="8"/>
      <c r="E545" s="8"/>
      <c r="F545" s="8"/>
      <c r="G545" s="8"/>
      <c r="H545" s="8"/>
      <c r="I545" s="8"/>
      <c r="J545" s="8"/>
      <c r="K545" s="8"/>
      <c r="L545" s="8"/>
    </row>
    <row r="546" spans="3:12" x14ac:dyDescent="0.35">
      <c r="C546" s="8"/>
      <c r="D546" s="8"/>
      <c r="E546" s="8"/>
      <c r="F546" s="8"/>
      <c r="G546" s="8"/>
      <c r="H546" s="8"/>
      <c r="I546" s="8"/>
      <c r="J546" s="8"/>
      <c r="K546" s="8"/>
      <c r="L546" s="8"/>
    </row>
    <row r="547" spans="3:12" x14ac:dyDescent="0.35">
      <c r="C547" s="8"/>
      <c r="D547" s="8"/>
      <c r="E547" s="8"/>
      <c r="F547" s="8"/>
      <c r="G547" s="8"/>
      <c r="H547" s="8"/>
      <c r="I547" s="8"/>
      <c r="J547" s="8"/>
      <c r="K547" s="8"/>
      <c r="L547" s="8"/>
    </row>
    <row r="548" spans="3:12" x14ac:dyDescent="0.35">
      <c r="C548" s="8"/>
      <c r="D548" s="8"/>
      <c r="E548" s="8"/>
      <c r="F548" s="8"/>
      <c r="G548" s="8"/>
      <c r="H548" s="8"/>
      <c r="I548" s="8"/>
      <c r="J548" s="8"/>
      <c r="K548" s="8"/>
      <c r="L548" s="8"/>
    </row>
    <row r="549" spans="3:12" x14ac:dyDescent="0.35">
      <c r="C549" s="8"/>
      <c r="D549" s="8"/>
      <c r="E549" s="8"/>
      <c r="F549" s="8"/>
      <c r="G549" s="8"/>
      <c r="H549" s="8"/>
      <c r="I549" s="8"/>
      <c r="J549" s="8"/>
      <c r="K549" s="8"/>
      <c r="L549" s="8"/>
    </row>
    <row r="550" spans="3:12" x14ac:dyDescent="0.35">
      <c r="C550" s="8"/>
      <c r="D550" s="8"/>
      <c r="E550" s="8"/>
      <c r="F550" s="8"/>
      <c r="G550" s="8"/>
      <c r="H550" s="8"/>
      <c r="I550" s="8"/>
      <c r="J550" s="8"/>
      <c r="K550" s="8"/>
      <c r="L550" s="8"/>
    </row>
    <row r="551" spans="3:12" x14ac:dyDescent="0.35">
      <c r="C551" s="8"/>
      <c r="D551" s="8"/>
      <c r="E551" s="8"/>
      <c r="F551" s="8"/>
      <c r="G551" s="8"/>
      <c r="H551" s="8"/>
      <c r="I551" s="8"/>
      <c r="J551" s="8"/>
      <c r="K551" s="8"/>
      <c r="L551" s="8"/>
    </row>
    <row r="552" spans="3:12" x14ac:dyDescent="0.35">
      <c r="C552" s="8"/>
      <c r="D552" s="8"/>
      <c r="E552" s="8"/>
      <c r="F552" s="8"/>
      <c r="G552" s="8"/>
      <c r="H552" s="8"/>
      <c r="I552" s="8"/>
      <c r="J552" s="8"/>
      <c r="K552" s="8"/>
      <c r="L552" s="8"/>
    </row>
    <row r="553" spans="3:12" x14ac:dyDescent="0.35">
      <c r="C553" s="8"/>
      <c r="D553" s="8"/>
      <c r="E553" s="8"/>
      <c r="F553" s="8"/>
      <c r="G553" s="8"/>
      <c r="H553" s="8"/>
      <c r="I553" s="8"/>
      <c r="J553" s="8"/>
      <c r="K553" s="8"/>
      <c r="L553" s="8"/>
    </row>
    <row r="554" spans="3:12" x14ac:dyDescent="0.35">
      <c r="C554" s="8"/>
      <c r="D554" s="8"/>
      <c r="E554" s="8"/>
      <c r="F554" s="8"/>
      <c r="G554" s="8"/>
      <c r="H554" s="8"/>
      <c r="I554" s="8"/>
      <c r="J554" s="8"/>
      <c r="K554" s="8"/>
      <c r="L554" s="8"/>
    </row>
    <row r="555" spans="3:12" x14ac:dyDescent="0.35">
      <c r="C555" s="8"/>
      <c r="D555" s="8"/>
      <c r="E555" s="8"/>
      <c r="F555" s="8"/>
      <c r="G555" s="8"/>
      <c r="H555" s="8"/>
      <c r="I555" s="8"/>
      <c r="J555" s="8"/>
      <c r="K555" s="8"/>
      <c r="L555" s="8"/>
    </row>
    <row r="556" spans="3:12" x14ac:dyDescent="0.35">
      <c r="C556" s="8"/>
      <c r="D556" s="8"/>
      <c r="E556" s="8"/>
      <c r="F556" s="8"/>
      <c r="G556" s="8"/>
      <c r="H556" s="8"/>
      <c r="I556" s="8"/>
      <c r="J556" s="8"/>
      <c r="K556" s="8"/>
      <c r="L556" s="8"/>
    </row>
    <row r="557" spans="3:12" x14ac:dyDescent="0.35">
      <c r="C557" s="8"/>
      <c r="D557" s="8"/>
      <c r="E557" s="8"/>
      <c r="F557" s="8"/>
      <c r="G557" s="8"/>
      <c r="H557" s="8"/>
      <c r="I557" s="8"/>
      <c r="J557" s="8"/>
      <c r="K557" s="8"/>
      <c r="L557" s="8"/>
    </row>
    <row r="558" spans="3:12" x14ac:dyDescent="0.35">
      <c r="C558" s="8"/>
      <c r="D558" s="8"/>
      <c r="E558" s="8"/>
      <c r="F558" s="8"/>
      <c r="G558" s="8"/>
      <c r="H558" s="8"/>
      <c r="I558" s="8"/>
      <c r="J558" s="8"/>
      <c r="K558" s="8"/>
      <c r="L558" s="8"/>
    </row>
    <row r="559" spans="3:12" x14ac:dyDescent="0.35">
      <c r="C559" s="8"/>
      <c r="D559" s="8"/>
      <c r="E559" s="8"/>
      <c r="F559" s="8"/>
      <c r="G559" s="8"/>
      <c r="H559" s="8"/>
      <c r="I559" s="8"/>
      <c r="J559" s="8"/>
      <c r="K559" s="8"/>
      <c r="L559" s="8"/>
    </row>
    <row r="560" spans="3:12" x14ac:dyDescent="0.35">
      <c r="C560" s="8"/>
      <c r="D560" s="8"/>
      <c r="E560" s="8"/>
      <c r="F560" s="8"/>
      <c r="G560" s="8"/>
      <c r="H560" s="8"/>
      <c r="I560" s="8"/>
      <c r="J560" s="8"/>
      <c r="K560" s="8"/>
      <c r="L560" s="8"/>
    </row>
    <row r="561" spans="3:12" x14ac:dyDescent="0.35">
      <c r="C561" s="8"/>
      <c r="D561" s="8"/>
      <c r="E561" s="8"/>
      <c r="F561" s="8"/>
      <c r="G561" s="8"/>
      <c r="H561" s="8"/>
      <c r="I561" s="8"/>
      <c r="J561" s="8"/>
      <c r="K561" s="8"/>
      <c r="L561" s="8"/>
    </row>
    <row r="562" spans="3:12" x14ac:dyDescent="0.35">
      <c r="C562" s="8"/>
      <c r="D562" s="8"/>
      <c r="E562" s="8"/>
      <c r="F562" s="8"/>
      <c r="G562" s="8"/>
      <c r="H562" s="8"/>
      <c r="I562" s="8"/>
      <c r="J562" s="8"/>
      <c r="K562" s="8"/>
      <c r="L562" s="8"/>
    </row>
    <row r="563" spans="3:12" x14ac:dyDescent="0.35">
      <c r="C563" s="8"/>
      <c r="D563" s="8"/>
      <c r="E563" s="8"/>
      <c r="F563" s="8"/>
      <c r="G563" s="8"/>
      <c r="H563" s="8"/>
      <c r="I563" s="8"/>
      <c r="J563" s="8"/>
      <c r="K563" s="8"/>
      <c r="L563" s="8"/>
    </row>
    <row r="564" spans="3:12" x14ac:dyDescent="0.35">
      <c r="C564" s="8"/>
      <c r="D564" s="8"/>
      <c r="E564" s="8"/>
      <c r="F564" s="8"/>
      <c r="G564" s="8"/>
      <c r="H564" s="8"/>
      <c r="I564" s="8"/>
      <c r="J564" s="8"/>
      <c r="K564" s="8"/>
      <c r="L564" s="8"/>
    </row>
    <row r="565" spans="3:12" x14ac:dyDescent="0.35">
      <c r="C565" s="8"/>
      <c r="D565" s="8"/>
      <c r="E565" s="8"/>
      <c r="F565" s="8"/>
      <c r="G565" s="8"/>
      <c r="H565" s="8"/>
      <c r="I565" s="8"/>
      <c r="J565" s="8"/>
      <c r="K565" s="8"/>
      <c r="L565" s="8"/>
    </row>
    <row r="566" spans="3:12" x14ac:dyDescent="0.35">
      <c r="C566" s="8"/>
      <c r="D566" s="8"/>
      <c r="E566" s="8"/>
      <c r="F566" s="8"/>
      <c r="G566" s="8"/>
      <c r="H566" s="8"/>
      <c r="I566" s="8"/>
      <c r="J566" s="8"/>
      <c r="K566" s="8"/>
      <c r="L566" s="8"/>
    </row>
    <row r="567" spans="3:12" x14ac:dyDescent="0.35">
      <c r="C567" s="8"/>
      <c r="D567" s="8"/>
      <c r="E567" s="8"/>
      <c r="F567" s="8"/>
      <c r="G567" s="8"/>
      <c r="H567" s="8"/>
      <c r="I567" s="8"/>
      <c r="J567" s="8"/>
      <c r="K567" s="8"/>
      <c r="L567" s="8"/>
    </row>
    <row r="568" spans="3:12" x14ac:dyDescent="0.35">
      <c r="C568" s="8"/>
      <c r="D568" s="8"/>
      <c r="E568" s="8"/>
      <c r="F568" s="8"/>
      <c r="G568" s="8"/>
      <c r="H568" s="8"/>
      <c r="I568" s="8"/>
      <c r="J568" s="8"/>
      <c r="K568" s="8"/>
      <c r="L568" s="8"/>
    </row>
    <row r="569" spans="3:12" x14ac:dyDescent="0.35">
      <c r="C569" s="8"/>
      <c r="D569" s="8"/>
      <c r="E569" s="8"/>
      <c r="F569" s="8"/>
      <c r="G569" s="8"/>
      <c r="H569" s="8"/>
      <c r="I569" s="8"/>
      <c r="J569" s="8"/>
      <c r="K569" s="8"/>
      <c r="L569" s="8"/>
    </row>
    <row r="570" spans="3:12" x14ac:dyDescent="0.35">
      <c r="C570" s="8"/>
      <c r="D570" s="8"/>
      <c r="E570" s="8"/>
      <c r="F570" s="8"/>
      <c r="G570" s="8"/>
      <c r="H570" s="8"/>
      <c r="I570" s="8"/>
      <c r="J570" s="8"/>
      <c r="K570" s="8"/>
      <c r="L570" s="8"/>
    </row>
    <row r="571" spans="3:12" x14ac:dyDescent="0.35">
      <c r="C571" s="8"/>
      <c r="D571" s="8"/>
      <c r="E571" s="8"/>
      <c r="F571" s="8"/>
      <c r="G571" s="8"/>
      <c r="H571" s="8"/>
      <c r="I571" s="8"/>
      <c r="J571" s="8"/>
      <c r="K571" s="8"/>
      <c r="L571" s="8"/>
    </row>
    <row r="572" spans="3:12" x14ac:dyDescent="0.35">
      <c r="C572" s="8"/>
      <c r="D572" s="8"/>
      <c r="E572" s="8"/>
      <c r="F572" s="8"/>
      <c r="G572" s="8"/>
      <c r="H572" s="8"/>
      <c r="I572" s="8"/>
      <c r="J572" s="8"/>
      <c r="K572" s="8"/>
      <c r="L572" s="8"/>
    </row>
    <row r="573" spans="3:12" x14ac:dyDescent="0.35">
      <c r="C573" s="8"/>
      <c r="D573" s="8"/>
      <c r="E573" s="8"/>
      <c r="F573" s="8"/>
      <c r="G573" s="8"/>
      <c r="H573" s="8"/>
      <c r="I573" s="8"/>
      <c r="J573" s="8"/>
      <c r="K573" s="8"/>
      <c r="L573" s="8"/>
    </row>
    <row r="574" spans="3:12" x14ac:dyDescent="0.35">
      <c r="C574" s="8"/>
      <c r="D574" s="8"/>
      <c r="E574" s="8"/>
      <c r="F574" s="8"/>
      <c r="G574" s="8"/>
      <c r="H574" s="8"/>
      <c r="I574" s="8"/>
      <c r="J574" s="8"/>
      <c r="K574" s="8"/>
      <c r="L574" s="8"/>
    </row>
    <row r="575" spans="3:12" x14ac:dyDescent="0.35">
      <c r="C575" s="8"/>
      <c r="D575" s="8"/>
      <c r="E575" s="8"/>
      <c r="F575" s="8"/>
      <c r="G575" s="8"/>
      <c r="H575" s="8"/>
      <c r="I575" s="8"/>
      <c r="J575" s="8"/>
      <c r="K575" s="8"/>
      <c r="L575" s="8"/>
    </row>
    <row r="576" spans="3:12" x14ac:dyDescent="0.35">
      <c r="C576" s="8"/>
      <c r="D576" s="8"/>
      <c r="E576" s="8"/>
      <c r="F576" s="8"/>
      <c r="G576" s="8"/>
      <c r="H576" s="8"/>
      <c r="I576" s="8"/>
      <c r="J576" s="8"/>
      <c r="K576" s="8"/>
      <c r="L576" s="8"/>
    </row>
    <row r="577" spans="3:12" x14ac:dyDescent="0.35">
      <c r="C577" s="8"/>
      <c r="D577" s="8"/>
      <c r="E577" s="8"/>
      <c r="F577" s="8"/>
      <c r="G577" s="8"/>
      <c r="H577" s="8"/>
      <c r="I577" s="8"/>
      <c r="J577" s="8"/>
      <c r="K577" s="8"/>
      <c r="L577" s="8"/>
    </row>
    <row r="578" spans="3:12" x14ac:dyDescent="0.35">
      <c r="C578" s="8"/>
      <c r="D578" s="8"/>
      <c r="E578" s="8"/>
      <c r="F578" s="8"/>
      <c r="G578" s="8"/>
      <c r="H578" s="8"/>
      <c r="I578" s="8"/>
      <c r="J578" s="8"/>
      <c r="K578" s="8"/>
      <c r="L578" s="8"/>
    </row>
    <row r="579" spans="3:12" x14ac:dyDescent="0.35">
      <c r="C579" s="8"/>
      <c r="D579" s="8"/>
      <c r="E579" s="8"/>
      <c r="F579" s="8"/>
      <c r="G579" s="8"/>
      <c r="H579" s="8"/>
      <c r="I579" s="8"/>
      <c r="J579" s="8"/>
      <c r="K579" s="8"/>
      <c r="L579" s="8"/>
    </row>
    <row r="580" spans="3:12" x14ac:dyDescent="0.35">
      <c r="C580" s="8"/>
      <c r="D580" s="8"/>
      <c r="E580" s="8"/>
      <c r="F580" s="8"/>
      <c r="G580" s="8"/>
      <c r="H580" s="8"/>
      <c r="I580" s="8"/>
      <c r="J580" s="8"/>
      <c r="K580" s="8"/>
      <c r="L580" s="8"/>
    </row>
    <row r="581" spans="3:12" x14ac:dyDescent="0.35">
      <c r="C581" s="8"/>
      <c r="D581" s="8"/>
      <c r="E581" s="8"/>
      <c r="F581" s="8"/>
      <c r="G581" s="8"/>
      <c r="H581" s="8"/>
      <c r="I581" s="8"/>
      <c r="J581" s="8"/>
      <c r="K581" s="8"/>
      <c r="L581" s="8"/>
    </row>
    <row r="582" spans="3:12" x14ac:dyDescent="0.35">
      <c r="C582" s="8"/>
      <c r="D582" s="8"/>
      <c r="E582" s="8"/>
      <c r="F582" s="8"/>
      <c r="G582" s="8"/>
      <c r="H582" s="8"/>
      <c r="I582" s="8"/>
      <c r="J582" s="8"/>
      <c r="K582" s="8"/>
      <c r="L582" s="8"/>
    </row>
    <row r="583" spans="3:12" x14ac:dyDescent="0.35">
      <c r="C583" s="8"/>
      <c r="D583" s="8"/>
      <c r="E583" s="8"/>
      <c r="F583" s="8"/>
      <c r="G583" s="8"/>
      <c r="H583" s="8"/>
      <c r="I583" s="8"/>
      <c r="J583" s="8"/>
      <c r="K583" s="8"/>
      <c r="L583" s="8"/>
    </row>
    <row r="584" spans="3:12" x14ac:dyDescent="0.35">
      <c r="C584" s="8"/>
      <c r="D584" s="8"/>
      <c r="E584" s="8"/>
      <c r="F584" s="8"/>
      <c r="G584" s="8"/>
      <c r="H584" s="8"/>
      <c r="I584" s="8"/>
      <c r="J584" s="8"/>
      <c r="K584" s="8"/>
      <c r="L584" s="8"/>
    </row>
    <row r="585" spans="3:12" x14ac:dyDescent="0.35">
      <c r="C585" s="8"/>
      <c r="D585" s="8"/>
      <c r="E585" s="8"/>
      <c r="F585" s="8"/>
      <c r="G585" s="8"/>
      <c r="H585" s="8"/>
      <c r="I585" s="8"/>
      <c r="J585" s="8"/>
      <c r="K585" s="8"/>
      <c r="L585" s="8"/>
    </row>
    <row r="586" spans="3:12" x14ac:dyDescent="0.35">
      <c r="C586" s="8"/>
      <c r="D586" s="8"/>
      <c r="E586" s="8"/>
      <c r="F586" s="8"/>
      <c r="G586" s="8"/>
      <c r="H586" s="8"/>
      <c r="I586" s="8"/>
      <c r="J586" s="8"/>
      <c r="K586" s="8"/>
      <c r="L586" s="8"/>
    </row>
    <row r="587" spans="3:12" x14ac:dyDescent="0.35">
      <c r="C587" s="8"/>
      <c r="D587" s="8"/>
      <c r="E587" s="8"/>
      <c r="F587" s="8"/>
      <c r="G587" s="8"/>
      <c r="H587" s="8"/>
      <c r="I587" s="8"/>
      <c r="J587" s="8"/>
      <c r="K587" s="8"/>
      <c r="L587" s="8"/>
    </row>
    <row r="588" spans="3:12" x14ac:dyDescent="0.35">
      <c r="C588" s="8"/>
      <c r="D588" s="8"/>
      <c r="E588" s="8"/>
      <c r="F588" s="8"/>
      <c r="G588" s="8"/>
      <c r="H588" s="8"/>
      <c r="I588" s="8"/>
      <c r="J588" s="8"/>
      <c r="K588" s="8"/>
      <c r="L588" s="8"/>
    </row>
    <row r="589" spans="3:12" x14ac:dyDescent="0.35">
      <c r="C589" s="8"/>
      <c r="D589" s="8"/>
      <c r="E589" s="8"/>
      <c r="F589" s="8"/>
      <c r="G589" s="8"/>
      <c r="H589" s="8"/>
      <c r="I589" s="8"/>
      <c r="J589" s="8"/>
      <c r="K589" s="8"/>
      <c r="L589" s="8"/>
    </row>
    <row r="590" spans="3:12" x14ac:dyDescent="0.35">
      <c r="C590" s="8"/>
      <c r="D590" s="8"/>
      <c r="E590" s="8"/>
      <c r="F590" s="8"/>
      <c r="G590" s="8"/>
      <c r="H590" s="8"/>
      <c r="I590" s="8"/>
      <c r="J590" s="8"/>
      <c r="K590" s="8"/>
      <c r="L590" s="8"/>
    </row>
    <row r="591" spans="3:12" x14ac:dyDescent="0.35">
      <c r="C591" s="8"/>
      <c r="D591" s="8"/>
      <c r="E591" s="8"/>
      <c r="F591" s="8"/>
      <c r="G591" s="8"/>
      <c r="H591" s="8"/>
      <c r="I591" s="8"/>
      <c r="J591" s="8"/>
      <c r="K591" s="8"/>
      <c r="L591" s="8"/>
    </row>
    <row r="592" spans="3:12" x14ac:dyDescent="0.35">
      <c r="C592" s="8"/>
      <c r="D592" s="8"/>
      <c r="E592" s="8"/>
      <c r="F592" s="8"/>
      <c r="G592" s="8"/>
      <c r="H592" s="8"/>
      <c r="I592" s="8"/>
      <c r="J592" s="8"/>
      <c r="K592" s="8"/>
      <c r="L592" s="8"/>
    </row>
    <row r="593" spans="3:12" x14ac:dyDescent="0.35">
      <c r="C593" s="8"/>
      <c r="D593" s="8"/>
      <c r="E593" s="8"/>
      <c r="F593" s="8"/>
      <c r="G593" s="8"/>
      <c r="H593" s="8"/>
      <c r="I593" s="8"/>
      <c r="J593" s="8"/>
      <c r="K593" s="8"/>
      <c r="L593" s="8"/>
    </row>
    <row r="594" spans="3:12" x14ac:dyDescent="0.35">
      <c r="C594" s="8"/>
      <c r="D594" s="8"/>
      <c r="E594" s="8"/>
      <c r="F594" s="8"/>
      <c r="G594" s="8"/>
      <c r="H594" s="8"/>
      <c r="I594" s="8"/>
      <c r="J594" s="8"/>
      <c r="K594" s="8"/>
      <c r="L594" s="8"/>
    </row>
    <row r="595" spans="3:12" x14ac:dyDescent="0.35">
      <c r="C595" s="8"/>
      <c r="D595" s="8"/>
      <c r="E595" s="8"/>
      <c r="F595" s="8"/>
      <c r="G595" s="8"/>
      <c r="H595" s="8"/>
      <c r="I595" s="8"/>
      <c r="J595" s="8"/>
      <c r="K595" s="8"/>
      <c r="L595" s="8"/>
    </row>
    <row r="596" spans="3:12" x14ac:dyDescent="0.35">
      <c r="C596" s="8"/>
      <c r="D596" s="8"/>
      <c r="E596" s="8"/>
      <c r="F596" s="8"/>
      <c r="G596" s="8"/>
      <c r="H596" s="8"/>
      <c r="I596" s="8"/>
      <c r="J596" s="8"/>
      <c r="K596" s="8"/>
      <c r="L596" s="8"/>
    </row>
    <row r="597" spans="3:12" x14ac:dyDescent="0.35">
      <c r="C597" s="8"/>
      <c r="D597" s="8"/>
      <c r="E597" s="8"/>
      <c r="F597" s="8"/>
      <c r="G597" s="8"/>
      <c r="H597" s="8"/>
      <c r="I597" s="8"/>
      <c r="J597" s="8"/>
      <c r="K597" s="8"/>
      <c r="L597" s="8"/>
    </row>
    <row r="598" spans="3:12" x14ac:dyDescent="0.35">
      <c r="C598" s="8"/>
      <c r="D598" s="8"/>
      <c r="E598" s="8"/>
      <c r="F598" s="8"/>
      <c r="G598" s="8"/>
      <c r="H598" s="8"/>
      <c r="I598" s="8"/>
      <c r="J598" s="8"/>
      <c r="K598" s="8"/>
      <c r="L598" s="8"/>
    </row>
    <row r="599" spans="3:12" x14ac:dyDescent="0.35">
      <c r="C599" s="8"/>
      <c r="D599" s="8"/>
      <c r="E599" s="8"/>
      <c r="F599" s="8"/>
      <c r="G599" s="8"/>
      <c r="H599" s="8"/>
      <c r="I599" s="8"/>
      <c r="J599" s="8"/>
      <c r="K599" s="8"/>
      <c r="L599" s="8"/>
    </row>
    <row r="600" spans="3:12" x14ac:dyDescent="0.35">
      <c r="C600" s="8"/>
      <c r="D600" s="8"/>
      <c r="E600" s="8"/>
      <c r="F600" s="8"/>
      <c r="G600" s="8"/>
      <c r="H600" s="8"/>
      <c r="I600" s="8"/>
      <c r="J600" s="8"/>
      <c r="K600" s="8"/>
      <c r="L600" s="8"/>
    </row>
    <row r="601" spans="3:12" x14ac:dyDescent="0.35">
      <c r="C601" s="8"/>
      <c r="D601" s="8"/>
      <c r="E601" s="8"/>
      <c r="F601" s="8"/>
      <c r="G601" s="8"/>
      <c r="H601" s="8"/>
      <c r="I601" s="8"/>
      <c r="J601" s="8"/>
      <c r="K601" s="8"/>
      <c r="L601" s="8"/>
    </row>
    <row r="602" spans="3:12" x14ac:dyDescent="0.35">
      <c r="C602" s="8"/>
      <c r="D602" s="8"/>
      <c r="E602" s="8"/>
      <c r="F602" s="8"/>
      <c r="G602" s="8"/>
      <c r="H602" s="8"/>
      <c r="I602" s="8"/>
      <c r="J602" s="8"/>
      <c r="K602" s="8"/>
      <c r="L602" s="8"/>
    </row>
    <row r="603" spans="3:12" x14ac:dyDescent="0.35">
      <c r="C603" s="8"/>
      <c r="D603" s="8"/>
      <c r="E603" s="8"/>
      <c r="F603" s="8"/>
      <c r="G603" s="8"/>
      <c r="H603" s="8"/>
      <c r="I603" s="8"/>
      <c r="J603" s="8"/>
      <c r="K603" s="8"/>
      <c r="L603" s="8"/>
    </row>
    <row r="604" spans="3:12" x14ac:dyDescent="0.35">
      <c r="C604" s="8"/>
      <c r="D604" s="8"/>
      <c r="E604" s="8"/>
      <c r="F604" s="8"/>
      <c r="G604" s="8"/>
      <c r="H604" s="8"/>
      <c r="I604" s="8"/>
      <c r="J604" s="8"/>
      <c r="K604" s="8"/>
      <c r="L604" s="8"/>
    </row>
    <row r="605" spans="3:12" x14ac:dyDescent="0.35">
      <c r="C605" s="8"/>
      <c r="D605" s="8"/>
      <c r="E605" s="8"/>
      <c r="F605" s="8"/>
      <c r="G605" s="8"/>
      <c r="H605" s="8"/>
      <c r="I605" s="8"/>
      <c r="J605" s="8"/>
      <c r="K605" s="8"/>
      <c r="L605" s="8"/>
    </row>
    <row r="606" spans="3:12" x14ac:dyDescent="0.35">
      <c r="C606" s="8"/>
      <c r="D606" s="8"/>
      <c r="E606" s="8"/>
      <c r="F606" s="8"/>
      <c r="G606" s="8"/>
      <c r="H606" s="8"/>
      <c r="I606" s="8"/>
      <c r="J606" s="8"/>
      <c r="K606" s="8"/>
      <c r="L606" s="8"/>
    </row>
    <row r="607" spans="3:12" x14ac:dyDescent="0.35">
      <c r="C607" s="8"/>
      <c r="D607" s="8"/>
      <c r="E607" s="8"/>
      <c r="F607" s="8"/>
      <c r="G607" s="8"/>
      <c r="H607" s="8"/>
      <c r="I607" s="8"/>
      <c r="J607" s="8"/>
      <c r="K607" s="8"/>
      <c r="L607" s="8"/>
    </row>
    <row r="608" spans="3:12" x14ac:dyDescent="0.35">
      <c r="C608" s="8"/>
      <c r="D608" s="8"/>
      <c r="E608" s="8"/>
      <c r="F608" s="8"/>
      <c r="G608" s="8"/>
      <c r="H608" s="8"/>
      <c r="I608" s="8"/>
      <c r="J608" s="8"/>
      <c r="K608" s="8"/>
      <c r="L608" s="8"/>
    </row>
    <row r="609" spans="3:12" x14ac:dyDescent="0.35">
      <c r="C609" s="8"/>
      <c r="D609" s="8"/>
      <c r="E609" s="8"/>
      <c r="F609" s="8"/>
      <c r="G609" s="8"/>
      <c r="H609" s="8"/>
      <c r="I609" s="8"/>
      <c r="J609" s="8"/>
      <c r="K609" s="8"/>
      <c r="L609" s="8"/>
    </row>
    <row r="610" spans="3:12" x14ac:dyDescent="0.35">
      <c r="C610" s="8"/>
      <c r="D610" s="8"/>
      <c r="E610" s="8"/>
      <c r="F610" s="8"/>
      <c r="G610" s="8"/>
      <c r="H610" s="8"/>
      <c r="I610" s="8"/>
      <c r="J610" s="8"/>
      <c r="K610" s="8"/>
      <c r="L610" s="8"/>
    </row>
    <row r="611" spans="3:12" x14ac:dyDescent="0.35">
      <c r="C611" s="8"/>
      <c r="D611" s="8"/>
      <c r="E611" s="8"/>
      <c r="F611" s="8"/>
      <c r="G611" s="8"/>
      <c r="H611" s="8"/>
      <c r="I611" s="8"/>
      <c r="J611" s="8"/>
      <c r="K611" s="8"/>
      <c r="L611" s="8"/>
    </row>
    <row r="612" spans="3:12" x14ac:dyDescent="0.35">
      <c r="C612" s="8"/>
      <c r="D612" s="8"/>
      <c r="E612" s="8"/>
      <c r="F612" s="8"/>
      <c r="G612" s="8"/>
      <c r="H612" s="8"/>
      <c r="I612" s="8"/>
      <c r="J612" s="8"/>
      <c r="K612" s="8"/>
      <c r="L612" s="8"/>
    </row>
    <row r="613" spans="3:12" x14ac:dyDescent="0.35">
      <c r="C613" s="8"/>
      <c r="D613" s="8"/>
      <c r="E613" s="8"/>
      <c r="F613" s="8"/>
      <c r="G613" s="8"/>
      <c r="H613" s="8"/>
      <c r="I613" s="8"/>
      <c r="J613" s="8"/>
      <c r="K613" s="8"/>
      <c r="L613" s="8"/>
    </row>
    <row r="614" spans="3:12" x14ac:dyDescent="0.35">
      <c r="C614" s="8"/>
      <c r="D614" s="8"/>
      <c r="E614" s="8"/>
      <c r="F614" s="8"/>
      <c r="G614" s="8"/>
      <c r="H614" s="8"/>
      <c r="I614" s="8"/>
      <c r="J614" s="8"/>
      <c r="K614" s="8"/>
      <c r="L614" s="8"/>
    </row>
    <row r="615" spans="3:12" x14ac:dyDescent="0.35">
      <c r="C615" s="8"/>
      <c r="D615" s="8"/>
      <c r="E615" s="8"/>
      <c r="F615" s="8"/>
      <c r="G615" s="8"/>
      <c r="H615" s="8"/>
      <c r="I615" s="8"/>
      <c r="J615" s="8"/>
      <c r="K615" s="8"/>
      <c r="L615" s="8"/>
    </row>
    <row r="616" spans="3:12" x14ac:dyDescent="0.35">
      <c r="C616" s="8"/>
      <c r="D616" s="8"/>
      <c r="E616" s="8"/>
      <c r="F616" s="8"/>
      <c r="G616" s="8"/>
      <c r="H616" s="8"/>
      <c r="I616" s="8"/>
      <c r="J616" s="8"/>
      <c r="K616" s="8"/>
      <c r="L616" s="8"/>
    </row>
    <row r="617" spans="3:12" x14ac:dyDescent="0.35">
      <c r="C617" s="8"/>
      <c r="D617" s="8"/>
      <c r="E617" s="8"/>
      <c r="F617" s="8"/>
      <c r="G617" s="8"/>
      <c r="H617" s="8"/>
      <c r="I617" s="8"/>
      <c r="J617" s="8"/>
      <c r="K617" s="8"/>
      <c r="L617" s="8"/>
    </row>
    <row r="618" spans="3:12" x14ac:dyDescent="0.35">
      <c r="C618" s="8"/>
      <c r="D618" s="8"/>
      <c r="E618" s="8"/>
      <c r="F618" s="8"/>
      <c r="G618" s="8"/>
      <c r="H618" s="8"/>
      <c r="I618" s="8"/>
      <c r="J618" s="8"/>
      <c r="K618" s="8"/>
      <c r="L618" s="8"/>
    </row>
    <row r="619" spans="3:12" x14ac:dyDescent="0.35">
      <c r="C619" s="8"/>
      <c r="D619" s="8"/>
      <c r="E619" s="8"/>
      <c r="F619" s="8"/>
      <c r="G619" s="8"/>
      <c r="H619" s="8"/>
      <c r="I619" s="8"/>
      <c r="J619" s="8"/>
      <c r="K619" s="8"/>
      <c r="L619" s="8"/>
    </row>
    <row r="620" spans="3:12" x14ac:dyDescent="0.35">
      <c r="C620" s="8"/>
      <c r="D620" s="8"/>
      <c r="E620" s="8"/>
      <c r="F620" s="8"/>
      <c r="G620" s="8"/>
      <c r="H620" s="8"/>
      <c r="I620" s="8"/>
      <c r="J620" s="8"/>
      <c r="K620" s="8"/>
      <c r="L620" s="8"/>
    </row>
    <row r="621" spans="3:12" x14ac:dyDescent="0.35">
      <c r="C621" s="8"/>
      <c r="D621" s="8"/>
      <c r="E621" s="8"/>
      <c r="F621" s="8"/>
      <c r="G621" s="8"/>
      <c r="H621" s="8"/>
      <c r="I621" s="8"/>
      <c r="J621" s="8"/>
      <c r="K621" s="8"/>
      <c r="L621" s="8"/>
    </row>
    <row r="622" spans="3:12" x14ac:dyDescent="0.35">
      <c r="C622" s="8"/>
      <c r="D622" s="8"/>
      <c r="E622" s="8"/>
      <c r="F622" s="8"/>
      <c r="G622" s="8"/>
      <c r="H622" s="8"/>
      <c r="I622" s="8"/>
      <c r="J622" s="8"/>
      <c r="K622" s="8"/>
      <c r="L622" s="8"/>
    </row>
    <row r="623" spans="3:12" x14ac:dyDescent="0.35">
      <c r="C623" s="8"/>
      <c r="D623" s="8"/>
      <c r="E623" s="8"/>
      <c r="F623" s="8"/>
      <c r="G623" s="8"/>
      <c r="H623" s="8"/>
      <c r="I623" s="8"/>
      <c r="J623" s="8"/>
      <c r="K623" s="8"/>
      <c r="L623" s="8"/>
    </row>
    <row r="624" spans="3:12" x14ac:dyDescent="0.35">
      <c r="C624" s="8"/>
      <c r="D624" s="8"/>
      <c r="E624" s="8"/>
      <c r="F624" s="8"/>
      <c r="G624" s="8"/>
      <c r="H624" s="8"/>
      <c r="I624" s="8"/>
      <c r="J624" s="8"/>
      <c r="K624" s="8"/>
      <c r="L624" s="8"/>
    </row>
    <row r="625" spans="3:12" x14ac:dyDescent="0.35">
      <c r="C625" s="8"/>
      <c r="D625" s="8"/>
      <c r="E625" s="8"/>
      <c r="F625" s="8"/>
      <c r="G625" s="8"/>
      <c r="H625" s="8"/>
      <c r="I625" s="8"/>
      <c r="J625" s="8"/>
      <c r="K625" s="8"/>
      <c r="L625" s="8"/>
    </row>
    <row r="626" spans="3:12" x14ac:dyDescent="0.35">
      <c r="C626" s="8"/>
      <c r="D626" s="8"/>
      <c r="E626" s="8"/>
      <c r="F626" s="8"/>
      <c r="G626" s="8"/>
      <c r="H626" s="8"/>
      <c r="I626" s="8"/>
      <c r="J626" s="8"/>
      <c r="K626" s="8"/>
      <c r="L626" s="8"/>
    </row>
    <row r="627" spans="3:12" x14ac:dyDescent="0.35">
      <c r="C627" s="8"/>
      <c r="D627" s="8"/>
      <c r="E627" s="8"/>
      <c r="F627" s="8"/>
      <c r="G627" s="8"/>
      <c r="H627" s="8"/>
      <c r="I627" s="8"/>
      <c r="J627" s="8"/>
      <c r="K627" s="8"/>
      <c r="L627" s="8"/>
    </row>
    <row r="628" spans="3:12" x14ac:dyDescent="0.35">
      <c r="C628" s="8"/>
      <c r="D628" s="8"/>
      <c r="E628" s="8"/>
      <c r="F628" s="8"/>
      <c r="G628" s="8"/>
      <c r="H628" s="8"/>
      <c r="I628" s="8"/>
      <c r="J628" s="8"/>
      <c r="K628" s="8"/>
      <c r="L628" s="8"/>
    </row>
    <row r="629" spans="3:12" x14ac:dyDescent="0.35">
      <c r="C629" s="8"/>
      <c r="D629" s="8"/>
      <c r="E629" s="8"/>
      <c r="F629" s="8"/>
      <c r="G629" s="8"/>
      <c r="H629" s="8"/>
      <c r="I629" s="8"/>
      <c r="J629" s="8"/>
      <c r="K629" s="8"/>
      <c r="L629" s="8"/>
    </row>
    <row r="630" spans="3:12" x14ac:dyDescent="0.35">
      <c r="C630" s="8"/>
      <c r="D630" s="8"/>
      <c r="E630" s="8"/>
      <c r="F630" s="8"/>
      <c r="G630" s="8"/>
      <c r="H630" s="8"/>
      <c r="I630" s="8"/>
      <c r="J630" s="8"/>
      <c r="K630" s="8"/>
      <c r="L630" s="8"/>
    </row>
    <row r="631" spans="3:12" x14ac:dyDescent="0.35">
      <c r="C631" s="8"/>
      <c r="D631" s="8"/>
      <c r="E631" s="8"/>
      <c r="F631" s="8"/>
      <c r="G631" s="8"/>
      <c r="H631" s="8"/>
      <c r="I631" s="8"/>
      <c r="J631" s="8"/>
      <c r="K631" s="8"/>
      <c r="L631" s="8"/>
    </row>
    <row r="632" spans="3:12" x14ac:dyDescent="0.35">
      <c r="C632" s="8"/>
      <c r="D632" s="8"/>
      <c r="E632" s="8"/>
      <c r="F632" s="8"/>
      <c r="G632" s="8"/>
      <c r="H632" s="8"/>
      <c r="I632" s="8"/>
      <c r="J632" s="8"/>
      <c r="K632" s="8"/>
      <c r="L632" s="8"/>
    </row>
    <row r="633" spans="3:12" x14ac:dyDescent="0.35">
      <c r="C633" s="8"/>
      <c r="D633" s="8"/>
      <c r="E633" s="8"/>
      <c r="F633" s="8"/>
      <c r="G633" s="8"/>
      <c r="H633" s="8"/>
      <c r="I633" s="8"/>
      <c r="J633" s="8"/>
      <c r="K633" s="8"/>
      <c r="L633" s="8"/>
    </row>
    <row r="634" spans="3:12" x14ac:dyDescent="0.35">
      <c r="C634" s="8"/>
      <c r="D634" s="8"/>
      <c r="E634" s="8"/>
      <c r="F634" s="8"/>
      <c r="G634" s="8"/>
      <c r="H634" s="8"/>
      <c r="I634" s="8"/>
      <c r="J634" s="8"/>
      <c r="K634" s="8"/>
      <c r="L634" s="8"/>
    </row>
    <row r="635" spans="3:12" x14ac:dyDescent="0.35">
      <c r="C635" s="8"/>
      <c r="D635" s="8"/>
      <c r="E635" s="8"/>
      <c r="F635" s="8"/>
      <c r="G635" s="8"/>
      <c r="H635" s="8"/>
      <c r="I635" s="8"/>
      <c r="J635" s="8"/>
      <c r="K635" s="8"/>
      <c r="L635" s="8"/>
    </row>
    <row r="636" spans="3:12" x14ac:dyDescent="0.35">
      <c r="C636" s="8"/>
      <c r="D636" s="8"/>
      <c r="E636" s="8"/>
      <c r="F636" s="8"/>
      <c r="G636" s="8"/>
      <c r="H636" s="8"/>
      <c r="I636" s="8"/>
      <c r="J636" s="8"/>
      <c r="K636" s="8"/>
      <c r="L636" s="8"/>
    </row>
    <row r="637" spans="3:12" x14ac:dyDescent="0.35">
      <c r="C637" s="8"/>
      <c r="D637" s="8"/>
      <c r="E637" s="8"/>
      <c r="F637" s="8"/>
      <c r="G637" s="8"/>
      <c r="H637" s="8"/>
      <c r="I637" s="8"/>
      <c r="J637" s="8"/>
      <c r="K637" s="8"/>
      <c r="L637" s="8"/>
    </row>
    <row r="638" spans="3:12" x14ac:dyDescent="0.35">
      <c r="C638" s="8"/>
      <c r="D638" s="8"/>
      <c r="E638" s="8"/>
      <c r="F638" s="8"/>
      <c r="G638" s="8"/>
      <c r="H638" s="8"/>
      <c r="I638" s="8"/>
      <c r="J638" s="8"/>
      <c r="K638" s="8"/>
      <c r="L638" s="8"/>
    </row>
    <row r="639" spans="3:12" x14ac:dyDescent="0.35">
      <c r="C639" s="8"/>
      <c r="D639" s="8"/>
      <c r="E639" s="8"/>
      <c r="F639" s="8"/>
      <c r="G639" s="8"/>
      <c r="H639" s="8"/>
      <c r="I639" s="8"/>
      <c r="J639" s="8"/>
      <c r="K639" s="8"/>
      <c r="L639" s="8"/>
    </row>
    <row r="640" spans="3:12" x14ac:dyDescent="0.35">
      <c r="C640" s="8"/>
      <c r="D640" s="8"/>
      <c r="E640" s="8"/>
      <c r="F640" s="8"/>
      <c r="G640" s="8"/>
      <c r="H640" s="8"/>
      <c r="I640" s="8"/>
      <c r="J640" s="8"/>
      <c r="K640" s="8"/>
      <c r="L640" s="8"/>
    </row>
    <row r="641" spans="3:12" x14ac:dyDescent="0.35">
      <c r="C641" s="8"/>
      <c r="D641" s="8"/>
      <c r="E641" s="8"/>
      <c r="F641" s="8"/>
      <c r="G641" s="8"/>
      <c r="H641" s="8"/>
      <c r="I641" s="8"/>
      <c r="J641" s="8"/>
      <c r="K641" s="8"/>
      <c r="L641" s="8"/>
    </row>
    <row r="642" spans="3:12" x14ac:dyDescent="0.35">
      <c r="C642" s="8"/>
      <c r="D642" s="8"/>
      <c r="E642" s="8"/>
      <c r="F642" s="8"/>
      <c r="G642" s="8"/>
      <c r="H642" s="8"/>
      <c r="I642" s="8"/>
      <c r="J642" s="8"/>
      <c r="K642" s="8"/>
      <c r="L642" s="8"/>
    </row>
    <row r="643" spans="3:12" x14ac:dyDescent="0.35">
      <c r="C643" s="8"/>
      <c r="D643" s="8"/>
      <c r="E643" s="8"/>
      <c r="F643" s="8"/>
      <c r="G643" s="8"/>
      <c r="H643" s="8"/>
      <c r="I643" s="8"/>
      <c r="J643" s="8"/>
      <c r="K643" s="8"/>
      <c r="L643" s="8"/>
    </row>
    <row r="644" spans="3:12" x14ac:dyDescent="0.35">
      <c r="C644" s="8"/>
      <c r="D644" s="8"/>
      <c r="E644" s="8"/>
      <c r="F644" s="8"/>
      <c r="G644" s="8"/>
      <c r="H644" s="8"/>
      <c r="I644" s="8"/>
      <c r="J644" s="8"/>
      <c r="K644" s="8"/>
      <c r="L644" s="8"/>
    </row>
    <row r="645" spans="3:12" x14ac:dyDescent="0.35">
      <c r="C645" s="8"/>
      <c r="D645" s="8"/>
      <c r="E645" s="8"/>
      <c r="F645" s="8"/>
      <c r="G645" s="8"/>
      <c r="H645" s="8"/>
      <c r="I645" s="8"/>
      <c r="J645" s="8"/>
      <c r="K645" s="8"/>
      <c r="L645" s="8"/>
    </row>
    <row r="646" spans="3:12" x14ac:dyDescent="0.35">
      <c r="C646" s="8"/>
      <c r="D646" s="8"/>
      <c r="E646" s="8"/>
      <c r="F646" s="8"/>
      <c r="G646" s="8"/>
      <c r="H646" s="8"/>
      <c r="I646" s="8"/>
      <c r="J646" s="8"/>
      <c r="K646" s="8"/>
      <c r="L646" s="8"/>
    </row>
    <row r="647" spans="3:12" x14ac:dyDescent="0.35">
      <c r="C647" s="8"/>
      <c r="D647" s="8"/>
      <c r="E647" s="8"/>
      <c r="F647" s="8"/>
      <c r="G647" s="8"/>
      <c r="H647" s="8"/>
      <c r="I647" s="8"/>
      <c r="J647" s="8"/>
      <c r="K647" s="8"/>
      <c r="L647" s="8"/>
    </row>
    <row r="648" spans="3:12" x14ac:dyDescent="0.35">
      <c r="C648" s="8"/>
      <c r="D648" s="8"/>
      <c r="E648" s="8"/>
      <c r="F648" s="8"/>
      <c r="G648" s="8"/>
      <c r="H648" s="8"/>
      <c r="I648" s="8"/>
      <c r="J648" s="8"/>
      <c r="K648" s="8"/>
      <c r="L648" s="8"/>
    </row>
    <row r="649" spans="3:12" x14ac:dyDescent="0.35">
      <c r="C649" s="8"/>
      <c r="D649" s="8"/>
      <c r="E649" s="8"/>
      <c r="F649" s="8"/>
      <c r="G649" s="8"/>
      <c r="H649" s="8"/>
      <c r="I649" s="8"/>
      <c r="J649" s="8"/>
      <c r="K649" s="8"/>
      <c r="L649" s="8"/>
    </row>
    <row r="650" spans="3:12" x14ac:dyDescent="0.35">
      <c r="C650" s="8"/>
      <c r="D650" s="8"/>
      <c r="E650" s="8"/>
      <c r="F650" s="8"/>
      <c r="G650" s="8"/>
      <c r="H650" s="8"/>
      <c r="I650" s="8"/>
      <c r="J650" s="8"/>
      <c r="K650" s="8"/>
      <c r="L650" s="8"/>
    </row>
    <row r="651" spans="3:12" x14ac:dyDescent="0.35">
      <c r="C651" s="8"/>
      <c r="D651" s="8"/>
      <c r="E651" s="8"/>
      <c r="F651" s="8"/>
      <c r="G651" s="8"/>
      <c r="H651" s="8"/>
      <c r="I651" s="8"/>
      <c r="J651" s="8"/>
      <c r="K651" s="8"/>
      <c r="L651" s="8"/>
    </row>
    <row r="652" spans="3:12" x14ac:dyDescent="0.35">
      <c r="C652" s="8"/>
      <c r="D652" s="8"/>
      <c r="E652" s="8"/>
      <c r="F652" s="8"/>
      <c r="G652" s="8"/>
      <c r="H652" s="8"/>
      <c r="I652" s="8"/>
      <c r="J652" s="8"/>
      <c r="K652" s="8"/>
      <c r="L652" s="8"/>
    </row>
    <row r="653" spans="3:12" x14ac:dyDescent="0.35">
      <c r="C653" s="8"/>
      <c r="D653" s="8"/>
      <c r="E653" s="8"/>
      <c r="F653" s="8"/>
      <c r="G653" s="8"/>
      <c r="H653" s="8"/>
      <c r="I653" s="8"/>
      <c r="J653" s="8"/>
      <c r="K653" s="8"/>
      <c r="L653" s="8"/>
    </row>
    <row r="654" spans="3:12" x14ac:dyDescent="0.35">
      <c r="C654" s="8"/>
      <c r="D654" s="8"/>
      <c r="E654" s="8"/>
      <c r="F654" s="8"/>
      <c r="G654" s="8"/>
      <c r="H654" s="8"/>
      <c r="I654" s="8"/>
      <c r="J654" s="8"/>
      <c r="K654" s="8"/>
      <c r="L654" s="8"/>
    </row>
    <row r="655" spans="3:12" x14ac:dyDescent="0.35">
      <c r="C655" s="8"/>
      <c r="D655" s="8"/>
      <c r="E655" s="8"/>
      <c r="F655" s="8"/>
      <c r="G655" s="8"/>
      <c r="H655" s="8"/>
      <c r="I655" s="8"/>
      <c r="J655" s="8"/>
      <c r="K655" s="8"/>
      <c r="L655" s="8"/>
    </row>
    <row r="656" spans="3:12" x14ac:dyDescent="0.35">
      <c r="C656" s="8"/>
      <c r="D656" s="8"/>
      <c r="E656" s="8"/>
      <c r="F656" s="8"/>
      <c r="G656" s="8"/>
      <c r="H656" s="8"/>
      <c r="I656" s="8"/>
      <c r="J656" s="8"/>
      <c r="K656" s="8"/>
      <c r="L656" s="8"/>
    </row>
    <row r="657" spans="3:12" x14ac:dyDescent="0.35">
      <c r="C657" s="8"/>
      <c r="D657" s="8"/>
      <c r="E657" s="8"/>
      <c r="F657" s="8"/>
      <c r="G657" s="8"/>
      <c r="H657" s="8"/>
      <c r="I657" s="8"/>
      <c r="J657" s="8"/>
      <c r="K657" s="8"/>
      <c r="L657" s="8"/>
    </row>
    <row r="658" spans="3:12" x14ac:dyDescent="0.35">
      <c r="C658" s="8"/>
      <c r="D658" s="8"/>
      <c r="E658" s="8"/>
      <c r="F658" s="8"/>
      <c r="G658" s="8"/>
      <c r="H658" s="8"/>
      <c r="I658" s="8"/>
      <c r="J658" s="8"/>
      <c r="K658" s="8"/>
      <c r="L658" s="8"/>
    </row>
    <row r="659" spans="3:12" x14ac:dyDescent="0.35">
      <c r="C659" s="8"/>
      <c r="D659" s="8"/>
      <c r="E659" s="8"/>
      <c r="F659" s="8"/>
      <c r="G659" s="8"/>
      <c r="H659" s="8"/>
      <c r="I659" s="8"/>
      <c r="J659" s="8"/>
      <c r="K659" s="8"/>
      <c r="L659" s="8"/>
    </row>
    <row r="660" spans="3:12" x14ac:dyDescent="0.35">
      <c r="C660" s="8"/>
      <c r="D660" s="8"/>
      <c r="E660" s="8"/>
      <c r="F660" s="8"/>
      <c r="G660" s="8"/>
      <c r="H660" s="8"/>
      <c r="I660" s="8"/>
      <c r="J660" s="8"/>
      <c r="K660" s="8"/>
      <c r="L660" s="8"/>
    </row>
    <row r="661" spans="3:12" x14ac:dyDescent="0.35">
      <c r="C661" s="8"/>
      <c r="D661" s="8"/>
      <c r="E661" s="8"/>
      <c r="F661" s="8"/>
      <c r="G661" s="8"/>
      <c r="H661" s="8"/>
      <c r="I661" s="8"/>
      <c r="J661" s="8"/>
      <c r="K661" s="8"/>
      <c r="L661" s="8"/>
    </row>
    <row r="662" spans="3:12" x14ac:dyDescent="0.35">
      <c r="C662" s="8"/>
      <c r="D662" s="8"/>
      <c r="E662" s="8"/>
      <c r="F662" s="8"/>
      <c r="G662" s="8"/>
      <c r="H662" s="8"/>
      <c r="I662" s="8"/>
      <c r="J662" s="8"/>
      <c r="K662" s="8"/>
      <c r="L662" s="8"/>
    </row>
    <row r="663" spans="3:12" x14ac:dyDescent="0.35">
      <c r="C663" s="8"/>
      <c r="D663" s="8"/>
      <c r="E663" s="8"/>
      <c r="F663" s="8"/>
      <c r="G663" s="8"/>
      <c r="H663" s="8"/>
      <c r="I663" s="8"/>
      <c r="J663" s="8"/>
      <c r="K663" s="8"/>
      <c r="L663" s="8"/>
    </row>
    <row r="664" spans="3:12" x14ac:dyDescent="0.35">
      <c r="C664" s="8"/>
      <c r="D664" s="8"/>
      <c r="E664" s="8"/>
      <c r="F664" s="8"/>
      <c r="G664" s="8"/>
      <c r="H664" s="8"/>
      <c r="I664" s="8"/>
      <c r="J664" s="8"/>
      <c r="K664" s="8"/>
      <c r="L664" s="8"/>
    </row>
    <row r="665" spans="3:12" x14ac:dyDescent="0.35">
      <c r="C665" s="8"/>
      <c r="D665" s="8"/>
      <c r="E665" s="8"/>
      <c r="F665" s="8"/>
      <c r="G665" s="8"/>
      <c r="H665" s="8"/>
      <c r="I665" s="8"/>
      <c r="J665" s="8"/>
      <c r="K665" s="8"/>
      <c r="L665" s="8"/>
    </row>
    <row r="666" spans="3:12" x14ac:dyDescent="0.35">
      <c r="C666" s="8"/>
      <c r="D666" s="8"/>
      <c r="E666" s="8"/>
      <c r="F666" s="8"/>
      <c r="G666" s="8"/>
      <c r="H666" s="8"/>
      <c r="I666" s="8"/>
      <c r="J666" s="8"/>
      <c r="K666" s="8"/>
      <c r="L666" s="8"/>
    </row>
    <row r="667" spans="3:12" x14ac:dyDescent="0.35">
      <c r="C667" s="8"/>
      <c r="D667" s="8"/>
      <c r="E667" s="8"/>
      <c r="F667" s="8"/>
      <c r="G667" s="8"/>
      <c r="H667" s="8"/>
      <c r="I667" s="8"/>
      <c r="J667" s="8"/>
      <c r="K667" s="8"/>
      <c r="L667" s="8"/>
    </row>
    <row r="668" spans="3:12" x14ac:dyDescent="0.35">
      <c r="C668" s="8"/>
      <c r="D668" s="8"/>
      <c r="E668" s="8"/>
      <c r="F668" s="8"/>
      <c r="G668" s="8"/>
      <c r="H668" s="8"/>
      <c r="I668" s="8"/>
      <c r="J668" s="8"/>
      <c r="K668" s="8"/>
      <c r="L668" s="8"/>
    </row>
    <row r="669" spans="3:12" x14ac:dyDescent="0.35">
      <c r="C669" s="8"/>
      <c r="D669" s="8"/>
      <c r="E669" s="8"/>
      <c r="F669" s="8"/>
      <c r="G669" s="8"/>
      <c r="H669" s="8"/>
      <c r="I669" s="8"/>
      <c r="J669" s="8"/>
      <c r="K669" s="8"/>
      <c r="L669" s="8"/>
    </row>
    <row r="670" spans="3:12" x14ac:dyDescent="0.35">
      <c r="C670" s="8"/>
      <c r="D670" s="8"/>
      <c r="E670" s="8"/>
      <c r="F670" s="8"/>
      <c r="G670" s="8"/>
      <c r="H670" s="8"/>
      <c r="I670" s="8"/>
      <c r="J670" s="8"/>
      <c r="K670" s="8"/>
      <c r="L670" s="8"/>
    </row>
    <row r="671" spans="3:12" x14ac:dyDescent="0.35">
      <c r="C671" s="8"/>
      <c r="D671" s="8"/>
      <c r="E671" s="8"/>
      <c r="F671" s="8"/>
      <c r="G671" s="8"/>
      <c r="H671" s="8"/>
      <c r="I671" s="8"/>
      <c r="J671" s="8"/>
      <c r="K671" s="8"/>
      <c r="L671" s="8"/>
    </row>
    <row r="672" spans="3:12" x14ac:dyDescent="0.35">
      <c r="C672" s="8"/>
      <c r="D672" s="8"/>
      <c r="E672" s="8"/>
      <c r="F672" s="8"/>
      <c r="G672" s="8"/>
      <c r="H672" s="8"/>
      <c r="I672" s="8"/>
      <c r="J672" s="8"/>
      <c r="K672" s="8"/>
      <c r="L672" s="8"/>
    </row>
    <row r="673" spans="3:12" x14ac:dyDescent="0.35">
      <c r="C673" s="8"/>
      <c r="D673" s="8"/>
      <c r="E673" s="8"/>
      <c r="F673" s="8"/>
      <c r="G673" s="8"/>
      <c r="H673" s="8"/>
      <c r="I673" s="8"/>
      <c r="J673" s="8"/>
      <c r="K673" s="8"/>
      <c r="L673" s="8"/>
    </row>
    <row r="674" spans="3:12" x14ac:dyDescent="0.35">
      <c r="C674" s="8"/>
      <c r="D674" s="8"/>
      <c r="E674" s="8"/>
      <c r="F674" s="8"/>
      <c r="G674" s="8"/>
      <c r="H674" s="8"/>
      <c r="I674" s="8"/>
      <c r="J674" s="8"/>
      <c r="K674" s="8"/>
      <c r="L674" s="8"/>
    </row>
    <row r="675" spans="3:12" x14ac:dyDescent="0.35">
      <c r="C675" s="8"/>
      <c r="D675" s="8"/>
      <c r="E675" s="8"/>
      <c r="F675" s="8"/>
      <c r="G675" s="8"/>
      <c r="H675" s="8"/>
      <c r="I675" s="8"/>
      <c r="J675" s="8"/>
      <c r="K675" s="8"/>
      <c r="L675" s="8"/>
    </row>
    <row r="676" spans="3:12" x14ac:dyDescent="0.35">
      <c r="C676" s="8"/>
      <c r="D676" s="8"/>
      <c r="E676" s="8"/>
      <c r="F676" s="8"/>
      <c r="G676" s="8"/>
      <c r="H676" s="8"/>
      <c r="I676" s="8"/>
      <c r="J676" s="8"/>
      <c r="K676" s="8"/>
      <c r="L676" s="8"/>
    </row>
    <row r="677" spans="3:12" x14ac:dyDescent="0.35">
      <c r="C677" s="8"/>
      <c r="D677" s="8"/>
      <c r="E677" s="8"/>
      <c r="F677" s="8"/>
      <c r="G677" s="8"/>
      <c r="H677" s="8"/>
      <c r="I677" s="8"/>
      <c r="J677" s="8"/>
      <c r="K677" s="8"/>
      <c r="L677" s="8"/>
    </row>
    <row r="678" spans="3:12" x14ac:dyDescent="0.35">
      <c r="C678" s="8"/>
      <c r="D678" s="8"/>
      <c r="E678" s="8"/>
      <c r="F678" s="8"/>
      <c r="G678" s="8"/>
      <c r="H678" s="8"/>
      <c r="I678" s="8"/>
      <c r="J678" s="8"/>
      <c r="K678" s="8"/>
      <c r="L678" s="8"/>
    </row>
    <row r="679" spans="3:12" x14ac:dyDescent="0.35">
      <c r="C679" s="8"/>
      <c r="D679" s="8"/>
      <c r="E679" s="8"/>
      <c r="F679" s="8"/>
      <c r="G679" s="8"/>
      <c r="H679" s="8"/>
      <c r="I679" s="8"/>
      <c r="J679" s="8"/>
      <c r="K679" s="8"/>
      <c r="L679" s="8"/>
    </row>
    <row r="680" spans="3:12" x14ac:dyDescent="0.35">
      <c r="C680" s="8"/>
      <c r="D680" s="8"/>
      <c r="E680" s="8"/>
      <c r="F680" s="8"/>
      <c r="G680" s="8"/>
      <c r="H680" s="8"/>
      <c r="I680" s="8"/>
      <c r="J680" s="8"/>
      <c r="K680" s="8"/>
      <c r="L680" s="8"/>
    </row>
    <row r="681" spans="3:12" x14ac:dyDescent="0.35">
      <c r="C681" s="8"/>
      <c r="D681" s="8"/>
      <c r="E681" s="8"/>
      <c r="F681" s="8"/>
      <c r="G681" s="8"/>
      <c r="H681" s="8"/>
      <c r="I681" s="8"/>
      <c r="J681" s="8"/>
      <c r="K681" s="8"/>
      <c r="L681" s="8"/>
    </row>
    <row r="682" spans="3:12" x14ac:dyDescent="0.35">
      <c r="C682" s="8"/>
      <c r="D682" s="8"/>
      <c r="E682" s="8"/>
      <c r="F682" s="8"/>
      <c r="G682" s="8"/>
      <c r="H682" s="8"/>
      <c r="I682" s="8"/>
      <c r="J682" s="8"/>
      <c r="K682" s="8"/>
      <c r="L682" s="8"/>
    </row>
    <row r="683" spans="3:12" x14ac:dyDescent="0.35">
      <c r="C683" s="8"/>
      <c r="D683" s="8"/>
      <c r="E683" s="8"/>
      <c r="F683" s="8"/>
      <c r="G683" s="8"/>
      <c r="H683" s="8"/>
      <c r="I683" s="8"/>
      <c r="J683" s="8"/>
      <c r="K683" s="8"/>
      <c r="L683" s="8"/>
    </row>
    <row r="684" spans="3:12" x14ac:dyDescent="0.35">
      <c r="C684" s="8"/>
      <c r="D684" s="8"/>
      <c r="E684" s="8"/>
      <c r="F684" s="8"/>
      <c r="G684" s="8"/>
      <c r="H684" s="8"/>
      <c r="I684" s="8"/>
      <c r="J684" s="8"/>
      <c r="K684" s="8"/>
      <c r="L684" s="8"/>
    </row>
    <row r="685" spans="3:12" x14ac:dyDescent="0.35">
      <c r="C685" s="8"/>
      <c r="D685" s="8"/>
      <c r="E685" s="8"/>
      <c r="F685" s="8"/>
      <c r="G685" s="8"/>
      <c r="H685" s="8"/>
      <c r="I685" s="8"/>
      <c r="J685" s="8"/>
      <c r="K685" s="8"/>
      <c r="L685" s="8"/>
    </row>
    <row r="686" spans="3:12" x14ac:dyDescent="0.35">
      <c r="C686" s="8"/>
      <c r="D686" s="8"/>
      <c r="E686" s="8"/>
      <c r="F686" s="8"/>
      <c r="G686" s="8"/>
      <c r="H686" s="8"/>
      <c r="I686" s="8"/>
      <c r="J686" s="8"/>
      <c r="K686" s="8"/>
      <c r="L686" s="8"/>
    </row>
    <row r="687" spans="3:12" x14ac:dyDescent="0.35">
      <c r="C687" s="8"/>
      <c r="D687" s="8"/>
      <c r="E687" s="8"/>
      <c r="F687" s="8"/>
      <c r="G687" s="8"/>
      <c r="H687" s="8"/>
      <c r="I687" s="8"/>
      <c r="J687" s="8"/>
      <c r="K687" s="8"/>
      <c r="L687" s="8"/>
    </row>
    <row r="688" spans="3:12" x14ac:dyDescent="0.35">
      <c r="C688" s="8"/>
      <c r="D688" s="8"/>
      <c r="E688" s="8"/>
      <c r="F688" s="8"/>
      <c r="G688" s="8"/>
      <c r="H688" s="8"/>
      <c r="I688" s="8"/>
      <c r="J688" s="8"/>
      <c r="K688" s="8"/>
      <c r="L688" s="8"/>
    </row>
    <row r="689" spans="3:12" x14ac:dyDescent="0.35">
      <c r="C689" s="8"/>
      <c r="D689" s="8"/>
      <c r="E689" s="8"/>
      <c r="F689" s="8"/>
      <c r="G689" s="8"/>
      <c r="H689" s="8"/>
      <c r="I689" s="8"/>
      <c r="J689" s="8"/>
      <c r="K689" s="8"/>
      <c r="L689" s="8"/>
    </row>
    <row r="690" spans="3:12" x14ac:dyDescent="0.35">
      <c r="C690" s="8"/>
      <c r="D690" s="8"/>
      <c r="E690" s="8"/>
      <c r="F690" s="8"/>
      <c r="G690" s="8"/>
      <c r="H690" s="8"/>
      <c r="I690" s="8"/>
      <c r="J690" s="8"/>
      <c r="K690" s="8"/>
      <c r="L690" s="8"/>
    </row>
    <row r="691" spans="3:12" x14ac:dyDescent="0.35">
      <c r="C691" s="8"/>
      <c r="D691" s="8"/>
      <c r="E691" s="8"/>
      <c r="F691" s="8"/>
      <c r="G691" s="8"/>
      <c r="H691" s="8"/>
      <c r="I691" s="8"/>
      <c r="J691" s="8"/>
      <c r="K691" s="8"/>
      <c r="L691" s="8"/>
    </row>
    <row r="692" spans="3:12" x14ac:dyDescent="0.35">
      <c r="C692" s="8"/>
      <c r="D692" s="8"/>
      <c r="E692" s="8"/>
      <c r="F692" s="8"/>
      <c r="G692" s="8"/>
      <c r="H692" s="8"/>
      <c r="I692" s="8"/>
      <c r="J692" s="8"/>
      <c r="K692" s="8"/>
      <c r="L692" s="8"/>
    </row>
    <row r="693" spans="3:12" x14ac:dyDescent="0.35">
      <c r="C693" s="8"/>
      <c r="D693" s="8"/>
      <c r="E693" s="8"/>
      <c r="F693" s="8"/>
      <c r="G693" s="8"/>
      <c r="H693" s="8"/>
      <c r="I693" s="8"/>
      <c r="J693" s="8"/>
      <c r="K693" s="8"/>
      <c r="L693" s="8"/>
    </row>
    <row r="694" spans="3:12" x14ac:dyDescent="0.35">
      <c r="C694" s="8"/>
      <c r="D694" s="8"/>
      <c r="E694" s="8"/>
      <c r="F694" s="8"/>
      <c r="G694" s="8"/>
      <c r="H694" s="8"/>
      <c r="I694" s="8"/>
      <c r="J694" s="8"/>
      <c r="K694" s="8"/>
      <c r="L694" s="8"/>
    </row>
    <row r="695" spans="3:12" x14ac:dyDescent="0.35">
      <c r="C695" s="8"/>
      <c r="D695" s="8"/>
      <c r="E695" s="8"/>
      <c r="F695" s="8"/>
      <c r="G695" s="8"/>
      <c r="H695" s="8"/>
      <c r="I695" s="8"/>
      <c r="J695" s="8"/>
      <c r="K695" s="8"/>
      <c r="L695" s="8"/>
    </row>
    <row r="696" spans="3:12" x14ac:dyDescent="0.35">
      <c r="C696" s="8"/>
      <c r="D696" s="8"/>
      <c r="E696" s="8"/>
      <c r="F696" s="8"/>
      <c r="G696" s="8"/>
      <c r="H696" s="8"/>
      <c r="I696" s="8"/>
      <c r="J696" s="8"/>
      <c r="K696" s="8"/>
      <c r="L696" s="8"/>
    </row>
    <row r="697" spans="3:12" x14ac:dyDescent="0.35">
      <c r="C697" s="8"/>
      <c r="D697" s="8"/>
      <c r="E697" s="8"/>
      <c r="F697" s="8"/>
      <c r="G697" s="8"/>
      <c r="H697" s="8"/>
      <c r="I697" s="8"/>
      <c r="J697" s="8"/>
      <c r="K697" s="8"/>
      <c r="L697" s="8"/>
    </row>
    <row r="698" spans="3:12" x14ac:dyDescent="0.35">
      <c r="C698" s="8"/>
      <c r="D698" s="8"/>
      <c r="E698" s="8"/>
      <c r="F698" s="8"/>
      <c r="G698" s="8"/>
      <c r="H698" s="8"/>
      <c r="I698" s="8"/>
      <c r="J698" s="8"/>
      <c r="K698" s="8"/>
      <c r="L698" s="8"/>
    </row>
    <row r="699" spans="3:12" x14ac:dyDescent="0.35">
      <c r="C699" s="8"/>
      <c r="D699" s="8"/>
      <c r="E699" s="8"/>
      <c r="F699" s="8"/>
      <c r="G699" s="8"/>
      <c r="H699" s="8"/>
      <c r="I699" s="8"/>
      <c r="J699" s="8"/>
      <c r="K699" s="8"/>
      <c r="L699" s="8"/>
    </row>
    <row r="700" spans="3:12" x14ac:dyDescent="0.35">
      <c r="C700" s="8"/>
      <c r="D700" s="8"/>
      <c r="E700" s="8"/>
      <c r="F700" s="8"/>
      <c r="G700" s="8"/>
      <c r="H700" s="8"/>
      <c r="I700" s="8"/>
      <c r="J700" s="8"/>
      <c r="K700" s="8"/>
      <c r="L700" s="8"/>
    </row>
    <row r="701" spans="3:12" x14ac:dyDescent="0.35">
      <c r="C701" s="8"/>
      <c r="D701" s="8"/>
      <c r="E701" s="8"/>
      <c r="F701" s="8"/>
      <c r="G701" s="8"/>
      <c r="H701" s="8"/>
      <c r="I701" s="8"/>
      <c r="J701" s="8"/>
      <c r="K701" s="8"/>
      <c r="L701" s="8"/>
    </row>
    <row r="702" spans="3:12" x14ac:dyDescent="0.35">
      <c r="C702" s="8"/>
      <c r="D702" s="8"/>
      <c r="E702" s="8"/>
      <c r="F702" s="8"/>
      <c r="G702" s="8"/>
      <c r="H702" s="8"/>
      <c r="I702" s="8"/>
      <c r="J702" s="8"/>
      <c r="K702" s="8"/>
      <c r="L702" s="8"/>
    </row>
    <row r="703" spans="3:12" x14ac:dyDescent="0.35">
      <c r="C703" s="8"/>
      <c r="D703" s="8"/>
      <c r="E703" s="8"/>
      <c r="F703" s="8"/>
      <c r="G703" s="8"/>
      <c r="H703" s="8"/>
      <c r="I703" s="8"/>
      <c r="J703" s="8"/>
      <c r="K703" s="8"/>
      <c r="L703" s="8"/>
    </row>
    <row r="704" spans="3:12" x14ac:dyDescent="0.35">
      <c r="C704" s="8"/>
      <c r="D704" s="8"/>
      <c r="E704" s="8"/>
      <c r="F704" s="8"/>
      <c r="G704" s="8"/>
      <c r="H704" s="8"/>
      <c r="I704" s="8"/>
      <c r="J704" s="8"/>
      <c r="K704" s="8"/>
      <c r="L704" s="8"/>
    </row>
    <row r="705" spans="3:12" x14ac:dyDescent="0.35">
      <c r="C705" s="8"/>
      <c r="D705" s="8"/>
      <c r="E705" s="8"/>
      <c r="F705" s="8"/>
      <c r="G705" s="8"/>
      <c r="H705" s="8"/>
      <c r="I705" s="8"/>
      <c r="J705" s="8"/>
      <c r="K705" s="8"/>
      <c r="L705" s="8"/>
    </row>
    <row r="706" spans="3:12" x14ac:dyDescent="0.35">
      <c r="C706" s="8"/>
      <c r="D706" s="8"/>
      <c r="E706" s="8"/>
      <c r="F706" s="8"/>
      <c r="G706" s="8"/>
      <c r="H706" s="8"/>
      <c r="I706" s="8"/>
      <c r="J706" s="8"/>
      <c r="K706" s="8"/>
      <c r="L706" s="8"/>
    </row>
    <row r="707" spans="3:12" x14ac:dyDescent="0.35">
      <c r="C707" s="8"/>
      <c r="D707" s="8"/>
      <c r="E707" s="8"/>
      <c r="F707" s="8"/>
      <c r="G707" s="8"/>
      <c r="H707" s="8"/>
      <c r="I707" s="8"/>
      <c r="J707" s="8"/>
      <c r="K707" s="8"/>
      <c r="L707" s="8"/>
    </row>
    <row r="708" spans="3:12" x14ac:dyDescent="0.35">
      <c r="C708" s="8"/>
      <c r="D708" s="8"/>
      <c r="E708" s="8"/>
      <c r="F708" s="8"/>
      <c r="G708" s="8"/>
      <c r="H708" s="8"/>
      <c r="I708" s="8"/>
      <c r="J708" s="8"/>
      <c r="K708" s="8"/>
      <c r="L708" s="8"/>
    </row>
    <row r="709" spans="3:12" x14ac:dyDescent="0.35">
      <c r="C709" s="8"/>
      <c r="D709" s="8"/>
      <c r="E709" s="8"/>
      <c r="F709" s="8"/>
      <c r="G709" s="8"/>
      <c r="H709" s="8"/>
      <c r="I709" s="8"/>
      <c r="J709" s="8"/>
      <c r="K709" s="8"/>
      <c r="L709" s="8"/>
    </row>
    <row r="710" spans="3:12" x14ac:dyDescent="0.35">
      <c r="C710" s="8"/>
      <c r="D710" s="8"/>
      <c r="E710" s="8"/>
      <c r="F710" s="8"/>
      <c r="G710" s="8"/>
      <c r="H710" s="8"/>
      <c r="I710" s="8"/>
      <c r="J710" s="8"/>
      <c r="K710" s="8"/>
      <c r="L710" s="8"/>
    </row>
    <row r="711" spans="3:12" x14ac:dyDescent="0.35">
      <c r="C711" s="8"/>
      <c r="D711" s="8"/>
      <c r="E711" s="8"/>
      <c r="F711" s="8"/>
      <c r="G711" s="8"/>
      <c r="H711" s="8"/>
      <c r="I711" s="8"/>
      <c r="J711" s="8"/>
      <c r="K711" s="8"/>
      <c r="L711" s="8"/>
    </row>
    <row r="712" spans="3:12" x14ac:dyDescent="0.35">
      <c r="C712" s="8"/>
      <c r="D712" s="8"/>
      <c r="E712" s="8"/>
      <c r="F712" s="8"/>
      <c r="G712" s="8"/>
      <c r="H712" s="8"/>
      <c r="I712" s="8"/>
      <c r="J712" s="8"/>
      <c r="K712" s="8"/>
      <c r="L712" s="8"/>
    </row>
    <row r="713" spans="3:12" x14ac:dyDescent="0.35">
      <c r="C713" s="8"/>
      <c r="D713" s="8"/>
      <c r="E713" s="8"/>
      <c r="F713" s="8"/>
      <c r="G713" s="8"/>
      <c r="H713" s="8"/>
      <c r="I713" s="8"/>
      <c r="J713" s="8"/>
      <c r="K713" s="8"/>
      <c r="L713" s="8"/>
    </row>
    <row r="714" spans="3:12" x14ac:dyDescent="0.35">
      <c r="C714" s="8"/>
      <c r="D714" s="8"/>
      <c r="E714" s="8"/>
      <c r="F714" s="8"/>
      <c r="G714" s="8"/>
      <c r="H714" s="8"/>
      <c r="I714" s="8"/>
      <c r="J714" s="8"/>
      <c r="K714" s="8"/>
      <c r="L714" s="8"/>
    </row>
    <row r="715" spans="3:12" x14ac:dyDescent="0.35">
      <c r="C715" s="8"/>
      <c r="D715" s="8"/>
      <c r="E715" s="8"/>
      <c r="F715" s="8"/>
      <c r="G715" s="8"/>
      <c r="H715" s="8"/>
      <c r="I715" s="8"/>
      <c r="J715" s="8"/>
      <c r="K715" s="8"/>
      <c r="L715" s="8"/>
    </row>
    <row r="716" spans="3:12" x14ac:dyDescent="0.35">
      <c r="C716" s="8"/>
      <c r="D716" s="8"/>
      <c r="E716" s="8"/>
      <c r="F716" s="8"/>
      <c r="G716" s="8"/>
      <c r="H716" s="8"/>
      <c r="I716" s="8"/>
      <c r="J716" s="8"/>
      <c r="K716" s="8"/>
      <c r="L716" s="8"/>
    </row>
    <row r="717" spans="3:12" x14ac:dyDescent="0.35">
      <c r="C717" s="8"/>
      <c r="D717" s="8"/>
      <c r="E717" s="8"/>
      <c r="F717" s="8"/>
      <c r="G717" s="8"/>
      <c r="H717" s="8"/>
      <c r="I717" s="8"/>
      <c r="J717" s="8"/>
      <c r="K717" s="8"/>
      <c r="L717" s="8"/>
    </row>
    <row r="718" spans="3:12" x14ac:dyDescent="0.35">
      <c r="C718" s="8"/>
      <c r="D718" s="8"/>
      <c r="E718" s="8"/>
      <c r="F718" s="8"/>
      <c r="G718" s="8"/>
      <c r="H718" s="8"/>
      <c r="I718" s="8"/>
      <c r="J718" s="8"/>
      <c r="K718" s="8"/>
      <c r="L718" s="8"/>
    </row>
    <row r="719" spans="3:12" x14ac:dyDescent="0.35">
      <c r="C719" s="8"/>
      <c r="D719" s="8"/>
      <c r="E719" s="8"/>
      <c r="F719" s="8"/>
      <c r="G719" s="8"/>
      <c r="H719" s="8"/>
      <c r="I719" s="8"/>
      <c r="J719" s="8"/>
      <c r="K719" s="8"/>
      <c r="L719" s="8"/>
    </row>
    <row r="720" spans="3:12" x14ac:dyDescent="0.35">
      <c r="C720" s="8"/>
      <c r="D720" s="8"/>
      <c r="E720" s="8"/>
      <c r="F720" s="8"/>
      <c r="G720" s="8"/>
      <c r="H720" s="8"/>
      <c r="I720" s="8"/>
      <c r="J720" s="8"/>
      <c r="K720" s="8"/>
      <c r="L720" s="8"/>
    </row>
    <row r="721" spans="3:12" x14ac:dyDescent="0.35">
      <c r="C721" s="8"/>
      <c r="D721" s="8"/>
      <c r="E721" s="8"/>
      <c r="F721" s="8"/>
      <c r="G721" s="8"/>
      <c r="H721" s="8"/>
      <c r="I721" s="8"/>
      <c r="J721" s="8"/>
      <c r="K721" s="8"/>
      <c r="L721" s="8"/>
    </row>
    <row r="722" spans="3:12" x14ac:dyDescent="0.35">
      <c r="C722" s="8"/>
      <c r="D722" s="8"/>
      <c r="E722" s="8"/>
      <c r="F722" s="8"/>
      <c r="G722" s="8"/>
      <c r="H722" s="8"/>
      <c r="I722" s="8"/>
      <c r="J722" s="8"/>
      <c r="K722" s="8"/>
      <c r="L722" s="8"/>
    </row>
    <row r="723" spans="3:12" x14ac:dyDescent="0.35">
      <c r="C723" s="8"/>
      <c r="D723" s="8"/>
      <c r="E723" s="8"/>
      <c r="F723" s="8"/>
      <c r="G723" s="8"/>
      <c r="H723" s="8"/>
      <c r="I723" s="8"/>
      <c r="J723" s="8"/>
      <c r="K723" s="8"/>
      <c r="L723" s="8"/>
    </row>
    <row r="724" spans="3:12" x14ac:dyDescent="0.35">
      <c r="C724" s="8"/>
      <c r="D724" s="8"/>
      <c r="E724" s="8"/>
      <c r="F724" s="8"/>
      <c r="G724" s="8"/>
      <c r="H724" s="8"/>
      <c r="I724" s="8"/>
      <c r="J724" s="8"/>
      <c r="K724" s="8"/>
      <c r="L724" s="8"/>
    </row>
    <row r="725" spans="3:12" x14ac:dyDescent="0.35">
      <c r="C725" s="8"/>
      <c r="D725" s="8"/>
      <c r="E725" s="8"/>
      <c r="F725" s="8"/>
      <c r="G725" s="8"/>
      <c r="H725" s="8"/>
      <c r="I725" s="8"/>
      <c r="J725" s="8"/>
      <c r="K725" s="8"/>
      <c r="L725" s="8"/>
    </row>
    <row r="726" spans="3:12" x14ac:dyDescent="0.35">
      <c r="C726" s="8"/>
      <c r="D726" s="8"/>
      <c r="E726" s="8"/>
      <c r="F726" s="8"/>
      <c r="G726" s="8"/>
      <c r="H726" s="8"/>
      <c r="I726" s="8"/>
      <c r="J726" s="8"/>
      <c r="K726" s="8"/>
      <c r="L726" s="8"/>
    </row>
    <row r="727" spans="3:12" x14ac:dyDescent="0.35">
      <c r="C727" s="8"/>
      <c r="D727" s="8"/>
      <c r="E727" s="8"/>
      <c r="F727" s="8"/>
      <c r="G727" s="8"/>
      <c r="H727" s="8"/>
      <c r="I727" s="8"/>
      <c r="J727" s="8"/>
      <c r="K727" s="8"/>
      <c r="L727" s="8"/>
    </row>
    <row r="728" spans="3:12" x14ac:dyDescent="0.35">
      <c r="C728" s="8"/>
      <c r="D728" s="8"/>
      <c r="E728" s="8"/>
      <c r="F728" s="8"/>
      <c r="G728" s="8"/>
      <c r="H728" s="8"/>
      <c r="I728" s="8"/>
      <c r="J728" s="8"/>
      <c r="K728" s="8"/>
      <c r="L728" s="8"/>
    </row>
    <row r="729" spans="3:12" x14ac:dyDescent="0.35">
      <c r="C729" s="8"/>
      <c r="D729" s="8"/>
      <c r="E729" s="8"/>
      <c r="F729" s="8"/>
      <c r="G729" s="8"/>
      <c r="H729" s="8"/>
      <c r="I729" s="8"/>
      <c r="J729" s="8"/>
      <c r="K729" s="8"/>
      <c r="L729" s="8"/>
    </row>
    <row r="730" spans="3:12" x14ac:dyDescent="0.35">
      <c r="C730" s="8"/>
      <c r="D730" s="8"/>
      <c r="E730" s="8"/>
      <c r="F730" s="8"/>
      <c r="G730" s="8"/>
      <c r="H730" s="8"/>
      <c r="I730" s="8"/>
      <c r="J730" s="8"/>
      <c r="K730" s="8"/>
      <c r="L730" s="8"/>
    </row>
    <row r="731" spans="3:12" x14ac:dyDescent="0.35">
      <c r="C731" s="8"/>
      <c r="D731" s="8"/>
      <c r="E731" s="8"/>
      <c r="F731" s="8"/>
      <c r="G731" s="8"/>
      <c r="H731" s="8"/>
      <c r="I731" s="8"/>
      <c r="J731" s="8"/>
      <c r="K731" s="8"/>
      <c r="L731" s="8"/>
    </row>
    <row r="732" spans="3:12" x14ac:dyDescent="0.35">
      <c r="C732" s="8"/>
      <c r="D732" s="8"/>
      <c r="E732" s="8"/>
      <c r="F732" s="8"/>
      <c r="G732" s="8"/>
      <c r="H732" s="8"/>
      <c r="I732" s="8"/>
      <c r="J732" s="8"/>
      <c r="K732" s="8"/>
      <c r="L732" s="8"/>
    </row>
    <row r="733" spans="3:12" x14ac:dyDescent="0.35">
      <c r="C733" s="8"/>
      <c r="D733" s="8"/>
      <c r="E733" s="8"/>
      <c r="F733" s="8"/>
      <c r="G733" s="8"/>
      <c r="H733" s="8"/>
      <c r="I733" s="8"/>
      <c r="J733" s="8"/>
      <c r="K733" s="8"/>
      <c r="L733" s="8"/>
    </row>
    <row r="734" spans="3:12" x14ac:dyDescent="0.35">
      <c r="C734" s="8"/>
      <c r="D734" s="8"/>
      <c r="E734" s="8"/>
      <c r="F734" s="8"/>
      <c r="G734" s="8"/>
      <c r="H734" s="8"/>
      <c r="I734" s="8"/>
      <c r="J734" s="8"/>
      <c r="K734" s="8"/>
      <c r="L734" s="8"/>
    </row>
    <row r="735" spans="3:12" x14ac:dyDescent="0.35">
      <c r="C735" s="8"/>
      <c r="D735" s="8"/>
      <c r="E735" s="8"/>
      <c r="F735" s="8"/>
      <c r="G735" s="8"/>
      <c r="H735" s="8"/>
      <c r="I735" s="8"/>
      <c r="J735" s="8"/>
      <c r="K735" s="8"/>
      <c r="L735" s="8"/>
    </row>
    <row r="736" spans="3:12" x14ac:dyDescent="0.35">
      <c r="C736" s="8"/>
      <c r="D736" s="8"/>
      <c r="E736" s="8"/>
      <c r="F736" s="8"/>
      <c r="G736" s="8"/>
      <c r="H736" s="8"/>
      <c r="I736" s="8"/>
      <c r="J736" s="8"/>
      <c r="K736" s="8"/>
      <c r="L736" s="8"/>
    </row>
    <row r="737" spans="3:12" x14ac:dyDescent="0.35">
      <c r="C737" s="8"/>
      <c r="D737" s="8"/>
      <c r="E737" s="8"/>
      <c r="F737" s="8"/>
      <c r="G737" s="8"/>
      <c r="H737" s="8"/>
      <c r="I737" s="8"/>
      <c r="J737" s="8"/>
      <c r="K737" s="8"/>
      <c r="L737" s="8"/>
    </row>
    <row r="738" spans="3:12" x14ac:dyDescent="0.35">
      <c r="C738" s="8"/>
      <c r="D738" s="8"/>
      <c r="E738" s="8"/>
      <c r="F738" s="8"/>
      <c r="G738" s="8"/>
      <c r="H738" s="8"/>
      <c r="I738" s="8"/>
      <c r="J738" s="8"/>
      <c r="K738" s="8"/>
      <c r="L738" s="8"/>
    </row>
    <row r="739" spans="3:12" x14ac:dyDescent="0.35">
      <c r="C739" s="8"/>
      <c r="D739" s="8"/>
      <c r="E739" s="8"/>
      <c r="F739" s="8"/>
      <c r="G739" s="8"/>
      <c r="H739" s="8"/>
      <c r="I739" s="8"/>
      <c r="J739" s="8"/>
      <c r="K739" s="8"/>
      <c r="L739" s="8"/>
    </row>
    <row r="740" spans="3:12" x14ac:dyDescent="0.35">
      <c r="C740" s="8"/>
      <c r="D740" s="8"/>
      <c r="E740" s="8"/>
      <c r="F740" s="8"/>
      <c r="G740" s="8"/>
      <c r="H740" s="8"/>
      <c r="I740" s="8"/>
      <c r="J740" s="8"/>
      <c r="K740" s="8"/>
      <c r="L740" s="8"/>
    </row>
    <row r="741" spans="3:12" x14ac:dyDescent="0.35">
      <c r="C741" s="8"/>
      <c r="D741" s="8"/>
      <c r="E741" s="8"/>
      <c r="F741" s="8"/>
      <c r="G741" s="8"/>
      <c r="H741" s="8"/>
      <c r="I741" s="8"/>
      <c r="J741" s="8"/>
      <c r="K741" s="8"/>
      <c r="L741" s="8"/>
    </row>
    <row r="742" spans="3:12" x14ac:dyDescent="0.35">
      <c r="C742" s="8"/>
      <c r="D742" s="8"/>
      <c r="E742" s="8"/>
      <c r="F742" s="8"/>
      <c r="G742" s="8"/>
      <c r="H742" s="8"/>
      <c r="I742" s="8"/>
      <c r="J742" s="8"/>
      <c r="K742" s="8"/>
      <c r="L742" s="8"/>
    </row>
    <row r="743" spans="3:12" x14ac:dyDescent="0.35">
      <c r="C743" s="8"/>
      <c r="D743" s="8"/>
      <c r="E743" s="8"/>
      <c r="F743" s="8"/>
      <c r="G743" s="8"/>
      <c r="H743" s="8"/>
      <c r="I743" s="8"/>
      <c r="J743" s="8"/>
      <c r="K743" s="8"/>
      <c r="L743" s="8"/>
    </row>
    <row r="744" spans="3:12" x14ac:dyDescent="0.35">
      <c r="C744" s="8"/>
      <c r="D744" s="8"/>
      <c r="E744" s="8"/>
      <c r="F744" s="8"/>
      <c r="G744" s="8"/>
      <c r="H744" s="8"/>
      <c r="I744" s="8"/>
      <c r="J744" s="8"/>
      <c r="K744" s="8"/>
      <c r="L744" s="8"/>
    </row>
    <row r="745" spans="3:12" x14ac:dyDescent="0.35">
      <c r="C745" s="8"/>
      <c r="D745" s="8"/>
      <c r="E745" s="8"/>
      <c r="F745" s="8"/>
      <c r="G745" s="8"/>
      <c r="H745" s="8"/>
      <c r="I745" s="8"/>
      <c r="J745" s="8"/>
      <c r="K745" s="8"/>
      <c r="L745" s="8"/>
    </row>
    <row r="746" spans="3:12" x14ac:dyDescent="0.35">
      <c r="C746" s="8"/>
      <c r="D746" s="8"/>
      <c r="E746" s="8"/>
      <c r="F746" s="8"/>
      <c r="G746" s="8"/>
      <c r="H746" s="8"/>
      <c r="I746" s="8"/>
      <c r="J746" s="8"/>
      <c r="K746" s="8"/>
      <c r="L746" s="8"/>
    </row>
    <row r="747" spans="3:12" x14ac:dyDescent="0.35">
      <c r="C747" s="8"/>
      <c r="D747" s="8"/>
      <c r="E747" s="8"/>
      <c r="F747" s="8"/>
      <c r="G747" s="8"/>
      <c r="H747" s="8"/>
      <c r="I747" s="8"/>
      <c r="J747" s="8"/>
      <c r="K747" s="8"/>
      <c r="L747" s="8"/>
    </row>
    <row r="748" spans="3:12" x14ac:dyDescent="0.35">
      <c r="C748" s="8"/>
      <c r="D748" s="8"/>
      <c r="E748" s="8"/>
      <c r="F748" s="8"/>
      <c r="G748" s="8"/>
      <c r="H748" s="8"/>
      <c r="I748" s="8"/>
      <c r="J748" s="8"/>
      <c r="K748" s="8"/>
      <c r="L748" s="8"/>
    </row>
    <row r="749" spans="3:12" x14ac:dyDescent="0.35">
      <c r="C749" s="8"/>
      <c r="D749" s="8"/>
      <c r="E749" s="8"/>
      <c r="F749" s="8"/>
      <c r="G749" s="8"/>
      <c r="H749" s="8"/>
      <c r="I749" s="8"/>
      <c r="J749" s="8"/>
      <c r="K749" s="8"/>
      <c r="L749" s="8"/>
    </row>
    <row r="750" spans="3:12" x14ac:dyDescent="0.35">
      <c r="C750" s="8"/>
      <c r="D750" s="8"/>
      <c r="E750" s="8"/>
      <c r="F750" s="8"/>
      <c r="G750" s="8"/>
      <c r="H750" s="8"/>
      <c r="I750" s="8"/>
      <c r="J750" s="8"/>
      <c r="K750" s="8"/>
      <c r="L750" s="8"/>
    </row>
    <row r="751" spans="3:12" x14ac:dyDescent="0.35">
      <c r="C751" s="8"/>
      <c r="D751" s="8"/>
      <c r="E751" s="8"/>
      <c r="F751" s="8"/>
      <c r="G751" s="8"/>
      <c r="H751" s="8"/>
      <c r="I751" s="8"/>
      <c r="J751" s="8"/>
      <c r="K751" s="8"/>
      <c r="L751" s="8"/>
    </row>
    <row r="752" spans="3:12" x14ac:dyDescent="0.35">
      <c r="C752" s="8"/>
      <c r="D752" s="8"/>
      <c r="E752" s="8"/>
      <c r="F752" s="8"/>
      <c r="G752" s="8"/>
      <c r="H752" s="8"/>
      <c r="I752" s="8"/>
      <c r="J752" s="8"/>
      <c r="K752" s="8"/>
      <c r="L752" s="8"/>
    </row>
    <row r="753" spans="3:12" x14ac:dyDescent="0.35">
      <c r="C753" s="8"/>
      <c r="D753" s="8"/>
      <c r="E753" s="8"/>
      <c r="F753" s="8"/>
      <c r="G753" s="8"/>
      <c r="H753" s="8"/>
      <c r="I753" s="8"/>
      <c r="J753" s="8"/>
      <c r="K753" s="8"/>
      <c r="L753" s="8"/>
    </row>
    <row r="754" spans="3:12" x14ac:dyDescent="0.35">
      <c r="C754" s="8"/>
      <c r="D754" s="8"/>
      <c r="E754" s="8"/>
      <c r="F754" s="8"/>
      <c r="G754" s="8"/>
      <c r="H754" s="8"/>
      <c r="I754" s="8"/>
      <c r="J754" s="8"/>
      <c r="K754" s="8"/>
      <c r="L754" s="8"/>
    </row>
    <row r="755" spans="3:12" x14ac:dyDescent="0.35">
      <c r="C755" s="8"/>
      <c r="D755" s="8"/>
      <c r="E755" s="8"/>
      <c r="F755" s="8"/>
      <c r="G755" s="8"/>
      <c r="H755" s="8"/>
      <c r="I755" s="8"/>
      <c r="J755" s="8"/>
      <c r="K755" s="8"/>
      <c r="L755" s="8"/>
    </row>
    <row r="756" spans="3:12" x14ac:dyDescent="0.35">
      <c r="C756" s="8"/>
      <c r="D756" s="8"/>
      <c r="E756" s="8"/>
      <c r="F756" s="8"/>
      <c r="G756" s="8"/>
      <c r="H756" s="8"/>
      <c r="I756" s="8"/>
      <c r="J756" s="8"/>
      <c r="K756" s="8"/>
      <c r="L756" s="8"/>
    </row>
    <row r="757" spans="3:12" x14ac:dyDescent="0.35">
      <c r="C757" s="8"/>
      <c r="D757" s="8"/>
      <c r="E757" s="8"/>
      <c r="F757" s="8"/>
      <c r="G757" s="8"/>
      <c r="H757" s="8"/>
      <c r="I757" s="8"/>
      <c r="J757" s="8"/>
      <c r="K757" s="8"/>
      <c r="L757" s="8"/>
    </row>
    <row r="758" spans="3:12" x14ac:dyDescent="0.35">
      <c r="C758" s="8"/>
      <c r="D758" s="8"/>
      <c r="E758" s="8"/>
      <c r="F758" s="8"/>
      <c r="G758" s="8"/>
      <c r="H758" s="8"/>
      <c r="I758" s="8"/>
      <c r="J758" s="8"/>
      <c r="K758" s="8"/>
      <c r="L758" s="8"/>
    </row>
    <row r="759" spans="3:12" x14ac:dyDescent="0.35">
      <c r="C759" s="8"/>
      <c r="D759" s="8"/>
      <c r="E759" s="8"/>
      <c r="F759" s="8"/>
      <c r="G759" s="8"/>
      <c r="H759" s="8"/>
      <c r="I759" s="8"/>
      <c r="J759" s="8"/>
      <c r="K759" s="8"/>
      <c r="L759" s="8"/>
    </row>
    <row r="760" spans="3:12" x14ac:dyDescent="0.35">
      <c r="C760" s="8"/>
      <c r="D760" s="8"/>
      <c r="E760" s="8"/>
      <c r="F760" s="8"/>
      <c r="G760" s="8"/>
      <c r="H760" s="8"/>
      <c r="I760" s="8"/>
      <c r="J760" s="8"/>
      <c r="K760" s="8"/>
      <c r="L760" s="8"/>
    </row>
    <row r="761" spans="3:12" x14ac:dyDescent="0.35">
      <c r="C761" s="8"/>
      <c r="D761" s="8"/>
      <c r="E761" s="8"/>
      <c r="F761" s="8"/>
      <c r="G761" s="8"/>
      <c r="H761" s="8"/>
      <c r="I761" s="8"/>
      <c r="J761" s="8"/>
      <c r="K761" s="8"/>
      <c r="L761" s="8"/>
    </row>
    <row r="762" spans="3:12" x14ac:dyDescent="0.35">
      <c r="C762" s="8"/>
      <c r="D762" s="8"/>
      <c r="E762" s="8"/>
      <c r="F762" s="8"/>
      <c r="G762" s="8"/>
      <c r="H762" s="8"/>
      <c r="I762" s="8"/>
      <c r="J762" s="8"/>
      <c r="K762" s="8"/>
      <c r="L762" s="8"/>
    </row>
    <row r="763" spans="3:12" x14ac:dyDescent="0.35">
      <c r="C763" s="8"/>
      <c r="D763" s="8"/>
      <c r="E763" s="8"/>
      <c r="F763" s="8"/>
      <c r="G763" s="8"/>
      <c r="H763" s="8"/>
      <c r="I763" s="8"/>
      <c r="J763" s="8"/>
      <c r="K763" s="8"/>
      <c r="L763" s="8"/>
    </row>
    <row r="764" spans="3:12" x14ac:dyDescent="0.35">
      <c r="C764" s="8"/>
      <c r="D764" s="8"/>
      <c r="E764" s="8"/>
      <c r="F764" s="8"/>
      <c r="G764" s="8"/>
      <c r="H764" s="8"/>
      <c r="I764" s="8"/>
      <c r="J764" s="8"/>
      <c r="K764" s="8"/>
      <c r="L764" s="8"/>
    </row>
    <row r="765" spans="3:12" x14ac:dyDescent="0.35">
      <c r="C765" s="8"/>
      <c r="D765" s="8"/>
      <c r="E765" s="8"/>
      <c r="F765" s="8"/>
      <c r="G765" s="8"/>
      <c r="H765" s="8"/>
      <c r="I765" s="8"/>
      <c r="J765" s="8"/>
      <c r="K765" s="8"/>
      <c r="L765" s="8"/>
    </row>
    <row r="766" spans="3:12" x14ac:dyDescent="0.35">
      <c r="C766" s="8"/>
      <c r="D766" s="8"/>
      <c r="E766" s="8"/>
      <c r="F766" s="8"/>
      <c r="G766" s="8"/>
      <c r="H766" s="8"/>
      <c r="I766" s="8"/>
      <c r="J766" s="8"/>
      <c r="K766" s="8"/>
      <c r="L766" s="8"/>
    </row>
    <row r="767" spans="3:12" x14ac:dyDescent="0.35">
      <c r="C767" s="8"/>
      <c r="D767" s="8"/>
      <c r="E767" s="8"/>
      <c r="F767" s="8"/>
      <c r="G767" s="8"/>
      <c r="H767" s="8"/>
      <c r="I767" s="8"/>
      <c r="J767" s="8"/>
      <c r="K767" s="8"/>
      <c r="L767" s="8"/>
    </row>
    <row r="768" spans="3:12" x14ac:dyDescent="0.35">
      <c r="C768" s="8"/>
      <c r="D768" s="8"/>
      <c r="E768" s="8"/>
      <c r="F768" s="8"/>
      <c r="G768" s="8"/>
      <c r="H768" s="8"/>
      <c r="I768" s="8"/>
      <c r="J768" s="8"/>
      <c r="K768" s="8"/>
      <c r="L768" s="8"/>
    </row>
    <row r="769" spans="3:12" x14ac:dyDescent="0.35">
      <c r="C769" s="8"/>
      <c r="D769" s="8"/>
      <c r="E769" s="8"/>
      <c r="F769" s="8"/>
      <c r="G769" s="8"/>
      <c r="H769" s="8"/>
      <c r="I769" s="8"/>
      <c r="J769" s="8"/>
      <c r="K769" s="8"/>
      <c r="L769" s="8"/>
    </row>
    <row r="770" spans="3:12" x14ac:dyDescent="0.35">
      <c r="C770" s="8"/>
      <c r="D770" s="8"/>
      <c r="E770" s="8"/>
      <c r="F770" s="8"/>
      <c r="G770" s="8"/>
      <c r="H770" s="8"/>
      <c r="I770" s="8"/>
      <c r="J770" s="8"/>
      <c r="K770" s="8"/>
      <c r="L770" s="8"/>
    </row>
    <row r="771" spans="3:12" x14ac:dyDescent="0.35">
      <c r="C771" s="8"/>
      <c r="D771" s="8"/>
      <c r="E771" s="8"/>
      <c r="F771" s="8"/>
      <c r="G771" s="8"/>
      <c r="H771" s="8"/>
      <c r="I771" s="8"/>
      <c r="J771" s="8"/>
      <c r="K771" s="8"/>
      <c r="L771" s="8"/>
    </row>
    <row r="772" spans="3:12" x14ac:dyDescent="0.35">
      <c r="C772" s="8"/>
      <c r="D772" s="8"/>
      <c r="E772" s="8"/>
      <c r="F772" s="8"/>
      <c r="G772" s="8"/>
      <c r="H772" s="8"/>
      <c r="I772" s="8"/>
      <c r="J772" s="8"/>
      <c r="K772" s="8"/>
      <c r="L772" s="8"/>
    </row>
    <row r="773" spans="3:12" x14ac:dyDescent="0.35">
      <c r="C773" s="8"/>
      <c r="D773" s="8"/>
      <c r="E773" s="8"/>
      <c r="F773" s="8"/>
      <c r="G773" s="8"/>
      <c r="H773" s="8"/>
      <c r="I773" s="8"/>
      <c r="J773" s="8"/>
      <c r="K773" s="8"/>
      <c r="L773" s="8"/>
    </row>
    <row r="774" spans="3:12" x14ac:dyDescent="0.35">
      <c r="C774" s="8"/>
      <c r="D774" s="8"/>
      <c r="E774" s="8"/>
      <c r="F774" s="8"/>
      <c r="G774" s="8"/>
      <c r="H774" s="8"/>
      <c r="I774" s="8"/>
      <c r="J774" s="8"/>
      <c r="K774" s="8"/>
      <c r="L774" s="8"/>
    </row>
    <row r="775" spans="3:12" x14ac:dyDescent="0.35">
      <c r="C775" s="8"/>
      <c r="D775" s="8"/>
      <c r="E775" s="8"/>
      <c r="F775" s="8"/>
      <c r="G775" s="8"/>
      <c r="H775" s="8"/>
      <c r="I775" s="8"/>
      <c r="J775" s="8"/>
      <c r="K775" s="8"/>
      <c r="L775" s="8"/>
    </row>
    <row r="776" spans="3:12" x14ac:dyDescent="0.35">
      <c r="C776" s="8"/>
      <c r="D776" s="8"/>
      <c r="E776" s="8"/>
      <c r="F776" s="8"/>
      <c r="G776" s="8"/>
      <c r="H776" s="8"/>
      <c r="I776" s="8"/>
      <c r="J776" s="8"/>
      <c r="K776" s="8"/>
      <c r="L776" s="8"/>
    </row>
    <row r="777" spans="3:12" x14ac:dyDescent="0.35">
      <c r="C777" s="8"/>
      <c r="D777" s="8"/>
      <c r="E777" s="8"/>
      <c r="F777" s="8"/>
      <c r="G777" s="8"/>
      <c r="H777" s="8"/>
      <c r="I777" s="8"/>
      <c r="J777" s="8"/>
      <c r="K777" s="8"/>
      <c r="L777" s="8"/>
    </row>
    <row r="778" spans="3:12" x14ac:dyDescent="0.35">
      <c r="C778" s="8"/>
      <c r="D778" s="8"/>
      <c r="E778" s="8"/>
      <c r="F778" s="8"/>
      <c r="G778" s="8"/>
      <c r="H778" s="8"/>
      <c r="I778" s="8"/>
      <c r="J778" s="8"/>
      <c r="K778" s="8"/>
      <c r="L778" s="8"/>
    </row>
    <row r="779" spans="3:12" x14ac:dyDescent="0.35">
      <c r="C779" s="8"/>
      <c r="D779" s="8"/>
      <c r="E779" s="8"/>
      <c r="F779" s="8"/>
      <c r="G779" s="8"/>
      <c r="H779" s="8"/>
      <c r="I779" s="8"/>
      <c r="J779" s="8"/>
      <c r="K779" s="8"/>
      <c r="L779" s="8"/>
    </row>
    <row r="780" spans="3:12" x14ac:dyDescent="0.35">
      <c r="C780" s="8"/>
      <c r="D780" s="8"/>
      <c r="E780" s="8"/>
      <c r="F780" s="8"/>
      <c r="G780" s="8"/>
      <c r="H780" s="8"/>
      <c r="I780" s="8"/>
      <c r="J780" s="8"/>
      <c r="K780" s="8"/>
      <c r="L780" s="8"/>
    </row>
    <row r="781" spans="3:12" x14ac:dyDescent="0.35">
      <c r="C781" s="8"/>
      <c r="D781" s="8"/>
      <c r="E781" s="8"/>
      <c r="F781" s="8"/>
      <c r="G781" s="8"/>
      <c r="H781" s="8"/>
      <c r="I781" s="8"/>
      <c r="J781" s="8"/>
      <c r="K781" s="8"/>
      <c r="L781" s="8"/>
    </row>
    <row r="782" spans="3:12" x14ac:dyDescent="0.35">
      <c r="C782" s="8"/>
      <c r="D782" s="8"/>
      <c r="E782" s="8"/>
      <c r="F782" s="8"/>
      <c r="G782" s="8"/>
      <c r="H782" s="8"/>
      <c r="I782" s="8"/>
      <c r="J782" s="8"/>
      <c r="K782" s="8"/>
      <c r="L782" s="8"/>
    </row>
    <row r="783" spans="3:12" x14ac:dyDescent="0.35">
      <c r="C783" s="8"/>
      <c r="D783" s="8"/>
      <c r="E783" s="8"/>
      <c r="F783" s="8"/>
      <c r="G783" s="8"/>
      <c r="H783" s="8"/>
      <c r="I783" s="8"/>
      <c r="J783" s="8"/>
      <c r="K783" s="8"/>
      <c r="L783" s="8"/>
    </row>
    <row r="784" spans="3:12" x14ac:dyDescent="0.35">
      <c r="C784" s="8"/>
      <c r="D784" s="8"/>
      <c r="E784" s="8"/>
      <c r="F784" s="8"/>
      <c r="G784" s="8"/>
      <c r="H784" s="8"/>
      <c r="I784" s="8"/>
      <c r="J784" s="8"/>
      <c r="K784" s="8"/>
      <c r="L784" s="8"/>
    </row>
    <row r="785" spans="3:12" x14ac:dyDescent="0.35">
      <c r="C785" s="8"/>
      <c r="D785" s="8"/>
      <c r="E785" s="8"/>
      <c r="F785" s="8"/>
      <c r="G785" s="8"/>
      <c r="H785" s="8"/>
      <c r="I785" s="8"/>
      <c r="J785" s="8"/>
      <c r="K785" s="8"/>
      <c r="L785" s="8"/>
    </row>
    <row r="786" spans="3:12" x14ac:dyDescent="0.35">
      <c r="C786" s="8"/>
      <c r="D786" s="8"/>
      <c r="E786" s="8"/>
      <c r="F786" s="8"/>
      <c r="G786" s="8"/>
      <c r="H786" s="8"/>
      <c r="I786" s="8"/>
      <c r="J786" s="8"/>
      <c r="K786" s="8"/>
      <c r="L786" s="8"/>
    </row>
    <row r="787" spans="3:12" x14ac:dyDescent="0.35">
      <c r="C787" s="8"/>
      <c r="D787" s="8"/>
      <c r="E787" s="8"/>
      <c r="F787" s="8"/>
      <c r="G787" s="8"/>
      <c r="H787" s="8"/>
      <c r="I787" s="8"/>
      <c r="J787" s="8"/>
      <c r="K787" s="8"/>
      <c r="L787" s="8"/>
    </row>
    <row r="788" spans="3:12" x14ac:dyDescent="0.35">
      <c r="C788" s="8"/>
      <c r="D788" s="8"/>
      <c r="E788" s="8"/>
      <c r="F788" s="8"/>
      <c r="G788" s="8"/>
      <c r="H788" s="8"/>
      <c r="I788" s="8"/>
      <c r="J788" s="8"/>
      <c r="K788" s="8"/>
      <c r="L788" s="8"/>
    </row>
    <row r="789" spans="3:12" x14ac:dyDescent="0.35">
      <c r="C789" s="8"/>
      <c r="D789" s="8"/>
      <c r="E789" s="8"/>
      <c r="F789" s="8"/>
      <c r="G789" s="8"/>
      <c r="H789" s="8"/>
      <c r="I789" s="8"/>
      <c r="J789" s="8"/>
      <c r="K789" s="8"/>
    </row>
    <row r="790" spans="3:12" x14ac:dyDescent="0.35">
      <c r="C790" s="8"/>
      <c r="D790" s="8"/>
      <c r="E790" s="8"/>
      <c r="F790" s="8"/>
      <c r="G790" s="8"/>
      <c r="H790" s="8"/>
      <c r="I790" s="8"/>
      <c r="J790" s="8"/>
      <c r="K790" s="8"/>
    </row>
    <row r="791" spans="3:12" x14ac:dyDescent="0.35">
      <c r="C791" s="8"/>
      <c r="D791" s="8"/>
      <c r="E791" s="8"/>
      <c r="F791" s="8"/>
      <c r="G791" s="8"/>
      <c r="H791" s="8"/>
      <c r="I791" s="8"/>
      <c r="J791" s="8"/>
      <c r="K791" s="8"/>
    </row>
    <row r="792" spans="3:12" x14ac:dyDescent="0.35">
      <c r="C792" s="8"/>
      <c r="D792" s="8"/>
      <c r="E792" s="8"/>
      <c r="F792" s="8"/>
      <c r="G792" s="8"/>
      <c r="H792" s="8"/>
      <c r="I792" s="8"/>
      <c r="J792" s="8"/>
      <c r="K792" s="8"/>
    </row>
    <row r="793" spans="3:12" x14ac:dyDescent="0.35">
      <c r="C793" s="8"/>
      <c r="D793" s="8"/>
      <c r="E793" s="8"/>
      <c r="F793" s="8"/>
      <c r="G793" s="8"/>
      <c r="H793" s="8"/>
      <c r="I793" s="8"/>
      <c r="J793" s="8"/>
      <c r="K793" s="8"/>
    </row>
    <row r="794" spans="3:12" x14ac:dyDescent="0.35">
      <c r="C794" s="8"/>
      <c r="D794" s="8"/>
      <c r="E794" s="8"/>
      <c r="F794" s="8"/>
      <c r="G794" s="8"/>
      <c r="H794" s="8"/>
      <c r="I794" s="8"/>
      <c r="J794" s="8"/>
      <c r="K794" s="8"/>
    </row>
    <row r="795" spans="3:12" x14ac:dyDescent="0.35">
      <c r="C795" s="8"/>
      <c r="D795" s="8"/>
      <c r="E795" s="8"/>
      <c r="F795" s="8"/>
      <c r="G795" s="8"/>
      <c r="H795" s="8"/>
      <c r="I795" s="8"/>
      <c r="J795" s="8"/>
      <c r="K795" s="8"/>
    </row>
    <row r="796" spans="3:12" x14ac:dyDescent="0.35">
      <c r="C796" s="8"/>
      <c r="D796" s="8"/>
      <c r="E796" s="8"/>
      <c r="F796" s="8"/>
      <c r="G796" s="8"/>
      <c r="H796" s="8"/>
      <c r="I796" s="8"/>
      <c r="J796" s="8"/>
      <c r="K796" s="8"/>
    </row>
    <row r="797" spans="3:12" x14ac:dyDescent="0.35">
      <c r="C797" s="8"/>
      <c r="D797" s="8"/>
      <c r="E797" s="8"/>
      <c r="F797" s="8"/>
      <c r="G797" s="8"/>
      <c r="H797" s="8"/>
      <c r="I797" s="8"/>
      <c r="J797" s="8"/>
      <c r="K797" s="8"/>
    </row>
    <row r="798" spans="3:12" x14ac:dyDescent="0.35">
      <c r="C798" s="8"/>
      <c r="D798" s="8"/>
      <c r="E798" s="8"/>
      <c r="F798" s="8"/>
      <c r="G798" s="8"/>
      <c r="H798" s="8"/>
      <c r="I798" s="8"/>
      <c r="J798" s="8"/>
      <c r="K798" s="8"/>
    </row>
    <row r="799" spans="3:12" x14ac:dyDescent="0.35">
      <c r="C799" s="8"/>
      <c r="D799" s="8"/>
      <c r="E799" s="8"/>
      <c r="F799" s="8"/>
      <c r="G799" s="8"/>
      <c r="H799" s="8"/>
      <c r="I799" s="8"/>
      <c r="J799" s="8"/>
      <c r="K799" s="8"/>
    </row>
    <row r="800" spans="3:12" x14ac:dyDescent="0.35">
      <c r="C800" s="8"/>
      <c r="D800" s="8"/>
      <c r="E800" s="8"/>
      <c r="F800" s="8"/>
      <c r="G800" s="8"/>
      <c r="H800" s="8"/>
      <c r="I800" s="8"/>
      <c r="J800" s="8"/>
      <c r="K800" s="8"/>
    </row>
    <row r="801" spans="3:11" x14ac:dyDescent="0.35">
      <c r="C801" s="8"/>
      <c r="D801" s="8"/>
      <c r="E801" s="8"/>
      <c r="F801" s="8"/>
      <c r="G801" s="8"/>
      <c r="H801" s="8"/>
      <c r="I801" s="8"/>
      <c r="J801" s="8"/>
      <c r="K801" s="8"/>
    </row>
    <row r="802" spans="3:11" x14ac:dyDescent="0.35">
      <c r="C802" s="8"/>
      <c r="D802" s="8"/>
      <c r="E802" s="8"/>
      <c r="F802" s="8"/>
      <c r="G802" s="8"/>
      <c r="H802" s="8"/>
      <c r="I802" s="8"/>
      <c r="J802" s="8"/>
      <c r="K802" s="8"/>
    </row>
    <row r="803" spans="3:11" x14ac:dyDescent="0.35">
      <c r="C803" s="8"/>
      <c r="D803" s="8"/>
      <c r="E803" s="8"/>
      <c r="F803" s="8"/>
      <c r="G803" s="8"/>
      <c r="H803" s="8"/>
      <c r="I803" s="8"/>
      <c r="J803" s="8"/>
      <c r="K803" s="8"/>
    </row>
    <row r="804" spans="3:11" x14ac:dyDescent="0.35">
      <c r="C804" s="8"/>
      <c r="D804" s="8"/>
      <c r="E804" s="8"/>
      <c r="F804" s="8"/>
      <c r="G804" s="8"/>
      <c r="H804" s="8"/>
      <c r="I804" s="8"/>
      <c r="J804" s="8"/>
      <c r="K804" s="8"/>
    </row>
  </sheetData>
  <mergeCells count="9">
    <mergeCell ref="C16:L16"/>
    <mergeCell ref="C15:L15"/>
    <mergeCell ref="C5:D5"/>
    <mergeCell ref="A6:A13"/>
    <mergeCell ref="C9:D9"/>
    <mergeCell ref="C12:D12"/>
    <mergeCell ref="B6:B7"/>
    <mergeCell ref="B9:B13"/>
    <mergeCell ref="C6:D6"/>
  </mergeCells>
  <phoneticPr fontId="14" type="noConversion"/>
  <conditionalFormatting sqref="D19:D76">
    <cfRule type="duplicateValues" dxfId="0" priority="11"/>
  </conditionalFormatting>
  <pageMargins left="0.7" right="0.7" top="0.75" bottom="0.75" header="0.3" footer="0.3"/>
  <pageSetup orientation="portrait" r:id="rId1"/>
  <ignoredErrors>
    <ignoredError sqref="C19:C20 C21:C201"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6FEDEDE3-F70C-46C9-BFD7-3A5AFFBFEAD2}">
          <x14:formula1>
            <xm:f>'Grid Emissions Database - AER'!$B$4:$B$54</xm:f>
          </x14:formula1>
          <xm:sqref>C11</xm:sqref>
        </x14:dataValidation>
        <x14:dataValidation type="list" allowBlank="1" showInputMessage="1" showErrorMessage="1" xr:uid="{285D5B68-F8D9-4B0C-ADC3-9324B819503F}">
          <x14:formula1>
            <xm:f>'Grid Emissions Database - AER'!$C$3:$K$3</xm:f>
          </x14:formula1>
          <xm:sqref>D11</xm:sqref>
        </x14:dataValidation>
        <x14:dataValidation type="list" allowBlank="1" showInputMessage="1" showErrorMessage="1" xr:uid="{9898159C-E4CA-4019-9266-8B3DC238E056}">
          <x14:formula1>
            <xm:f>'Emission Factors'!$B$4:$B$20</xm:f>
          </x14:formula1>
          <xm:sqref>F19:F201</xm:sqref>
        </x14:dataValidation>
        <x14:dataValidation type="list" allowBlank="1" showInputMessage="1" showErrorMessage="1" xr:uid="{25D8C1FE-57B8-4BAA-9ACE-BAD45DE5ED3C}">
          <x14:formula1>
            <xm:f>'Emission Factors'!$D$3:$H$3</xm:f>
          </x14:formula1>
          <xm:sqref>G19:G201</xm:sqref>
        </x14:dataValidation>
        <x14:dataValidation type="list" allowBlank="1" showInputMessage="1" showErrorMessage="1" xr:uid="{AC09BD73-5E67-42C6-819D-879DDB59E397}">
          <x14:formula1>
            <xm:f>Support!$B$3:$B$5</xm:f>
          </x14:formula1>
          <xm:sqref>E19:E201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C186-B7B2-4581-A10E-D0520588BC30}">
  <sheetPr codeName="Sheet7"/>
  <dimension ref="B1:J24"/>
  <sheetViews>
    <sheetView topLeftCell="B1" zoomScale="115" zoomScaleNormal="115" workbookViewId="0">
      <selection activeCell="D18" sqref="D18"/>
    </sheetView>
  </sheetViews>
  <sheetFormatPr defaultRowHeight="14.5" x14ac:dyDescent="0.35"/>
  <cols>
    <col min="2" max="2" width="27.453125" customWidth="1"/>
    <col min="3" max="3" width="18.36328125" customWidth="1"/>
    <col min="4" max="7" width="11.453125" customWidth="1"/>
    <col min="8" max="8" width="10.36328125" customWidth="1"/>
    <col min="9" max="9" width="10.54296875" bestFit="1" customWidth="1"/>
    <col min="10" max="10" width="8.453125" hidden="1" customWidth="1"/>
    <col min="11" max="11" width="11.6328125" bestFit="1" customWidth="1"/>
  </cols>
  <sheetData>
    <row r="1" spans="2:10" x14ac:dyDescent="0.35">
      <c r="B1" s="76" t="s">
        <v>84</v>
      </c>
      <c r="C1" s="77"/>
      <c r="D1" s="77"/>
      <c r="E1" s="77"/>
      <c r="F1" s="77"/>
      <c r="G1" s="77"/>
      <c r="H1" s="78"/>
      <c r="J1" s="24">
        <f>VLOOKUP('Emissions Calculator'!C11,'Grid Emissions Database - AER'!B4:K55,MATCH('Emissions Calculator'!D11,'Grid Emissions Database - AER'!B3:K3,0),0)/1000000</f>
        <v>3.5896307720221398E-4</v>
      </c>
    </row>
    <row r="2" spans="2:10" ht="16.5" x14ac:dyDescent="0.45">
      <c r="B2" s="10" t="s">
        <v>4</v>
      </c>
      <c r="C2" s="43"/>
      <c r="D2" s="79" t="s">
        <v>113</v>
      </c>
      <c r="E2" s="79"/>
      <c r="F2" s="79"/>
      <c r="G2" s="79"/>
      <c r="H2" s="80"/>
    </row>
    <row r="3" spans="2:10" x14ac:dyDescent="0.35">
      <c r="B3" s="45" t="s">
        <v>114</v>
      </c>
      <c r="C3" s="11" t="s">
        <v>109</v>
      </c>
      <c r="D3" s="11" t="s">
        <v>72</v>
      </c>
      <c r="E3" s="11" t="s">
        <v>70</v>
      </c>
      <c r="F3" s="11" t="s">
        <v>71</v>
      </c>
      <c r="G3" s="11" t="s">
        <v>74</v>
      </c>
      <c r="H3" s="12" t="s">
        <v>111</v>
      </c>
    </row>
    <row r="4" spans="2:10" x14ac:dyDescent="0.35">
      <c r="B4" s="31" t="s">
        <v>0</v>
      </c>
      <c r="C4" s="44" t="str">
        <f>'Emissions Calculator'!D11</f>
        <v>2022 eGRID</v>
      </c>
      <c r="D4" s="32">
        <f>E4/3600</f>
        <v>9.9711965889503886E-8</v>
      </c>
      <c r="E4" s="32">
        <f>IF('Emissions Calculator'!D7&lt;&gt;"",'Emissions Calculator'!D7,('Emissions Calculator'!D13*0)+((1-'Emissions Calculator'!D13)*'Emission Factors'!J1))</f>
        <v>3.5896307720221398E-4</v>
      </c>
      <c r="F4" s="32">
        <f>E4*293.07107</f>
        <v>0.10520169312614547</v>
      </c>
      <c r="G4" s="32">
        <f>D4*1000000</f>
        <v>9.9711965889503887E-2</v>
      </c>
      <c r="H4" s="33">
        <f>F4/10</f>
        <v>1.0520169312614546E-2</v>
      </c>
    </row>
    <row r="5" spans="2:10" x14ac:dyDescent="0.35">
      <c r="B5" s="31" t="s">
        <v>1</v>
      </c>
      <c r="C5" s="44" t="s">
        <v>110</v>
      </c>
      <c r="D5" s="32">
        <f t="shared" ref="D5:D11" si="0">E5/3600</f>
        <v>5.0149003865247496E-8</v>
      </c>
      <c r="E5" s="32">
        <f>F5/293.07107</f>
        <v>1.8053641391489099E-4</v>
      </c>
      <c r="F5" s="32">
        <f>52.91/1000</f>
        <v>5.2909999999999999E-2</v>
      </c>
      <c r="G5" s="32">
        <f t="shared" ref="G5:G11" si="1">D5*1000000</f>
        <v>5.0149003865247496E-2</v>
      </c>
      <c r="H5" s="33">
        <f t="shared" ref="H5:H11" si="2">F5/10</f>
        <v>5.2909999999999997E-3</v>
      </c>
    </row>
    <row r="6" spans="2:10" x14ac:dyDescent="0.35">
      <c r="B6" s="31" t="s">
        <v>2</v>
      </c>
      <c r="C6" s="44" t="s">
        <v>110</v>
      </c>
      <c r="D6" s="32">
        <f t="shared" si="0"/>
        <v>5.9598740560324384E-8</v>
      </c>
      <c r="E6" s="32">
        <f t="shared" ref="E6:E11" si="3">F6/293.07107</f>
        <v>2.1455546601716779E-4</v>
      </c>
      <c r="F6" s="32">
        <f>62.88/1000</f>
        <v>6.2880000000000005E-2</v>
      </c>
      <c r="G6" s="32">
        <f t="shared" si="1"/>
        <v>5.9598740560324381E-2</v>
      </c>
      <c r="H6" s="33">
        <f t="shared" si="2"/>
        <v>6.2880000000000002E-3</v>
      </c>
    </row>
    <row r="7" spans="2:10" x14ac:dyDescent="0.35">
      <c r="B7" s="31" t="s">
        <v>3</v>
      </c>
      <c r="C7" s="44" t="s">
        <v>110</v>
      </c>
      <c r="D7" s="32">
        <f t="shared" si="0"/>
        <v>9.6791084383274901E-8</v>
      </c>
      <c r="E7" s="32">
        <f t="shared" si="3"/>
        <v>3.4844790377978966E-4</v>
      </c>
      <c r="F7" s="32">
        <f>102.12/1000</f>
        <v>0.10212</v>
      </c>
      <c r="G7" s="32">
        <f t="shared" si="1"/>
        <v>9.6791084383274897E-2</v>
      </c>
      <c r="H7" s="33">
        <f t="shared" si="2"/>
        <v>1.0212000000000001E-2</v>
      </c>
    </row>
    <row r="8" spans="2:10" x14ac:dyDescent="0.35">
      <c r="B8" s="31" t="s">
        <v>60</v>
      </c>
      <c r="C8" s="44" t="s">
        <v>110</v>
      </c>
      <c r="D8" s="32">
        <f t="shared" si="0"/>
        <v>7.0258824674036425E-8</v>
      </c>
      <c r="E8" s="32">
        <f t="shared" si="3"/>
        <v>2.5293176882653111E-4</v>
      </c>
      <c r="F8" s="32">
        <f>163.45/2205</f>
        <v>7.4126984126984125E-2</v>
      </c>
      <c r="G8" s="32">
        <f t="shared" si="1"/>
        <v>7.0258824674036421E-2</v>
      </c>
      <c r="H8" s="33">
        <f t="shared" si="2"/>
        <v>7.4126984126984125E-3</v>
      </c>
    </row>
    <row r="9" spans="2:10" x14ac:dyDescent="0.35">
      <c r="B9" s="31" t="s">
        <v>61</v>
      </c>
      <c r="C9" s="44" t="s">
        <v>110</v>
      </c>
      <c r="D9" s="32">
        <f t="shared" si="0"/>
        <v>9.1085225315635691E-8</v>
      </c>
      <c r="E9" s="32">
        <f t="shared" si="3"/>
        <v>3.279068111362885E-4</v>
      </c>
      <c r="F9" s="32">
        <f>96.1/1000</f>
        <v>9.6099999999999991E-2</v>
      </c>
      <c r="G9" s="32">
        <f t="shared" si="1"/>
        <v>9.108522531563569E-2</v>
      </c>
      <c r="H9" s="33">
        <f t="shared" si="2"/>
        <v>9.6099999999999988E-3</v>
      </c>
    </row>
    <row r="10" spans="2:10" x14ac:dyDescent="0.35">
      <c r="B10" s="31" t="s">
        <v>69</v>
      </c>
      <c r="C10" s="44" t="s">
        <v>110</v>
      </c>
      <c r="D10" s="32">
        <f t="shared" si="0"/>
        <v>7.0271161341323926E-8</v>
      </c>
      <c r="E10" s="32">
        <f t="shared" si="3"/>
        <v>2.5297618082876616E-4</v>
      </c>
      <c r="F10" s="32">
        <f>74.14/1000</f>
        <v>7.4139999999999998E-2</v>
      </c>
      <c r="G10" s="32">
        <f t="shared" si="1"/>
        <v>7.0271161341323926E-2</v>
      </c>
      <c r="H10" s="33">
        <f t="shared" si="2"/>
        <v>7.4139999999999996E-3</v>
      </c>
    </row>
    <row r="11" spans="2:10" x14ac:dyDescent="0.35">
      <c r="B11" s="31" t="s">
        <v>68</v>
      </c>
      <c r="C11" s="44" t="s">
        <v>110</v>
      </c>
      <c r="D11" s="32">
        <f t="shared" si="0"/>
        <v>6.6972757760695308E-8</v>
      </c>
      <c r="E11" s="32">
        <f t="shared" si="3"/>
        <v>2.411019279385031E-4</v>
      </c>
      <c r="F11" s="32">
        <f>70.66/1000</f>
        <v>7.0660000000000001E-2</v>
      </c>
      <c r="G11" s="32">
        <f t="shared" si="1"/>
        <v>6.6972757760695306E-2</v>
      </c>
      <c r="H11" s="33">
        <f t="shared" si="2"/>
        <v>7.0660000000000002E-3</v>
      </c>
    </row>
    <row r="12" spans="2:10" x14ac:dyDescent="0.35">
      <c r="B12" s="34"/>
      <c r="C12" s="35"/>
      <c r="D12" s="35"/>
      <c r="E12" s="36"/>
      <c r="F12" s="32"/>
      <c r="G12" s="36"/>
      <c r="H12" s="37"/>
    </row>
    <row r="13" spans="2:10" x14ac:dyDescent="0.35">
      <c r="B13" s="34"/>
      <c r="C13" s="35"/>
      <c r="D13" s="35"/>
      <c r="E13" s="36"/>
      <c r="F13" s="36"/>
      <c r="G13" s="36"/>
      <c r="H13" s="37"/>
    </row>
    <row r="14" spans="2:10" x14ac:dyDescent="0.35">
      <c r="B14" s="34"/>
      <c r="C14" s="35"/>
      <c r="D14" s="35"/>
      <c r="E14" s="36"/>
      <c r="F14" s="36"/>
      <c r="G14" s="36"/>
      <c r="H14" s="37"/>
    </row>
    <row r="15" spans="2:10" x14ac:dyDescent="0.35">
      <c r="B15" s="34"/>
      <c r="C15" s="35"/>
      <c r="D15" s="35"/>
      <c r="E15" s="36"/>
      <c r="F15" s="36"/>
      <c r="G15" s="36"/>
      <c r="H15" s="37"/>
    </row>
    <row r="16" spans="2:10" x14ac:dyDescent="0.35">
      <c r="B16" s="34"/>
      <c r="C16" s="35"/>
      <c r="D16" s="35"/>
      <c r="E16" s="36"/>
      <c r="F16" s="36"/>
      <c r="G16" s="36"/>
      <c r="H16" s="37"/>
    </row>
    <row r="17" spans="2:8" x14ac:dyDescent="0.35">
      <c r="B17" s="34"/>
      <c r="C17" s="35"/>
      <c r="D17" s="35"/>
      <c r="E17" s="36"/>
      <c r="F17" s="36"/>
      <c r="G17" s="36"/>
      <c r="H17" s="37"/>
    </row>
    <row r="18" spans="2:8" x14ac:dyDescent="0.35">
      <c r="B18" s="34"/>
      <c r="C18" s="35"/>
      <c r="D18" s="35"/>
      <c r="E18" s="36"/>
      <c r="F18" s="36"/>
      <c r="G18" s="36"/>
      <c r="H18" s="37"/>
    </row>
    <row r="19" spans="2:8" x14ac:dyDescent="0.35">
      <c r="B19" s="34"/>
      <c r="C19" s="35"/>
      <c r="D19" s="35"/>
      <c r="E19" s="36"/>
      <c r="F19" s="36"/>
      <c r="G19" s="36"/>
      <c r="H19" s="37"/>
    </row>
    <row r="20" spans="2:8" ht="15" thickBot="1" x14ac:dyDescent="0.4">
      <c r="B20" s="38"/>
      <c r="C20" s="39"/>
      <c r="D20" s="39"/>
      <c r="E20" s="40"/>
      <c r="F20" s="40"/>
      <c r="G20" s="40"/>
      <c r="H20" s="41"/>
    </row>
    <row r="21" spans="2:8" x14ac:dyDescent="0.35">
      <c r="B21" s="81" t="s">
        <v>80</v>
      </c>
      <c r="C21" s="81"/>
      <c r="D21" s="81"/>
      <c r="E21" s="81"/>
      <c r="F21" s="81"/>
      <c r="G21" s="81"/>
      <c r="H21" s="81"/>
    </row>
    <row r="23" spans="2:8" x14ac:dyDescent="0.35">
      <c r="B23" s="82" t="s">
        <v>92</v>
      </c>
      <c r="C23" s="82"/>
      <c r="D23" s="82"/>
    </row>
    <row r="24" spans="2:8" x14ac:dyDescent="0.35">
      <c r="B24" t="s">
        <v>73</v>
      </c>
    </row>
  </sheetData>
  <mergeCells count="4">
    <mergeCell ref="B1:H1"/>
    <mergeCell ref="D2:H2"/>
    <mergeCell ref="B21:H21"/>
    <mergeCell ref="B23:D23"/>
  </mergeCells>
  <phoneticPr fontId="1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C0BD-9C80-4539-BC62-637E4C1B3A57}">
  <sheetPr codeName="Sheet4"/>
  <dimension ref="B1:K57"/>
  <sheetViews>
    <sheetView zoomScale="70" zoomScaleNormal="70" workbookViewId="0">
      <selection activeCell="F24" sqref="F24"/>
    </sheetView>
  </sheetViews>
  <sheetFormatPr defaultRowHeight="14.5" x14ac:dyDescent="0.35"/>
  <cols>
    <col min="3" max="3" width="17" bestFit="1" customWidth="1"/>
    <col min="4" max="11" width="25.90625" bestFit="1" customWidth="1"/>
  </cols>
  <sheetData>
    <row r="1" spans="2:11" x14ac:dyDescent="0.35">
      <c r="C1" s="83" t="s">
        <v>103</v>
      </c>
      <c r="D1" s="83"/>
      <c r="E1" s="83"/>
      <c r="F1" s="83"/>
      <c r="G1" s="83"/>
      <c r="H1" s="83"/>
      <c r="I1" s="83"/>
      <c r="J1" s="83"/>
      <c r="K1" s="83"/>
    </row>
    <row r="2" spans="2:11" x14ac:dyDescent="0.35">
      <c r="B2" s="5"/>
      <c r="C2" s="6" t="s">
        <v>59</v>
      </c>
      <c r="D2" s="84" t="s">
        <v>91</v>
      </c>
      <c r="E2" s="85"/>
      <c r="F2" s="85"/>
      <c r="G2" s="85"/>
      <c r="H2" s="85"/>
      <c r="I2" s="85"/>
      <c r="J2" s="85"/>
      <c r="K2" s="86"/>
    </row>
    <row r="3" spans="2:11" x14ac:dyDescent="0.35">
      <c r="B3" s="1" t="s">
        <v>10</v>
      </c>
      <c r="C3" s="7" t="s">
        <v>134</v>
      </c>
      <c r="D3" s="3" t="s">
        <v>126</v>
      </c>
      <c r="E3" s="3" t="s">
        <v>127</v>
      </c>
      <c r="F3" s="3" t="s">
        <v>128</v>
      </c>
      <c r="G3" s="3" t="s">
        <v>129</v>
      </c>
      <c r="H3" s="3" t="s">
        <v>130</v>
      </c>
      <c r="I3" s="3" t="s">
        <v>131</v>
      </c>
      <c r="J3" s="3" t="s">
        <v>132</v>
      </c>
      <c r="K3" s="3" t="s">
        <v>133</v>
      </c>
    </row>
    <row r="4" spans="2:11" x14ac:dyDescent="0.35">
      <c r="B4" s="2" t="s">
        <v>63</v>
      </c>
      <c r="C4" s="2">
        <v>416.15395083008298</v>
      </c>
      <c r="D4" s="4"/>
      <c r="E4" s="4"/>
      <c r="F4" s="4"/>
      <c r="G4" s="4"/>
      <c r="H4" s="4"/>
      <c r="I4" s="4"/>
      <c r="J4" s="4"/>
      <c r="K4" s="4"/>
    </row>
    <row r="5" spans="2:11" x14ac:dyDescent="0.35">
      <c r="B5" s="2" t="s">
        <v>11</v>
      </c>
      <c r="C5" s="2">
        <v>358.96307720221398</v>
      </c>
      <c r="D5" s="4">
        <f>VLOOKUP($B5&amp;D$57,'NREL Mid-case w tax expiration'!$C$3:$D$386,2,FALSE)</f>
        <v>450.9</v>
      </c>
      <c r="E5" s="4">
        <f>VLOOKUP($B5&amp;E$57,'NREL Mid-case w tax expiration'!$C$3:$D$386,2,FALSE)</f>
        <v>422.8</v>
      </c>
      <c r="F5" s="4">
        <f>VLOOKUP($B5&amp;F$57,'NREL Mid-case w tax expiration'!$C$3:$D$386,2,FALSE)</f>
        <v>370.7</v>
      </c>
      <c r="G5" s="4">
        <f>VLOOKUP($B5&amp;G$57,'NREL Mid-case w tax expiration'!$C$3:$D$386,2,FALSE)</f>
        <v>360.1</v>
      </c>
      <c r="H5" s="4">
        <f>VLOOKUP($B5&amp;H$57,'NREL Mid-case w tax expiration'!$C$3:$D$386,2,FALSE)</f>
        <v>302.10000000000002</v>
      </c>
      <c r="I5" s="4">
        <f>VLOOKUP($B5&amp;I$57,'NREL Mid-case w tax expiration'!$C$3:$D$386,2,FALSE)</f>
        <v>231.6</v>
      </c>
      <c r="J5" s="4">
        <f>VLOOKUP($B5&amp;J$57,'NREL Mid-case w tax expiration'!$C$3:$D$386,2,FALSE)</f>
        <v>211.6</v>
      </c>
      <c r="K5" s="4">
        <f>VLOOKUP($B5&amp;K$57,'NREL Mid-case w tax expiration'!$C$3:$D$386,2,FALSE)</f>
        <v>230.1</v>
      </c>
    </row>
    <row r="6" spans="2:11" x14ac:dyDescent="0.35">
      <c r="B6" s="2" t="s">
        <v>12</v>
      </c>
      <c r="C6" s="2">
        <v>481.507302912093</v>
      </c>
      <c r="D6" s="4">
        <f>VLOOKUP($B6&amp;D$57,'NREL Mid-case w tax expiration'!$C$3:$D$386,2,FALSE)</f>
        <v>454.7</v>
      </c>
      <c r="E6" s="4">
        <f>VLOOKUP($B6&amp;E$57,'NREL Mid-case w tax expiration'!$C$3:$D$386,2,FALSE)</f>
        <v>379.6</v>
      </c>
      <c r="F6" s="4">
        <f>VLOOKUP($B6&amp;F$57,'NREL Mid-case w tax expiration'!$C$3:$D$386,2,FALSE)</f>
        <v>214.1</v>
      </c>
      <c r="G6" s="4">
        <f>VLOOKUP($B6&amp;G$57,'NREL Mid-case w tax expiration'!$C$3:$D$386,2,FALSE)</f>
        <v>125</v>
      </c>
      <c r="H6" s="4">
        <f>VLOOKUP($B6&amp;H$57,'NREL Mid-case w tax expiration'!$C$3:$D$386,2,FALSE)</f>
        <v>92.7</v>
      </c>
      <c r="I6" s="4">
        <f>VLOOKUP($B6&amp;I$57,'NREL Mid-case w tax expiration'!$C$3:$D$386,2,FALSE)</f>
        <v>67.599999999999994</v>
      </c>
      <c r="J6" s="4">
        <f>VLOOKUP($B6&amp;J$57,'NREL Mid-case w tax expiration'!$C$3:$D$386,2,FALSE)</f>
        <v>72.2</v>
      </c>
      <c r="K6" s="4">
        <f>VLOOKUP($B6&amp;K$57,'NREL Mid-case w tax expiration'!$C$3:$D$386,2,FALSE)</f>
        <v>164.7</v>
      </c>
    </row>
    <row r="7" spans="2:11" x14ac:dyDescent="0.35">
      <c r="B7" s="2" t="s">
        <v>13</v>
      </c>
      <c r="C7" s="2">
        <v>322.92297922525597</v>
      </c>
      <c r="D7" s="4">
        <f>VLOOKUP($B7&amp;D$57,'NREL Mid-case w tax expiration'!$C$3:$D$386,2,FALSE)</f>
        <v>229.5</v>
      </c>
      <c r="E7" s="4">
        <f>VLOOKUP($B7&amp;E$57,'NREL Mid-case w tax expiration'!$C$3:$D$386,2,FALSE)</f>
        <v>199.9</v>
      </c>
      <c r="F7" s="4">
        <f>VLOOKUP($B7&amp;F$57,'NREL Mid-case w tax expiration'!$C$3:$D$386,2,FALSE)</f>
        <v>148.4</v>
      </c>
      <c r="G7" s="4">
        <f>VLOOKUP($B7&amp;G$57,'NREL Mid-case w tax expiration'!$C$3:$D$386,2,FALSE)</f>
        <v>136.80000000000001</v>
      </c>
      <c r="H7" s="4">
        <f>VLOOKUP($B7&amp;H$57,'NREL Mid-case w tax expiration'!$C$3:$D$386,2,FALSE)</f>
        <v>105.1</v>
      </c>
      <c r="I7" s="4">
        <f>VLOOKUP($B7&amp;I$57,'NREL Mid-case w tax expiration'!$C$3:$D$386,2,FALSE)</f>
        <v>69.3</v>
      </c>
      <c r="J7" s="4">
        <f>VLOOKUP($B7&amp;J$57,'NREL Mid-case w tax expiration'!$C$3:$D$386,2,FALSE)</f>
        <v>52.2</v>
      </c>
      <c r="K7" s="4">
        <f>VLOOKUP($B7&amp;K$57,'NREL Mid-case w tax expiration'!$C$3:$D$386,2,FALSE)</f>
        <v>75.8</v>
      </c>
    </row>
    <row r="8" spans="2:11" x14ac:dyDescent="0.35">
      <c r="B8" s="2" t="s">
        <v>14</v>
      </c>
      <c r="C8" s="2">
        <v>207.51383470924401</v>
      </c>
      <c r="D8" s="4">
        <f>VLOOKUP($B8&amp;D$57,'NREL Mid-case w tax expiration'!$C$3:$D$386,2,FALSE)</f>
        <v>143.9</v>
      </c>
      <c r="E8" s="4">
        <f>VLOOKUP($B8&amp;E$57,'NREL Mid-case w tax expiration'!$C$3:$D$386,2,FALSE)</f>
        <v>128.4</v>
      </c>
      <c r="F8" s="4">
        <f>VLOOKUP($B8&amp;F$57,'NREL Mid-case w tax expiration'!$C$3:$D$386,2,FALSE)</f>
        <v>87.6</v>
      </c>
      <c r="G8" s="4">
        <f>VLOOKUP($B8&amp;G$57,'NREL Mid-case w tax expiration'!$C$3:$D$386,2,FALSE)</f>
        <v>55.1</v>
      </c>
      <c r="H8" s="4">
        <f>VLOOKUP($B8&amp;H$57,'NREL Mid-case w tax expiration'!$C$3:$D$386,2,FALSE)</f>
        <v>33.1</v>
      </c>
      <c r="I8" s="4">
        <f>VLOOKUP($B8&amp;I$57,'NREL Mid-case w tax expiration'!$C$3:$D$386,2,FALSE)</f>
        <v>18.2</v>
      </c>
      <c r="J8" s="4">
        <f>VLOOKUP($B8&amp;J$57,'NREL Mid-case w tax expiration'!$C$3:$D$386,2,FALSE)</f>
        <v>13.1</v>
      </c>
      <c r="K8" s="4">
        <f>VLOOKUP($B8&amp;K$57,'NREL Mid-case w tax expiration'!$C$3:$D$386,2,FALSE)</f>
        <v>23.6</v>
      </c>
    </row>
    <row r="9" spans="2:11" x14ac:dyDescent="0.35">
      <c r="B9" s="2" t="s">
        <v>15</v>
      </c>
      <c r="C9" s="2">
        <v>532.13644198494001</v>
      </c>
      <c r="D9" s="4">
        <f>VLOOKUP($B9&amp;D$57,'NREL Mid-case w tax expiration'!$C$3:$D$386,2,FALSE)</f>
        <v>497.8</v>
      </c>
      <c r="E9" s="4">
        <f>VLOOKUP($B9&amp;E$57,'NREL Mid-case w tax expiration'!$C$3:$D$386,2,FALSE)</f>
        <v>435</v>
      </c>
      <c r="F9" s="4">
        <f>VLOOKUP($B9&amp;F$57,'NREL Mid-case w tax expiration'!$C$3:$D$386,2,FALSE)</f>
        <v>147.69999999999999</v>
      </c>
      <c r="G9" s="4">
        <f>VLOOKUP($B9&amp;G$57,'NREL Mid-case w tax expiration'!$C$3:$D$386,2,FALSE)</f>
        <v>34.799999999999997</v>
      </c>
      <c r="H9" s="4">
        <f>VLOOKUP($B9&amp;H$57,'NREL Mid-case w tax expiration'!$C$3:$D$386,2,FALSE)</f>
        <v>26.6</v>
      </c>
      <c r="I9" s="4">
        <f>VLOOKUP($B9&amp;I$57,'NREL Mid-case w tax expiration'!$C$3:$D$386,2,FALSE)</f>
        <v>18.8</v>
      </c>
      <c r="J9" s="4">
        <f>VLOOKUP($B9&amp;J$57,'NREL Mid-case w tax expiration'!$C$3:$D$386,2,FALSE)</f>
        <v>7.2</v>
      </c>
      <c r="K9" s="4">
        <f>VLOOKUP($B9&amp;K$57,'NREL Mid-case w tax expiration'!$C$3:$D$386,2,FALSE)</f>
        <v>23.2</v>
      </c>
    </row>
    <row r="10" spans="2:11" x14ac:dyDescent="0.35">
      <c r="B10" s="2" t="s">
        <v>16</v>
      </c>
      <c r="C10" s="2">
        <v>237.36596207928901</v>
      </c>
      <c r="D10" s="4">
        <f>VLOOKUP($B10&amp;D$57,'NREL Mid-case w tax expiration'!$C$3:$D$386,2,FALSE)</f>
        <v>238.9</v>
      </c>
      <c r="E10" s="4">
        <f>VLOOKUP($B10&amp;E$57,'NREL Mid-case w tax expiration'!$C$3:$D$386,2,FALSE)</f>
        <v>235.1</v>
      </c>
      <c r="F10" s="4">
        <f>VLOOKUP($B10&amp;F$57,'NREL Mid-case w tax expiration'!$C$3:$D$386,2,FALSE)</f>
        <v>225.7</v>
      </c>
      <c r="G10" s="4">
        <f>VLOOKUP($B10&amp;G$57,'NREL Mid-case w tax expiration'!$C$3:$D$386,2,FALSE)</f>
        <v>211.4</v>
      </c>
      <c r="H10" s="4">
        <f>VLOOKUP($B10&amp;H$57,'NREL Mid-case w tax expiration'!$C$3:$D$386,2,FALSE)</f>
        <v>192.7</v>
      </c>
      <c r="I10" s="4">
        <f>VLOOKUP($B10&amp;I$57,'NREL Mid-case w tax expiration'!$C$3:$D$386,2,FALSE)</f>
        <v>191.1</v>
      </c>
      <c r="J10" s="4">
        <f>VLOOKUP($B10&amp;J$57,'NREL Mid-case w tax expiration'!$C$3:$D$386,2,FALSE)</f>
        <v>203.7</v>
      </c>
      <c r="K10" s="4">
        <f>VLOOKUP($B10&amp;K$57,'NREL Mid-case w tax expiration'!$C$3:$D$386,2,FALSE)</f>
        <v>218.4</v>
      </c>
    </row>
    <row r="11" spans="2:11" x14ac:dyDescent="0.35">
      <c r="B11" s="2" t="s">
        <v>64</v>
      </c>
      <c r="C11" s="2">
        <v>251.69872085639099</v>
      </c>
      <c r="D11" s="4"/>
      <c r="E11" s="4"/>
      <c r="F11" s="4"/>
      <c r="G11" s="4"/>
      <c r="H11" s="4"/>
      <c r="I11" s="4"/>
      <c r="J11" s="4"/>
      <c r="K11" s="4"/>
    </row>
    <row r="12" spans="2:11" x14ac:dyDescent="0.35">
      <c r="B12" s="2" t="s">
        <v>17</v>
      </c>
      <c r="C12" s="2">
        <v>408.59838519459299</v>
      </c>
      <c r="D12" s="4">
        <f>VLOOKUP($B12&amp;D$57,'NREL Mid-case w tax expiration'!$C$3:$D$386,2,FALSE)</f>
        <v>412.5</v>
      </c>
      <c r="E12" s="4">
        <f>VLOOKUP($B12&amp;E$57,'NREL Mid-case w tax expiration'!$C$3:$D$386,2,FALSE)</f>
        <v>403.1</v>
      </c>
      <c r="F12" s="4">
        <f>VLOOKUP($B12&amp;F$57,'NREL Mid-case w tax expiration'!$C$3:$D$386,2,FALSE)</f>
        <v>379.2</v>
      </c>
      <c r="G12" s="4">
        <f>VLOOKUP($B12&amp;G$57,'NREL Mid-case w tax expiration'!$C$3:$D$386,2,FALSE)</f>
        <v>357.8</v>
      </c>
      <c r="H12" s="4">
        <f>VLOOKUP($B12&amp;H$57,'NREL Mid-case w tax expiration'!$C$3:$D$386,2,FALSE)</f>
        <v>325.39999999999998</v>
      </c>
      <c r="I12" s="4">
        <f>VLOOKUP($B12&amp;I$57,'NREL Mid-case w tax expiration'!$C$3:$D$386,2,FALSE)</f>
        <v>276.2</v>
      </c>
      <c r="J12" s="4">
        <f>VLOOKUP($B12&amp;J$57,'NREL Mid-case w tax expiration'!$C$3:$D$386,2,FALSE)</f>
        <v>289.8</v>
      </c>
      <c r="K12" s="4">
        <f>VLOOKUP($B12&amp;K$57,'NREL Mid-case w tax expiration'!$C$3:$D$386,2,FALSE)</f>
        <v>395.8</v>
      </c>
    </row>
    <row r="13" spans="2:11" x14ac:dyDescent="0.35">
      <c r="B13" s="2" t="s">
        <v>18</v>
      </c>
      <c r="C13" s="2">
        <v>371.29728748979397</v>
      </c>
      <c r="D13" s="4">
        <f>VLOOKUP($B13&amp;D$57,'NREL Mid-case w tax expiration'!$C$3:$D$386,2,FALSE)</f>
        <v>356.5</v>
      </c>
      <c r="E13" s="4">
        <f>VLOOKUP($B13&amp;E$57,'NREL Mid-case w tax expiration'!$C$3:$D$386,2,FALSE)</f>
        <v>282.39999999999998</v>
      </c>
      <c r="F13" s="4">
        <f>VLOOKUP($B13&amp;F$57,'NREL Mid-case w tax expiration'!$C$3:$D$386,2,FALSE)</f>
        <v>216.4</v>
      </c>
      <c r="G13" s="4">
        <f>VLOOKUP($B13&amp;G$57,'NREL Mid-case w tax expiration'!$C$3:$D$386,2,FALSE)</f>
        <v>183.2</v>
      </c>
      <c r="H13" s="4">
        <f>VLOOKUP($B13&amp;H$57,'NREL Mid-case w tax expiration'!$C$3:$D$386,2,FALSE)</f>
        <v>125.5</v>
      </c>
      <c r="I13" s="4">
        <f>VLOOKUP($B13&amp;I$57,'NREL Mid-case w tax expiration'!$C$3:$D$386,2,FALSE)</f>
        <v>113.1</v>
      </c>
      <c r="J13" s="4">
        <f>VLOOKUP($B13&amp;J$57,'NREL Mid-case w tax expiration'!$C$3:$D$386,2,FALSE)</f>
        <v>100.2</v>
      </c>
      <c r="K13" s="4">
        <f>VLOOKUP($B13&amp;K$57,'NREL Mid-case w tax expiration'!$C$3:$D$386,2,FALSE)</f>
        <v>127.6</v>
      </c>
    </row>
    <row r="14" spans="2:11" x14ac:dyDescent="0.35">
      <c r="B14" s="2" t="s">
        <v>19</v>
      </c>
      <c r="C14" s="2">
        <v>336.20339290574202</v>
      </c>
      <c r="D14" s="4">
        <f>VLOOKUP($B14&amp;D$57,'NREL Mid-case w tax expiration'!$C$3:$D$386,2,FALSE)</f>
        <v>302.7</v>
      </c>
      <c r="E14" s="4">
        <f>VLOOKUP($B14&amp;E$57,'NREL Mid-case w tax expiration'!$C$3:$D$386,2,FALSE)</f>
        <v>266.7</v>
      </c>
      <c r="F14" s="4">
        <f>VLOOKUP($B14&amp;F$57,'NREL Mid-case w tax expiration'!$C$3:$D$386,2,FALSE)</f>
        <v>211.6</v>
      </c>
      <c r="G14" s="4">
        <f>VLOOKUP($B14&amp;G$57,'NREL Mid-case w tax expiration'!$C$3:$D$386,2,FALSE)</f>
        <v>188.7</v>
      </c>
      <c r="H14" s="4">
        <f>VLOOKUP($B14&amp;H$57,'NREL Mid-case w tax expiration'!$C$3:$D$386,2,FALSE)</f>
        <v>132.1</v>
      </c>
      <c r="I14" s="4">
        <f>VLOOKUP($B14&amp;I$57,'NREL Mid-case w tax expiration'!$C$3:$D$386,2,FALSE)</f>
        <v>87.8</v>
      </c>
      <c r="J14" s="4">
        <f>VLOOKUP($B14&amp;J$57,'NREL Mid-case w tax expiration'!$C$3:$D$386,2,FALSE)</f>
        <v>63.7</v>
      </c>
      <c r="K14" s="4">
        <f>VLOOKUP($B14&amp;K$57,'NREL Mid-case w tax expiration'!$C$3:$D$386,2,FALSE)</f>
        <v>96.2</v>
      </c>
    </row>
    <row r="15" spans="2:11" x14ac:dyDescent="0.35">
      <c r="B15" s="2" t="s">
        <v>65</v>
      </c>
      <c r="C15" s="2">
        <v>663.86918261816197</v>
      </c>
      <c r="D15" s="4"/>
      <c r="E15" s="4"/>
      <c r="F15" s="4"/>
      <c r="G15" s="4"/>
      <c r="H15" s="4"/>
      <c r="I15" s="4"/>
      <c r="J15" s="4"/>
      <c r="K15" s="4"/>
    </row>
    <row r="16" spans="2:11" x14ac:dyDescent="0.35">
      <c r="B16" s="2" t="s">
        <v>20</v>
      </c>
      <c r="C16" s="2">
        <v>281.94094166742298</v>
      </c>
      <c r="D16" s="4">
        <f>VLOOKUP($B16&amp;D$57,'NREL Mid-case w tax expiration'!$C$3:$D$386,2,FALSE)</f>
        <v>432.1</v>
      </c>
      <c r="E16" s="4">
        <f>VLOOKUP($B16&amp;E$57,'NREL Mid-case w tax expiration'!$C$3:$D$386,2,FALSE)</f>
        <v>341.8</v>
      </c>
      <c r="F16" s="4">
        <f>VLOOKUP($B16&amp;F$57,'NREL Mid-case w tax expiration'!$C$3:$D$386,2,FALSE)</f>
        <v>164.9</v>
      </c>
      <c r="G16" s="4">
        <f>VLOOKUP($B16&amp;G$57,'NREL Mid-case w tax expiration'!$C$3:$D$386,2,FALSE)</f>
        <v>109.1</v>
      </c>
      <c r="H16" s="4">
        <f>VLOOKUP($B16&amp;H$57,'NREL Mid-case w tax expiration'!$C$3:$D$386,2,FALSE)</f>
        <v>95.3</v>
      </c>
      <c r="I16" s="4">
        <f>VLOOKUP($B16&amp;I$57,'NREL Mid-case w tax expiration'!$C$3:$D$386,2,FALSE)</f>
        <v>72.8</v>
      </c>
      <c r="J16" s="4">
        <f>VLOOKUP($B16&amp;J$57,'NREL Mid-case w tax expiration'!$C$3:$D$386,2,FALSE)</f>
        <v>62.2</v>
      </c>
      <c r="K16" s="4">
        <f>VLOOKUP($B16&amp;K$57,'NREL Mid-case w tax expiration'!$C$3:$D$386,2,FALSE)</f>
        <v>89.2</v>
      </c>
    </row>
    <row r="17" spans="2:11" x14ac:dyDescent="0.35">
      <c r="B17" s="2" t="s">
        <v>21</v>
      </c>
      <c r="C17" s="2">
        <v>112.688923160664</v>
      </c>
      <c r="D17" s="4">
        <f>VLOOKUP($B17&amp;D$57,'NREL Mid-case w tax expiration'!$C$3:$D$386,2,FALSE)</f>
        <v>67.2</v>
      </c>
      <c r="E17" s="4">
        <f>VLOOKUP($B17&amp;E$57,'NREL Mid-case w tax expiration'!$C$3:$D$386,2,FALSE)</f>
        <v>59.5</v>
      </c>
      <c r="F17" s="4">
        <f>VLOOKUP($B17&amp;F$57,'NREL Mid-case w tax expiration'!$C$3:$D$386,2,FALSE)</f>
        <v>41.9</v>
      </c>
      <c r="G17" s="4">
        <f>VLOOKUP($B17&amp;G$57,'NREL Mid-case w tax expiration'!$C$3:$D$386,2,FALSE)</f>
        <v>33.5</v>
      </c>
      <c r="H17" s="4">
        <f>VLOOKUP($B17&amp;H$57,'NREL Mid-case w tax expiration'!$C$3:$D$386,2,FALSE)</f>
        <v>34.200000000000003</v>
      </c>
      <c r="I17" s="4">
        <f>VLOOKUP($B17&amp;I$57,'NREL Mid-case w tax expiration'!$C$3:$D$386,2,FALSE)</f>
        <v>63.8</v>
      </c>
      <c r="J17" s="4">
        <f>VLOOKUP($B17&amp;J$57,'NREL Mid-case w tax expiration'!$C$3:$D$386,2,FALSE)</f>
        <v>68.400000000000006</v>
      </c>
      <c r="K17" s="4">
        <f>VLOOKUP($B17&amp;K$57,'NREL Mid-case w tax expiration'!$C$3:$D$386,2,FALSE)</f>
        <v>126.8</v>
      </c>
    </row>
    <row r="18" spans="2:11" x14ac:dyDescent="0.35">
      <c r="B18" s="2" t="s">
        <v>22</v>
      </c>
      <c r="C18" s="2">
        <v>268.70815567449898</v>
      </c>
      <c r="D18" s="4">
        <f>VLOOKUP($B18&amp;D$57,'NREL Mid-case w tax expiration'!$C$3:$D$386,2,FALSE)</f>
        <v>238.8</v>
      </c>
      <c r="E18" s="4">
        <f>VLOOKUP($B18&amp;E$57,'NREL Mid-case w tax expiration'!$C$3:$D$386,2,FALSE)</f>
        <v>182.9</v>
      </c>
      <c r="F18" s="4">
        <f>VLOOKUP($B18&amp;F$57,'NREL Mid-case w tax expiration'!$C$3:$D$386,2,FALSE)</f>
        <v>76.2</v>
      </c>
      <c r="G18" s="4">
        <f>VLOOKUP($B18&amp;G$57,'NREL Mid-case w tax expiration'!$C$3:$D$386,2,FALSE)</f>
        <v>44.7</v>
      </c>
      <c r="H18" s="4">
        <f>VLOOKUP($B18&amp;H$57,'NREL Mid-case w tax expiration'!$C$3:$D$386,2,FALSE)</f>
        <v>34.6</v>
      </c>
      <c r="I18" s="4">
        <f>VLOOKUP($B18&amp;I$57,'NREL Mid-case w tax expiration'!$C$3:$D$386,2,FALSE)</f>
        <v>29.1</v>
      </c>
      <c r="J18" s="4">
        <f>VLOOKUP($B18&amp;J$57,'NREL Mid-case w tax expiration'!$C$3:$D$386,2,FALSE)</f>
        <v>5.9</v>
      </c>
      <c r="K18" s="4">
        <f>VLOOKUP($B18&amp;K$57,'NREL Mid-case w tax expiration'!$C$3:$D$386,2,FALSE)</f>
        <v>7.7</v>
      </c>
    </row>
    <row r="19" spans="2:11" x14ac:dyDescent="0.35">
      <c r="B19" s="2" t="s">
        <v>23</v>
      </c>
      <c r="C19" s="2">
        <v>715.14106867458895</v>
      </c>
      <c r="D19" s="4">
        <f>VLOOKUP($B19&amp;D$57,'NREL Mid-case w tax expiration'!$C$3:$D$386,2,FALSE)</f>
        <v>760.5</v>
      </c>
      <c r="E19" s="4">
        <f>VLOOKUP($B19&amp;E$57,'NREL Mid-case w tax expiration'!$C$3:$D$386,2,FALSE)</f>
        <v>699</v>
      </c>
      <c r="F19" s="4">
        <f>VLOOKUP($B19&amp;F$57,'NREL Mid-case w tax expiration'!$C$3:$D$386,2,FALSE)</f>
        <v>538.4</v>
      </c>
      <c r="G19" s="4">
        <f>VLOOKUP($B19&amp;G$57,'NREL Mid-case w tax expiration'!$C$3:$D$386,2,FALSE)</f>
        <v>444.5</v>
      </c>
      <c r="H19" s="4">
        <f>VLOOKUP($B19&amp;H$57,'NREL Mid-case w tax expiration'!$C$3:$D$386,2,FALSE)</f>
        <v>325.60000000000002</v>
      </c>
      <c r="I19" s="4">
        <f>VLOOKUP($B19&amp;I$57,'NREL Mid-case w tax expiration'!$C$3:$D$386,2,FALSE)</f>
        <v>287.3</v>
      </c>
      <c r="J19" s="4">
        <f>VLOOKUP($B19&amp;J$57,'NREL Mid-case w tax expiration'!$C$3:$D$386,2,FALSE)</f>
        <v>277.5</v>
      </c>
      <c r="K19" s="4">
        <f>VLOOKUP($B19&amp;K$57,'NREL Mid-case w tax expiration'!$C$3:$D$386,2,FALSE)</f>
        <v>369.5</v>
      </c>
    </row>
    <row r="20" spans="2:11" x14ac:dyDescent="0.35">
      <c r="B20" s="2" t="s">
        <v>24</v>
      </c>
      <c r="C20" s="2">
        <v>374.78136623423802</v>
      </c>
      <c r="D20" s="4">
        <f>VLOOKUP($B20&amp;D$57,'NREL Mid-case w tax expiration'!$C$3:$D$386,2,FALSE)</f>
        <v>291</v>
      </c>
      <c r="E20" s="4">
        <f>VLOOKUP($B20&amp;E$57,'NREL Mid-case w tax expiration'!$C$3:$D$386,2,FALSE)</f>
        <v>120.5</v>
      </c>
      <c r="F20" s="4">
        <f>VLOOKUP($B20&amp;F$57,'NREL Mid-case w tax expiration'!$C$3:$D$386,2,FALSE)</f>
        <v>58.4</v>
      </c>
      <c r="G20" s="4">
        <f>VLOOKUP($B20&amp;G$57,'NREL Mid-case w tax expiration'!$C$3:$D$386,2,FALSE)</f>
        <v>50</v>
      </c>
      <c r="H20" s="4">
        <f>VLOOKUP($B20&amp;H$57,'NREL Mid-case w tax expiration'!$C$3:$D$386,2,FALSE)</f>
        <v>37.4</v>
      </c>
      <c r="I20" s="4">
        <f>VLOOKUP($B20&amp;I$57,'NREL Mid-case w tax expiration'!$C$3:$D$386,2,FALSE)</f>
        <v>25.3</v>
      </c>
      <c r="J20" s="4">
        <f>VLOOKUP($B20&amp;J$57,'NREL Mid-case w tax expiration'!$C$3:$D$386,2,FALSE)</f>
        <v>13.7</v>
      </c>
      <c r="K20" s="4">
        <f>VLOOKUP($B20&amp;K$57,'NREL Mid-case w tax expiration'!$C$3:$D$386,2,FALSE)</f>
        <v>30.2</v>
      </c>
    </row>
    <row r="21" spans="2:11" x14ac:dyDescent="0.35">
      <c r="B21" s="2" t="s">
        <v>25</v>
      </c>
      <c r="C21" s="2">
        <v>785.74571350811902</v>
      </c>
      <c r="D21" s="4">
        <f>VLOOKUP($B21&amp;D$57,'NREL Mid-case w tax expiration'!$C$3:$D$386,2,FALSE)</f>
        <v>944.6</v>
      </c>
      <c r="E21" s="4">
        <f>VLOOKUP($B21&amp;E$57,'NREL Mid-case w tax expiration'!$C$3:$D$386,2,FALSE)</f>
        <v>926.3</v>
      </c>
      <c r="F21" s="4">
        <f>VLOOKUP($B21&amp;F$57,'NREL Mid-case w tax expiration'!$C$3:$D$386,2,FALSE)</f>
        <v>831.4</v>
      </c>
      <c r="G21" s="4">
        <f>VLOOKUP($B21&amp;G$57,'NREL Mid-case w tax expiration'!$C$3:$D$386,2,FALSE)</f>
        <v>761.3</v>
      </c>
      <c r="H21" s="4">
        <f>VLOOKUP($B21&amp;H$57,'NREL Mid-case w tax expiration'!$C$3:$D$386,2,FALSE)</f>
        <v>605.5</v>
      </c>
      <c r="I21" s="4">
        <f>VLOOKUP($B21&amp;I$57,'NREL Mid-case w tax expiration'!$C$3:$D$386,2,FALSE)</f>
        <v>377.9</v>
      </c>
      <c r="J21" s="4">
        <f>VLOOKUP($B21&amp;J$57,'NREL Mid-case w tax expiration'!$C$3:$D$386,2,FALSE)</f>
        <v>388.7</v>
      </c>
      <c r="K21" s="4">
        <f>VLOOKUP($B21&amp;K$57,'NREL Mid-case w tax expiration'!$C$3:$D$386,2,FALSE)</f>
        <v>399.7</v>
      </c>
    </row>
    <row r="22" spans="2:11" x14ac:dyDescent="0.35">
      <c r="B22" s="2" t="s">
        <v>26</v>
      </c>
      <c r="C22" s="2">
        <v>372.246666061871</v>
      </c>
      <c r="D22" s="4">
        <f>VLOOKUP($B22&amp;D$57,'NREL Mid-case w tax expiration'!$C$3:$D$386,2,FALSE)</f>
        <v>461.3</v>
      </c>
      <c r="E22" s="4">
        <f>VLOOKUP($B22&amp;E$57,'NREL Mid-case w tax expiration'!$C$3:$D$386,2,FALSE)</f>
        <v>429.4</v>
      </c>
      <c r="F22" s="4">
        <f>VLOOKUP($B22&amp;F$57,'NREL Mid-case w tax expiration'!$C$3:$D$386,2,FALSE)</f>
        <v>359.7</v>
      </c>
      <c r="G22" s="4">
        <f>VLOOKUP($B22&amp;G$57,'NREL Mid-case w tax expiration'!$C$3:$D$386,2,FALSE)</f>
        <v>285.89999999999998</v>
      </c>
      <c r="H22" s="4">
        <f>VLOOKUP($B22&amp;H$57,'NREL Mid-case w tax expiration'!$C$3:$D$386,2,FALSE)</f>
        <v>186.2</v>
      </c>
      <c r="I22" s="4">
        <f>VLOOKUP($B22&amp;I$57,'NREL Mid-case w tax expiration'!$C$3:$D$386,2,FALSE)</f>
        <v>142</v>
      </c>
      <c r="J22" s="4">
        <f>VLOOKUP($B22&amp;J$57,'NREL Mid-case w tax expiration'!$C$3:$D$386,2,FALSE)</f>
        <v>135</v>
      </c>
      <c r="K22" s="4">
        <f>VLOOKUP($B22&amp;K$57,'NREL Mid-case w tax expiration'!$C$3:$D$386,2,FALSE)</f>
        <v>224.1</v>
      </c>
    </row>
    <row r="23" spans="2:11" x14ac:dyDescent="0.35">
      <c r="B23" s="2" t="s">
        <v>27</v>
      </c>
      <c r="C23" s="2">
        <v>389.73918171096801</v>
      </c>
      <c r="D23" s="4">
        <f>VLOOKUP($B23&amp;D$57,'NREL Mid-case w tax expiration'!$C$3:$D$386,2,FALSE)</f>
        <v>273.5</v>
      </c>
      <c r="E23" s="4">
        <f>VLOOKUP($B23&amp;E$57,'NREL Mid-case w tax expiration'!$C$3:$D$386,2,FALSE)</f>
        <v>254.5</v>
      </c>
      <c r="F23" s="4">
        <f>VLOOKUP($B23&amp;F$57,'NREL Mid-case w tax expiration'!$C$3:$D$386,2,FALSE)</f>
        <v>201.2</v>
      </c>
      <c r="G23" s="4">
        <f>VLOOKUP($B23&amp;G$57,'NREL Mid-case w tax expiration'!$C$3:$D$386,2,FALSE)</f>
        <v>164.8</v>
      </c>
      <c r="H23" s="4">
        <f>VLOOKUP($B23&amp;H$57,'NREL Mid-case w tax expiration'!$C$3:$D$386,2,FALSE)</f>
        <v>106.9</v>
      </c>
      <c r="I23" s="4">
        <f>VLOOKUP($B23&amp;I$57,'NREL Mid-case w tax expiration'!$C$3:$D$386,2,FALSE)</f>
        <v>104.7</v>
      </c>
      <c r="J23" s="4">
        <f>VLOOKUP($B23&amp;J$57,'NREL Mid-case w tax expiration'!$C$3:$D$386,2,FALSE)</f>
        <v>118.5</v>
      </c>
      <c r="K23" s="4">
        <f>VLOOKUP($B23&amp;K$57,'NREL Mid-case w tax expiration'!$C$3:$D$386,2,FALSE)</f>
        <v>125.4</v>
      </c>
    </row>
    <row r="24" spans="2:11" x14ac:dyDescent="0.35">
      <c r="B24" s="2" t="s">
        <v>28</v>
      </c>
      <c r="C24" s="2">
        <v>290.52889413045398</v>
      </c>
      <c r="D24" s="4">
        <f>VLOOKUP($B24&amp;D$57,'NREL Mid-case w tax expiration'!$C$3:$D$386,2,FALSE)</f>
        <v>167</v>
      </c>
      <c r="E24" s="4">
        <f>VLOOKUP($B24&amp;E$57,'NREL Mid-case w tax expiration'!$C$3:$D$386,2,FALSE)</f>
        <v>140.1</v>
      </c>
      <c r="F24" s="4">
        <f>VLOOKUP($B24&amp;F$57,'NREL Mid-case w tax expiration'!$C$3:$D$386,2,FALSE)</f>
        <v>123.5</v>
      </c>
      <c r="G24" s="4">
        <f>VLOOKUP($B24&amp;G$57,'NREL Mid-case w tax expiration'!$C$3:$D$386,2,FALSE)</f>
        <v>115.6</v>
      </c>
      <c r="H24" s="4">
        <f>VLOOKUP($B24&amp;H$57,'NREL Mid-case w tax expiration'!$C$3:$D$386,2,FALSE)</f>
        <v>103</v>
      </c>
      <c r="I24" s="4">
        <f>VLOOKUP($B24&amp;I$57,'NREL Mid-case w tax expiration'!$C$3:$D$386,2,FALSE)</f>
        <v>94.1</v>
      </c>
      <c r="J24" s="4">
        <f>VLOOKUP($B24&amp;J$57,'NREL Mid-case w tax expiration'!$C$3:$D$386,2,FALSE)</f>
        <v>96.7</v>
      </c>
      <c r="K24" s="4">
        <f>VLOOKUP($B24&amp;K$57,'NREL Mid-case w tax expiration'!$C$3:$D$386,2,FALSE)</f>
        <v>113.1</v>
      </c>
    </row>
    <row r="25" spans="2:11" x14ac:dyDescent="0.35">
      <c r="B25" s="2" t="s">
        <v>29</v>
      </c>
      <c r="C25" s="2">
        <v>155.451329039282</v>
      </c>
      <c r="D25" s="4">
        <f>VLOOKUP($B25&amp;D$57,'NREL Mid-case w tax expiration'!$C$3:$D$386,2,FALSE)</f>
        <v>50.6</v>
      </c>
      <c r="E25" s="4">
        <f>VLOOKUP($B25&amp;E$57,'NREL Mid-case w tax expiration'!$C$3:$D$386,2,FALSE)</f>
        <v>61.3</v>
      </c>
      <c r="F25" s="4">
        <f>VLOOKUP($B25&amp;F$57,'NREL Mid-case w tax expiration'!$C$3:$D$386,2,FALSE)</f>
        <v>65.5</v>
      </c>
      <c r="G25" s="4">
        <f>VLOOKUP($B25&amp;G$57,'NREL Mid-case w tax expiration'!$C$3:$D$386,2,FALSE)</f>
        <v>42.5</v>
      </c>
      <c r="H25" s="4">
        <f>VLOOKUP($B25&amp;H$57,'NREL Mid-case w tax expiration'!$C$3:$D$386,2,FALSE)</f>
        <v>29.6</v>
      </c>
      <c r="I25" s="4">
        <f>VLOOKUP($B25&amp;I$57,'NREL Mid-case w tax expiration'!$C$3:$D$386,2,FALSE)</f>
        <v>32.700000000000003</v>
      </c>
      <c r="J25" s="4">
        <f>VLOOKUP($B25&amp;J$57,'NREL Mid-case w tax expiration'!$C$3:$D$386,2,FALSE)</f>
        <v>52.3</v>
      </c>
      <c r="K25" s="4">
        <f>VLOOKUP($B25&amp;K$57,'NREL Mid-case w tax expiration'!$C$3:$D$386,2,FALSE)</f>
        <v>98.6</v>
      </c>
    </row>
    <row r="26" spans="2:11" x14ac:dyDescent="0.35">
      <c r="B26" s="2" t="s">
        <v>30</v>
      </c>
      <c r="C26" s="2">
        <v>460.73074480631402</v>
      </c>
      <c r="D26" s="4">
        <f>VLOOKUP($B26&amp;D$57,'NREL Mid-case w tax expiration'!$C$3:$D$386,2,FALSE)</f>
        <v>513</v>
      </c>
      <c r="E26" s="4">
        <f>VLOOKUP($B26&amp;E$57,'NREL Mid-case w tax expiration'!$C$3:$D$386,2,FALSE)</f>
        <v>435.7</v>
      </c>
      <c r="F26" s="4">
        <f>VLOOKUP($B26&amp;F$57,'NREL Mid-case w tax expiration'!$C$3:$D$386,2,FALSE)</f>
        <v>387.3</v>
      </c>
      <c r="G26" s="4">
        <f>VLOOKUP($B26&amp;G$57,'NREL Mid-case w tax expiration'!$C$3:$D$386,2,FALSE)</f>
        <v>329.6</v>
      </c>
      <c r="H26" s="4">
        <f>VLOOKUP($B26&amp;H$57,'NREL Mid-case w tax expiration'!$C$3:$D$386,2,FALSE)</f>
        <v>307.7</v>
      </c>
      <c r="I26" s="4">
        <f>VLOOKUP($B26&amp;I$57,'NREL Mid-case w tax expiration'!$C$3:$D$386,2,FALSE)</f>
        <v>284.5</v>
      </c>
      <c r="J26" s="4">
        <f>VLOOKUP($B26&amp;J$57,'NREL Mid-case w tax expiration'!$C$3:$D$386,2,FALSE)</f>
        <v>265.8</v>
      </c>
      <c r="K26" s="4">
        <f>VLOOKUP($B26&amp;K$57,'NREL Mid-case w tax expiration'!$C$3:$D$386,2,FALSE)</f>
        <v>276.3</v>
      </c>
    </row>
    <row r="27" spans="2:11" x14ac:dyDescent="0.35">
      <c r="B27" s="2" t="s">
        <v>31</v>
      </c>
      <c r="C27" s="2">
        <v>350.99836705071198</v>
      </c>
      <c r="D27" s="4">
        <f>VLOOKUP($B27&amp;D$57,'NREL Mid-case w tax expiration'!$C$3:$D$386,2,FALSE)</f>
        <v>266.60000000000002</v>
      </c>
      <c r="E27" s="4">
        <f>VLOOKUP($B27&amp;E$57,'NREL Mid-case w tax expiration'!$C$3:$D$386,2,FALSE)</f>
        <v>136.5</v>
      </c>
      <c r="F27" s="4">
        <f>VLOOKUP($B27&amp;F$57,'NREL Mid-case w tax expiration'!$C$3:$D$386,2,FALSE)</f>
        <v>89.6</v>
      </c>
      <c r="G27" s="4">
        <f>VLOOKUP($B27&amp;G$57,'NREL Mid-case w tax expiration'!$C$3:$D$386,2,FALSE)</f>
        <v>61.4</v>
      </c>
      <c r="H27" s="4">
        <f>VLOOKUP($B27&amp;H$57,'NREL Mid-case w tax expiration'!$C$3:$D$386,2,FALSE)</f>
        <v>22</v>
      </c>
      <c r="I27" s="4">
        <f>VLOOKUP($B27&amp;I$57,'NREL Mid-case w tax expiration'!$C$3:$D$386,2,FALSE)</f>
        <v>15.2</v>
      </c>
      <c r="J27" s="4">
        <f>VLOOKUP($B27&amp;J$57,'NREL Mid-case w tax expiration'!$C$3:$D$386,2,FALSE)</f>
        <v>18.899999999999999</v>
      </c>
      <c r="K27" s="4">
        <f>VLOOKUP($B27&amp;K$57,'NREL Mid-case w tax expiration'!$C$3:$D$386,2,FALSE)</f>
        <v>32.9</v>
      </c>
    </row>
    <row r="28" spans="2:11" x14ac:dyDescent="0.35">
      <c r="B28" s="2" t="s">
        <v>32</v>
      </c>
      <c r="C28" s="2">
        <v>688.454594937857</v>
      </c>
      <c r="D28" s="4">
        <f>VLOOKUP($B28&amp;D$57,'NREL Mid-case w tax expiration'!$C$3:$D$386,2,FALSE)</f>
        <v>841.9</v>
      </c>
      <c r="E28" s="4">
        <f>VLOOKUP($B28&amp;E$57,'NREL Mid-case w tax expiration'!$C$3:$D$386,2,FALSE)</f>
        <v>805.4</v>
      </c>
      <c r="F28" s="4">
        <f>VLOOKUP($B28&amp;F$57,'NREL Mid-case w tax expiration'!$C$3:$D$386,2,FALSE)</f>
        <v>487.7</v>
      </c>
      <c r="G28" s="4">
        <f>VLOOKUP($B28&amp;G$57,'NREL Mid-case w tax expiration'!$C$3:$D$386,2,FALSE)</f>
        <v>339.9</v>
      </c>
      <c r="H28" s="4">
        <f>VLOOKUP($B28&amp;H$57,'NREL Mid-case w tax expiration'!$C$3:$D$386,2,FALSE)</f>
        <v>288.3</v>
      </c>
      <c r="I28" s="4">
        <f>VLOOKUP($B28&amp;I$57,'NREL Mid-case w tax expiration'!$C$3:$D$386,2,FALSE)</f>
        <v>201.9</v>
      </c>
      <c r="J28" s="4">
        <f>VLOOKUP($B28&amp;J$57,'NREL Mid-case w tax expiration'!$C$3:$D$386,2,FALSE)</f>
        <v>168.9</v>
      </c>
      <c r="K28" s="4">
        <f>VLOOKUP($B28&amp;K$57,'NREL Mid-case w tax expiration'!$C$3:$D$386,2,FALSE)</f>
        <v>147.9</v>
      </c>
    </row>
    <row r="29" spans="2:11" x14ac:dyDescent="0.35">
      <c r="B29" s="2" t="s">
        <v>33</v>
      </c>
      <c r="C29" s="2">
        <v>403.111675587408</v>
      </c>
      <c r="D29" s="4">
        <f>VLOOKUP($B29&amp;D$57,'NREL Mid-case w tax expiration'!$C$3:$D$386,2,FALSE)</f>
        <v>451.3</v>
      </c>
      <c r="E29" s="4">
        <f>VLOOKUP($B29&amp;E$57,'NREL Mid-case w tax expiration'!$C$3:$D$386,2,FALSE)</f>
        <v>431.5</v>
      </c>
      <c r="F29" s="4">
        <f>VLOOKUP($B29&amp;F$57,'NREL Mid-case w tax expiration'!$C$3:$D$386,2,FALSE)</f>
        <v>378</v>
      </c>
      <c r="G29" s="4">
        <f>VLOOKUP($B29&amp;G$57,'NREL Mid-case w tax expiration'!$C$3:$D$386,2,FALSE)</f>
        <v>321.89999999999998</v>
      </c>
      <c r="H29" s="4">
        <f>VLOOKUP($B29&amp;H$57,'NREL Mid-case w tax expiration'!$C$3:$D$386,2,FALSE)</f>
        <v>208.9</v>
      </c>
      <c r="I29" s="4">
        <f>VLOOKUP($B29&amp;I$57,'NREL Mid-case w tax expiration'!$C$3:$D$386,2,FALSE)</f>
        <v>69.2</v>
      </c>
      <c r="J29" s="4">
        <f>VLOOKUP($B29&amp;J$57,'NREL Mid-case w tax expiration'!$C$3:$D$386,2,FALSE)</f>
        <v>64.099999999999994</v>
      </c>
      <c r="K29" s="4">
        <f>VLOOKUP($B29&amp;K$57,'NREL Mid-case w tax expiration'!$C$3:$D$386,2,FALSE)</f>
        <v>93.5</v>
      </c>
    </row>
    <row r="30" spans="2:11" x14ac:dyDescent="0.35">
      <c r="B30" s="2" t="s">
        <v>34</v>
      </c>
      <c r="C30" s="2">
        <v>467.819105506668</v>
      </c>
      <c r="D30" s="4">
        <f>VLOOKUP($B30&amp;D$57,'NREL Mid-case w tax expiration'!$C$3:$D$386,2,FALSE)</f>
        <v>295.3</v>
      </c>
      <c r="E30" s="4">
        <f>VLOOKUP($B30&amp;E$57,'NREL Mid-case w tax expiration'!$C$3:$D$386,2,FALSE)</f>
        <v>80.7</v>
      </c>
      <c r="F30" s="4">
        <f>VLOOKUP($B30&amp;F$57,'NREL Mid-case w tax expiration'!$C$3:$D$386,2,FALSE)</f>
        <v>30.8</v>
      </c>
      <c r="G30" s="4">
        <f>VLOOKUP($B30&amp;G$57,'NREL Mid-case w tax expiration'!$C$3:$D$386,2,FALSE)</f>
        <v>21.7</v>
      </c>
      <c r="H30" s="4">
        <f>VLOOKUP($B30&amp;H$57,'NREL Mid-case w tax expiration'!$C$3:$D$386,2,FALSE)</f>
        <v>27.8</v>
      </c>
      <c r="I30" s="4">
        <f>VLOOKUP($B30&amp;I$57,'NREL Mid-case w tax expiration'!$C$3:$D$386,2,FALSE)</f>
        <v>20.3</v>
      </c>
      <c r="J30" s="4">
        <f>VLOOKUP($B30&amp;J$57,'NREL Mid-case w tax expiration'!$C$3:$D$386,2,FALSE)</f>
        <v>21</v>
      </c>
      <c r="K30" s="4">
        <f>VLOOKUP($B30&amp;K$57,'NREL Mid-case w tax expiration'!$C$3:$D$386,2,FALSE)</f>
        <v>36</v>
      </c>
    </row>
    <row r="31" spans="2:11" x14ac:dyDescent="0.35">
      <c r="B31" s="2" t="s">
        <v>35</v>
      </c>
      <c r="C31" s="2">
        <v>298.063594302821</v>
      </c>
      <c r="D31" s="4">
        <f>VLOOKUP($B31&amp;D$57,'NREL Mid-case w tax expiration'!$C$3:$D$386,2,FALSE)</f>
        <v>385.7</v>
      </c>
      <c r="E31" s="4">
        <f>VLOOKUP($B31&amp;E$57,'NREL Mid-case w tax expiration'!$C$3:$D$386,2,FALSE)</f>
        <v>333.9</v>
      </c>
      <c r="F31" s="4">
        <f>VLOOKUP($B31&amp;F$57,'NREL Mid-case w tax expiration'!$C$3:$D$386,2,FALSE)</f>
        <v>237.6</v>
      </c>
      <c r="G31" s="4">
        <f>VLOOKUP($B31&amp;G$57,'NREL Mid-case w tax expiration'!$C$3:$D$386,2,FALSE)</f>
        <v>199.6</v>
      </c>
      <c r="H31" s="4">
        <f>VLOOKUP($B31&amp;H$57,'NREL Mid-case w tax expiration'!$C$3:$D$386,2,FALSE)</f>
        <v>110.3</v>
      </c>
      <c r="I31" s="4">
        <f>VLOOKUP($B31&amp;I$57,'NREL Mid-case w tax expiration'!$C$3:$D$386,2,FALSE)</f>
        <v>82.2</v>
      </c>
      <c r="J31" s="4">
        <f>VLOOKUP($B31&amp;J$57,'NREL Mid-case w tax expiration'!$C$3:$D$386,2,FALSE)</f>
        <v>72.099999999999994</v>
      </c>
      <c r="K31" s="4">
        <f>VLOOKUP($B31&amp;K$57,'NREL Mid-case w tax expiration'!$C$3:$D$386,2,FALSE)</f>
        <v>79.3</v>
      </c>
    </row>
    <row r="32" spans="2:11" x14ac:dyDescent="0.35">
      <c r="B32" s="2" t="s">
        <v>36</v>
      </c>
      <c r="C32" s="2">
        <v>599.39943753968998</v>
      </c>
      <c r="D32" s="4">
        <f>VLOOKUP($B32&amp;D$57,'NREL Mid-case w tax expiration'!$C$3:$D$386,2,FALSE)</f>
        <v>301.3</v>
      </c>
      <c r="E32" s="4">
        <f>VLOOKUP($B32&amp;E$57,'NREL Mid-case w tax expiration'!$C$3:$D$386,2,FALSE)</f>
        <v>171.2</v>
      </c>
      <c r="F32" s="4">
        <f>VLOOKUP($B32&amp;F$57,'NREL Mid-case w tax expiration'!$C$3:$D$386,2,FALSE)</f>
        <v>83.6</v>
      </c>
      <c r="G32" s="4">
        <f>VLOOKUP($B32&amp;G$57,'NREL Mid-case w tax expiration'!$C$3:$D$386,2,FALSE)</f>
        <v>49.8</v>
      </c>
      <c r="H32" s="4">
        <f>VLOOKUP($B32&amp;H$57,'NREL Mid-case w tax expiration'!$C$3:$D$386,2,FALSE)</f>
        <v>32.799999999999997</v>
      </c>
      <c r="I32" s="4">
        <f>VLOOKUP($B32&amp;I$57,'NREL Mid-case w tax expiration'!$C$3:$D$386,2,FALSE)</f>
        <v>16.399999999999999</v>
      </c>
      <c r="J32" s="4">
        <f>VLOOKUP($B32&amp;J$57,'NREL Mid-case w tax expiration'!$C$3:$D$386,2,FALSE)</f>
        <v>15.6</v>
      </c>
      <c r="K32" s="4">
        <f>VLOOKUP($B32&amp;K$57,'NREL Mid-case w tax expiration'!$C$3:$D$386,2,FALSE)</f>
        <v>27</v>
      </c>
    </row>
    <row r="33" spans="2:11" x14ac:dyDescent="0.35">
      <c r="B33" s="2" t="s">
        <v>37</v>
      </c>
      <c r="C33" s="2">
        <v>501.52408600199601</v>
      </c>
      <c r="D33" s="4">
        <f>VLOOKUP($B33&amp;D$57,'NREL Mid-case w tax expiration'!$C$3:$D$386,2,FALSE)</f>
        <v>167.6</v>
      </c>
      <c r="E33" s="4">
        <f>VLOOKUP($B33&amp;E$57,'NREL Mid-case w tax expiration'!$C$3:$D$386,2,FALSE)</f>
        <v>116.8</v>
      </c>
      <c r="F33" s="4">
        <f>VLOOKUP($B33&amp;F$57,'NREL Mid-case w tax expiration'!$C$3:$D$386,2,FALSE)</f>
        <v>59</v>
      </c>
      <c r="G33" s="4">
        <f>VLOOKUP($B33&amp;G$57,'NREL Mid-case w tax expiration'!$C$3:$D$386,2,FALSE)</f>
        <v>46</v>
      </c>
      <c r="H33" s="4">
        <f>VLOOKUP($B33&amp;H$57,'NREL Mid-case w tax expiration'!$C$3:$D$386,2,FALSE)</f>
        <v>42.9</v>
      </c>
      <c r="I33" s="4">
        <f>VLOOKUP($B33&amp;I$57,'NREL Mid-case w tax expiration'!$C$3:$D$386,2,FALSE)</f>
        <v>17.3</v>
      </c>
      <c r="J33" s="4">
        <f>VLOOKUP($B33&amp;J$57,'NREL Mid-case w tax expiration'!$C$3:$D$386,2,FALSE)</f>
        <v>18.5</v>
      </c>
      <c r="K33" s="4">
        <f>VLOOKUP($B33&amp;K$57,'NREL Mid-case w tax expiration'!$C$3:$D$386,2,FALSE)</f>
        <v>33.299999999999997</v>
      </c>
    </row>
    <row r="34" spans="2:11" x14ac:dyDescent="0.35">
      <c r="B34" s="2" t="s">
        <v>38</v>
      </c>
      <c r="C34" s="2">
        <v>139.00843690465399</v>
      </c>
      <c r="D34" s="4">
        <f>VLOOKUP($B34&amp;D$57,'NREL Mid-case w tax expiration'!$C$3:$D$386,2,FALSE)</f>
        <v>73.2</v>
      </c>
      <c r="E34" s="4">
        <f>VLOOKUP($B34&amp;E$57,'NREL Mid-case w tax expiration'!$C$3:$D$386,2,FALSE)</f>
        <v>67.599999999999994</v>
      </c>
      <c r="F34" s="4">
        <f>VLOOKUP($B34&amp;F$57,'NREL Mid-case w tax expiration'!$C$3:$D$386,2,FALSE)</f>
        <v>54.2</v>
      </c>
      <c r="G34" s="4">
        <f>VLOOKUP($B34&amp;G$57,'NREL Mid-case w tax expiration'!$C$3:$D$386,2,FALSE)</f>
        <v>37.700000000000003</v>
      </c>
      <c r="H34" s="4">
        <f>VLOOKUP($B34&amp;H$57,'NREL Mid-case w tax expiration'!$C$3:$D$386,2,FALSE)</f>
        <v>30.4</v>
      </c>
      <c r="I34" s="4">
        <f>VLOOKUP($B34&amp;I$57,'NREL Mid-case w tax expiration'!$C$3:$D$386,2,FALSE)</f>
        <v>32</v>
      </c>
      <c r="J34" s="4">
        <f>VLOOKUP($B34&amp;J$57,'NREL Mid-case w tax expiration'!$C$3:$D$386,2,FALSE)</f>
        <v>40.6</v>
      </c>
      <c r="K34" s="4">
        <f>VLOOKUP($B34&amp;K$57,'NREL Mid-case w tax expiration'!$C$3:$D$386,2,FALSE)</f>
        <v>60.9</v>
      </c>
    </row>
    <row r="35" spans="2:11" x14ac:dyDescent="0.35">
      <c r="B35" s="2" t="s">
        <v>39</v>
      </c>
      <c r="C35" s="2">
        <v>221.614805406877</v>
      </c>
      <c r="D35" s="4">
        <f>VLOOKUP($B35&amp;D$57,'NREL Mid-case w tax expiration'!$C$3:$D$386,2,FALSE)</f>
        <v>256.3</v>
      </c>
      <c r="E35" s="4">
        <f>VLOOKUP($B35&amp;E$57,'NREL Mid-case w tax expiration'!$C$3:$D$386,2,FALSE)</f>
        <v>249.6</v>
      </c>
      <c r="F35" s="4">
        <f>VLOOKUP($B35&amp;F$57,'NREL Mid-case w tax expiration'!$C$3:$D$386,2,FALSE)</f>
        <v>221.3</v>
      </c>
      <c r="G35" s="4">
        <f>VLOOKUP($B35&amp;G$57,'NREL Mid-case w tax expiration'!$C$3:$D$386,2,FALSE)</f>
        <v>202.9</v>
      </c>
      <c r="H35" s="4">
        <f>VLOOKUP($B35&amp;H$57,'NREL Mid-case w tax expiration'!$C$3:$D$386,2,FALSE)</f>
        <v>152.30000000000001</v>
      </c>
      <c r="I35" s="4">
        <f>VLOOKUP($B35&amp;I$57,'NREL Mid-case w tax expiration'!$C$3:$D$386,2,FALSE)</f>
        <v>154.80000000000001</v>
      </c>
      <c r="J35" s="4">
        <f>VLOOKUP($B35&amp;J$57,'NREL Mid-case w tax expiration'!$C$3:$D$386,2,FALSE)</f>
        <v>171.5</v>
      </c>
      <c r="K35" s="4">
        <f>VLOOKUP($B35&amp;K$57,'NREL Mid-case w tax expiration'!$C$3:$D$386,2,FALSE)</f>
        <v>159.80000000000001</v>
      </c>
    </row>
    <row r="36" spans="2:11" x14ac:dyDescent="0.35">
      <c r="B36" s="2" t="s">
        <v>40</v>
      </c>
      <c r="C36" s="2">
        <v>449.79814932414001</v>
      </c>
      <c r="D36" s="4">
        <f>VLOOKUP($B36&amp;D$57,'NREL Mid-case w tax expiration'!$C$3:$D$386,2,FALSE)</f>
        <v>384.5</v>
      </c>
      <c r="E36" s="4">
        <f>VLOOKUP($B36&amp;E$57,'NREL Mid-case w tax expiration'!$C$3:$D$386,2,FALSE)</f>
        <v>238.5</v>
      </c>
      <c r="F36" s="4">
        <f>VLOOKUP($B36&amp;F$57,'NREL Mid-case w tax expiration'!$C$3:$D$386,2,FALSE)</f>
        <v>117.5</v>
      </c>
      <c r="G36" s="4">
        <f>VLOOKUP($B36&amp;G$57,'NREL Mid-case w tax expiration'!$C$3:$D$386,2,FALSE)</f>
        <v>84.2</v>
      </c>
      <c r="H36" s="4">
        <f>VLOOKUP($B36&amp;H$57,'NREL Mid-case w tax expiration'!$C$3:$D$386,2,FALSE)</f>
        <v>8.9</v>
      </c>
      <c r="I36" s="4">
        <f>VLOOKUP($B36&amp;I$57,'NREL Mid-case w tax expiration'!$C$3:$D$386,2,FALSE)</f>
        <v>4.8</v>
      </c>
      <c r="J36" s="4">
        <f>VLOOKUP($B36&amp;J$57,'NREL Mid-case w tax expiration'!$C$3:$D$386,2,FALSE)</f>
        <v>3.7</v>
      </c>
      <c r="K36" s="4">
        <f>VLOOKUP($B36&amp;K$57,'NREL Mid-case w tax expiration'!$C$3:$D$386,2,FALSE)</f>
        <v>10.8</v>
      </c>
    </row>
    <row r="37" spans="2:11" x14ac:dyDescent="0.35">
      <c r="B37" s="2" t="s">
        <v>41</v>
      </c>
      <c r="C37" s="2">
        <v>307.87671232876698</v>
      </c>
      <c r="D37" s="4">
        <f>VLOOKUP($B37&amp;D$57,'NREL Mid-case w tax expiration'!$C$3:$D$386,2,FALSE)</f>
        <v>284.10000000000002</v>
      </c>
      <c r="E37" s="4">
        <f>VLOOKUP($B37&amp;E$57,'NREL Mid-case w tax expiration'!$C$3:$D$386,2,FALSE)</f>
        <v>232.2</v>
      </c>
      <c r="F37" s="4">
        <f>VLOOKUP($B37&amp;F$57,'NREL Mid-case w tax expiration'!$C$3:$D$386,2,FALSE)</f>
        <v>149.9</v>
      </c>
      <c r="G37" s="4">
        <f>VLOOKUP($B37&amp;G$57,'NREL Mid-case w tax expiration'!$C$3:$D$386,2,FALSE)</f>
        <v>115.3</v>
      </c>
      <c r="H37" s="4">
        <f>VLOOKUP($B37&amp;H$57,'NREL Mid-case w tax expiration'!$C$3:$D$386,2,FALSE)</f>
        <v>76.599999999999994</v>
      </c>
      <c r="I37" s="4">
        <f>VLOOKUP($B37&amp;I$57,'NREL Mid-case w tax expiration'!$C$3:$D$386,2,FALSE)</f>
        <v>43.9</v>
      </c>
      <c r="J37" s="4">
        <f>VLOOKUP($B37&amp;J$57,'NREL Mid-case w tax expiration'!$C$3:$D$386,2,FALSE)</f>
        <v>28</v>
      </c>
      <c r="K37" s="4">
        <f>VLOOKUP($B37&amp;K$57,'NREL Mid-case w tax expiration'!$C$3:$D$386,2,FALSE)</f>
        <v>47.4</v>
      </c>
    </row>
    <row r="38" spans="2:11" x14ac:dyDescent="0.35">
      <c r="B38" s="2" t="s">
        <v>42</v>
      </c>
      <c r="C38" s="2">
        <v>222.87399074662099</v>
      </c>
      <c r="D38" s="4">
        <f>VLOOKUP($B38&amp;D$57,'NREL Mid-case w tax expiration'!$C$3:$D$386,2,FALSE)</f>
        <v>202.5</v>
      </c>
      <c r="E38" s="4">
        <f>VLOOKUP($B38&amp;E$57,'NREL Mid-case w tax expiration'!$C$3:$D$386,2,FALSE)</f>
        <v>142.6</v>
      </c>
      <c r="F38" s="4">
        <f>VLOOKUP($B38&amp;F$57,'NREL Mid-case w tax expiration'!$C$3:$D$386,2,FALSE)</f>
        <v>124.4</v>
      </c>
      <c r="G38" s="4">
        <f>VLOOKUP($B38&amp;G$57,'NREL Mid-case w tax expiration'!$C$3:$D$386,2,FALSE)</f>
        <v>103.6</v>
      </c>
      <c r="H38" s="4">
        <f>VLOOKUP($B38&amp;H$57,'NREL Mid-case w tax expiration'!$C$3:$D$386,2,FALSE)</f>
        <v>82.3</v>
      </c>
      <c r="I38" s="4">
        <f>VLOOKUP($B38&amp;I$57,'NREL Mid-case w tax expiration'!$C$3:$D$386,2,FALSE)</f>
        <v>81</v>
      </c>
      <c r="J38" s="4">
        <f>VLOOKUP($B38&amp;J$57,'NREL Mid-case w tax expiration'!$C$3:$D$386,2,FALSE)</f>
        <v>91.9</v>
      </c>
      <c r="K38" s="4">
        <f>VLOOKUP($B38&amp;K$57,'NREL Mid-case w tax expiration'!$C$3:$D$386,2,FALSE)</f>
        <v>123.5</v>
      </c>
    </row>
    <row r="39" spans="2:11" x14ac:dyDescent="0.35">
      <c r="B39" s="2" t="s">
        <v>43</v>
      </c>
      <c r="C39" s="2">
        <v>527.13780277601404</v>
      </c>
      <c r="D39" s="4">
        <f>VLOOKUP($B39&amp;D$57,'NREL Mid-case w tax expiration'!$C$3:$D$386,2,FALSE)</f>
        <v>590.6</v>
      </c>
      <c r="E39" s="4">
        <f>VLOOKUP($B39&amp;E$57,'NREL Mid-case w tax expiration'!$C$3:$D$386,2,FALSE)</f>
        <v>560.1</v>
      </c>
      <c r="F39" s="4">
        <f>VLOOKUP($B39&amp;F$57,'NREL Mid-case w tax expiration'!$C$3:$D$386,2,FALSE)</f>
        <v>424.6</v>
      </c>
      <c r="G39" s="4">
        <f>VLOOKUP($B39&amp;G$57,'NREL Mid-case w tax expiration'!$C$3:$D$386,2,FALSE)</f>
        <v>339.7</v>
      </c>
      <c r="H39" s="4">
        <f>VLOOKUP($B39&amp;H$57,'NREL Mid-case w tax expiration'!$C$3:$D$386,2,FALSE)</f>
        <v>282.10000000000002</v>
      </c>
      <c r="I39" s="4">
        <f>VLOOKUP($B39&amp;I$57,'NREL Mid-case w tax expiration'!$C$3:$D$386,2,FALSE)</f>
        <v>165.2</v>
      </c>
      <c r="J39" s="4">
        <f>VLOOKUP($B39&amp;J$57,'NREL Mid-case w tax expiration'!$C$3:$D$386,2,FALSE)</f>
        <v>171.7</v>
      </c>
      <c r="K39" s="4">
        <f>VLOOKUP($B39&amp;K$57,'NREL Mid-case w tax expiration'!$C$3:$D$386,2,FALSE)</f>
        <v>202.8</v>
      </c>
    </row>
    <row r="40" spans="2:11" x14ac:dyDescent="0.35">
      <c r="B40" s="2" t="s">
        <v>44</v>
      </c>
      <c r="C40" s="2">
        <v>312.58595663612402</v>
      </c>
      <c r="D40" s="4">
        <f>VLOOKUP($B40&amp;D$57,'NREL Mid-case w tax expiration'!$C$3:$D$386,2,FALSE)</f>
        <v>104.3</v>
      </c>
      <c r="E40" s="4">
        <f>VLOOKUP($B40&amp;E$57,'NREL Mid-case w tax expiration'!$C$3:$D$386,2,FALSE)</f>
        <v>73.7</v>
      </c>
      <c r="F40" s="4">
        <f>VLOOKUP($B40&amp;F$57,'NREL Mid-case w tax expiration'!$C$3:$D$386,2,FALSE)</f>
        <v>42.8</v>
      </c>
      <c r="G40" s="4">
        <f>VLOOKUP($B40&amp;G$57,'NREL Mid-case w tax expiration'!$C$3:$D$386,2,FALSE)</f>
        <v>28.8</v>
      </c>
      <c r="H40" s="4">
        <f>VLOOKUP($B40&amp;H$57,'NREL Mid-case w tax expiration'!$C$3:$D$386,2,FALSE)</f>
        <v>19.7</v>
      </c>
      <c r="I40" s="4">
        <f>VLOOKUP($B40&amp;I$57,'NREL Mid-case w tax expiration'!$C$3:$D$386,2,FALSE)</f>
        <v>13.1</v>
      </c>
      <c r="J40" s="4">
        <f>VLOOKUP($B40&amp;J$57,'NREL Mid-case w tax expiration'!$C$3:$D$386,2,FALSE)</f>
        <v>13.1</v>
      </c>
      <c r="K40" s="4">
        <f>VLOOKUP($B40&amp;K$57,'NREL Mid-case w tax expiration'!$C$3:$D$386,2,FALSE)</f>
        <v>41.6</v>
      </c>
    </row>
    <row r="41" spans="2:11" x14ac:dyDescent="0.35">
      <c r="B41" s="2" t="s">
        <v>45</v>
      </c>
      <c r="C41" s="2">
        <v>135.65499410323901</v>
      </c>
      <c r="D41" s="4">
        <f>VLOOKUP($B41&amp;D$57,'NREL Mid-case w tax expiration'!$C$3:$D$386,2,FALSE)</f>
        <v>93.6</v>
      </c>
      <c r="E41" s="4">
        <f>VLOOKUP($B41&amp;E$57,'NREL Mid-case w tax expiration'!$C$3:$D$386,2,FALSE)</f>
        <v>82.5</v>
      </c>
      <c r="F41" s="4">
        <f>VLOOKUP($B41&amp;F$57,'NREL Mid-case w tax expiration'!$C$3:$D$386,2,FALSE)</f>
        <v>64.7</v>
      </c>
      <c r="G41" s="4">
        <f>VLOOKUP($B41&amp;G$57,'NREL Mid-case w tax expiration'!$C$3:$D$386,2,FALSE)</f>
        <v>52.3</v>
      </c>
      <c r="H41" s="4">
        <f>VLOOKUP($B41&amp;H$57,'NREL Mid-case w tax expiration'!$C$3:$D$386,2,FALSE)</f>
        <v>44.9</v>
      </c>
      <c r="I41" s="4">
        <f>VLOOKUP($B41&amp;I$57,'NREL Mid-case w tax expiration'!$C$3:$D$386,2,FALSE)</f>
        <v>25.8</v>
      </c>
      <c r="J41" s="4">
        <f>VLOOKUP($B41&amp;J$57,'NREL Mid-case w tax expiration'!$C$3:$D$386,2,FALSE)</f>
        <v>23.2</v>
      </c>
      <c r="K41" s="4">
        <f>VLOOKUP($B41&amp;K$57,'NREL Mid-case w tax expiration'!$C$3:$D$386,2,FALSE)</f>
        <v>26.7</v>
      </c>
    </row>
    <row r="42" spans="2:11" x14ac:dyDescent="0.35">
      <c r="B42" s="2" t="s">
        <v>46</v>
      </c>
      <c r="C42" s="2">
        <v>323.97214914270199</v>
      </c>
      <c r="D42" s="4">
        <f>VLOOKUP($B42&amp;D$57,'NREL Mid-case w tax expiration'!$C$3:$D$386,2,FALSE)</f>
        <v>368.4</v>
      </c>
      <c r="E42" s="4">
        <f>VLOOKUP($B42&amp;E$57,'NREL Mid-case w tax expiration'!$C$3:$D$386,2,FALSE)</f>
        <v>342.5</v>
      </c>
      <c r="F42" s="4">
        <f>VLOOKUP($B42&amp;F$57,'NREL Mid-case w tax expiration'!$C$3:$D$386,2,FALSE)</f>
        <v>315.2</v>
      </c>
      <c r="G42" s="4">
        <f>VLOOKUP($B42&amp;G$57,'NREL Mid-case w tax expiration'!$C$3:$D$386,2,FALSE)</f>
        <v>297.7</v>
      </c>
      <c r="H42" s="4">
        <f>VLOOKUP($B42&amp;H$57,'NREL Mid-case w tax expiration'!$C$3:$D$386,2,FALSE)</f>
        <v>283.3</v>
      </c>
      <c r="I42" s="4">
        <f>VLOOKUP($B42&amp;I$57,'NREL Mid-case w tax expiration'!$C$3:$D$386,2,FALSE)</f>
        <v>259.8</v>
      </c>
      <c r="J42" s="4">
        <f>VLOOKUP($B42&amp;J$57,'NREL Mid-case w tax expiration'!$C$3:$D$386,2,FALSE)</f>
        <v>261</v>
      </c>
      <c r="K42" s="4">
        <f>VLOOKUP($B42&amp;K$57,'NREL Mid-case w tax expiration'!$C$3:$D$386,2,FALSE)</f>
        <v>281.39999999999998</v>
      </c>
    </row>
    <row r="43" spans="2:11" x14ac:dyDescent="0.35">
      <c r="B43" s="2" t="s">
        <v>66</v>
      </c>
      <c r="C43" s="2">
        <v>725.71985847772805</v>
      </c>
      <c r="D43" s="4"/>
      <c r="E43" s="4"/>
      <c r="F43" s="4"/>
      <c r="G43" s="4"/>
      <c r="H43" s="4"/>
      <c r="I43" s="4"/>
      <c r="J43" s="4"/>
      <c r="K43" s="4"/>
    </row>
    <row r="44" spans="2:11" x14ac:dyDescent="0.35">
      <c r="B44" s="2" t="s">
        <v>47</v>
      </c>
      <c r="C44" s="2">
        <v>368.40469926517301</v>
      </c>
      <c r="D44" s="4">
        <f>VLOOKUP($B44&amp;D$57,'NREL Mid-case w tax expiration'!$C$3:$D$386,2,FALSE)</f>
        <v>215.4</v>
      </c>
      <c r="E44" s="4">
        <f>VLOOKUP($B44&amp;E$57,'NREL Mid-case w tax expiration'!$C$3:$D$386,2,FALSE)</f>
        <v>149.9</v>
      </c>
      <c r="F44" s="4">
        <f>VLOOKUP($B44&amp;F$57,'NREL Mid-case w tax expiration'!$C$3:$D$386,2,FALSE)</f>
        <v>151.9</v>
      </c>
      <c r="G44" s="4">
        <f>VLOOKUP($B44&amp;G$57,'NREL Mid-case w tax expiration'!$C$3:$D$386,2,FALSE)</f>
        <v>134.9</v>
      </c>
      <c r="H44" s="4">
        <f>VLOOKUP($B44&amp;H$57,'NREL Mid-case w tax expiration'!$C$3:$D$386,2,FALSE)</f>
        <v>130.30000000000001</v>
      </c>
      <c r="I44" s="4">
        <f>VLOOKUP($B44&amp;I$57,'NREL Mid-case w tax expiration'!$C$3:$D$386,2,FALSE)</f>
        <v>120.4</v>
      </c>
      <c r="J44" s="4">
        <f>VLOOKUP($B44&amp;J$57,'NREL Mid-case w tax expiration'!$C$3:$D$386,2,FALSE)</f>
        <v>144.69999999999999</v>
      </c>
      <c r="K44" s="4">
        <f>VLOOKUP($B44&amp;K$57,'NREL Mid-case w tax expiration'!$C$3:$D$386,2,FALSE)</f>
        <v>205.5</v>
      </c>
    </row>
    <row r="45" spans="2:11" x14ac:dyDescent="0.35">
      <c r="B45" s="2" t="s">
        <v>48</v>
      </c>
      <c r="C45" s="2">
        <v>253.98439626236001</v>
      </c>
      <c r="D45" s="4">
        <f>VLOOKUP($B45&amp;D$57,'NREL Mid-case w tax expiration'!$C$3:$D$386,2,FALSE)</f>
        <v>222.6</v>
      </c>
      <c r="E45" s="4">
        <f>VLOOKUP($B45&amp;E$57,'NREL Mid-case w tax expiration'!$C$3:$D$386,2,FALSE)</f>
        <v>183.4</v>
      </c>
      <c r="F45" s="4">
        <f>VLOOKUP($B45&amp;F$57,'NREL Mid-case w tax expiration'!$C$3:$D$386,2,FALSE)</f>
        <v>92.8</v>
      </c>
      <c r="G45" s="4">
        <f>VLOOKUP($B45&amp;G$57,'NREL Mid-case w tax expiration'!$C$3:$D$386,2,FALSE)</f>
        <v>58.3</v>
      </c>
      <c r="H45" s="4">
        <f>VLOOKUP($B45&amp;H$57,'NREL Mid-case w tax expiration'!$C$3:$D$386,2,FALSE)</f>
        <v>29.4</v>
      </c>
      <c r="I45" s="4">
        <f>VLOOKUP($B45&amp;I$57,'NREL Mid-case w tax expiration'!$C$3:$D$386,2,FALSE)</f>
        <v>23.5</v>
      </c>
      <c r="J45" s="4">
        <f>VLOOKUP($B45&amp;J$57,'NREL Mid-case w tax expiration'!$C$3:$D$386,2,FALSE)</f>
        <v>26</v>
      </c>
      <c r="K45" s="4">
        <f>VLOOKUP($B45&amp;K$57,'NREL Mid-case w tax expiration'!$C$3:$D$386,2,FALSE)</f>
        <v>49.3</v>
      </c>
    </row>
    <row r="46" spans="2:11" x14ac:dyDescent="0.35">
      <c r="B46" s="2" t="s">
        <v>49</v>
      </c>
      <c r="C46" s="2">
        <v>148.296743173365</v>
      </c>
      <c r="D46" s="4">
        <f>VLOOKUP($B46&amp;D$57,'NREL Mid-case w tax expiration'!$C$3:$D$386,2,FALSE)</f>
        <v>116.3</v>
      </c>
      <c r="E46" s="4">
        <f>VLOOKUP($B46&amp;E$57,'NREL Mid-case w tax expiration'!$C$3:$D$386,2,FALSE)</f>
        <v>78.099999999999994</v>
      </c>
      <c r="F46" s="4">
        <f>VLOOKUP($B46&amp;F$57,'NREL Mid-case w tax expiration'!$C$3:$D$386,2,FALSE)</f>
        <v>51.3</v>
      </c>
      <c r="G46" s="4">
        <f>VLOOKUP($B46&amp;G$57,'NREL Mid-case w tax expiration'!$C$3:$D$386,2,FALSE)</f>
        <v>21.8</v>
      </c>
      <c r="H46" s="4">
        <f>VLOOKUP($B46&amp;H$57,'NREL Mid-case w tax expiration'!$C$3:$D$386,2,FALSE)</f>
        <v>14.2</v>
      </c>
      <c r="I46" s="4">
        <f>VLOOKUP($B46&amp;I$57,'NREL Mid-case w tax expiration'!$C$3:$D$386,2,FALSE)</f>
        <v>6.5</v>
      </c>
      <c r="J46" s="4">
        <f>VLOOKUP($B46&amp;J$57,'NREL Mid-case w tax expiration'!$C$3:$D$386,2,FALSE)</f>
        <v>9.4</v>
      </c>
      <c r="K46" s="4">
        <f>VLOOKUP($B46&amp;K$57,'NREL Mid-case w tax expiration'!$C$3:$D$386,2,FALSE)</f>
        <v>9.4</v>
      </c>
    </row>
    <row r="47" spans="2:11" x14ac:dyDescent="0.35">
      <c r="B47" s="2" t="s">
        <v>50</v>
      </c>
      <c r="C47" s="2">
        <v>316.48462306087299</v>
      </c>
      <c r="D47" s="4">
        <f>VLOOKUP($B47&amp;D$57,'NREL Mid-case w tax expiration'!$C$3:$D$386,2,FALSE)</f>
        <v>349.9</v>
      </c>
      <c r="E47" s="4">
        <f>VLOOKUP($B47&amp;E$57,'NREL Mid-case w tax expiration'!$C$3:$D$386,2,FALSE)</f>
        <v>231.4</v>
      </c>
      <c r="F47" s="4">
        <f>VLOOKUP($B47&amp;F$57,'NREL Mid-case w tax expiration'!$C$3:$D$386,2,FALSE)</f>
        <v>109.4</v>
      </c>
      <c r="G47" s="4">
        <f>VLOOKUP($B47&amp;G$57,'NREL Mid-case w tax expiration'!$C$3:$D$386,2,FALSE)</f>
        <v>96.3</v>
      </c>
      <c r="H47" s="4">
        <f>VLOOKUP($B47&amp;H$57,'NREL Mid-case w tax expiration'!$C$3:$D$386,2,FALSE)</f>
        <v>84</v>
      </c>
      <c r="I47" s="4">
        <f>VLOOKUP($B47&amp;I$57,'NREL Mid-case w tax expiration'!$C$3:$D$386,2,FALSE)</f>
        <v>76.400000000000006</v>
      </c>
      <c r="J47" s="4">
        <f>VLOOKUP($B47&amp;J$57,'NREL Mid-case w tax expiration'!$C$3:$D$386,2,FALSE)</f>
        <v>52.1</v>
      </c>
      <c r="K47" s="4">
        <f>VLOOKUP($B47&amp;K$57,'NREL Mid-case w tax expiration'!$C$3:$D$386,2,FALSE)</f>
        <v>57.1</v>
      </c>
    </row>
    <row r="48" spans="2:11" x14ac:dyDescent="0.35">
      <c r="B48" s="2" t="s">
        <v>51</v>
      </c>
      <c r="C48" s="2">
        <v>372.83225982037601</v>
      </c>
      <c r="D48" s="4">
        <f>VLOOKUP($B48&amp;D$57,'NREL Mid-case w tax expiration'!$C$3:$D$386,2,FALSE)</f>
        <v>270.5</v>
      </c>
      <c r="E48" s="4">
        <f>VLOOKUP($B48&amp;E$57,'NREL Mid-case w tax expiration'!$C$3:$D$386,2,FALSE)</f>
        <v>196.2</v>
      </c>
      <c r="F48" s="4">
        <f>VLOOKUP($B48&amp;F$57,'NREL Mid-case w tax expiration'!$C$3:$D$386,2,FALSE)</f>
        <v>113.8</v>
      </c>
      <c r="G48" s="4">
        <f>VLOOKUP($B48&amp;G$57,'NREL Mid-case w tax expiration'!$C$3:$D$386,2,FALSE)</f>
        <v>80.599999999999994</v>
      </c>
      <c r="H48" s="4">
        <f>VLOOKUP($B48&amp;H$57,'NREL Mid-case w tax expiration'!$C$3:$D$386,2,FALSE)</f>
        <v>56</v>
      </c>
      <c r="I48" s="4">
        <f>VLOOKUP($B48&amp;I$57,'NREL Mid-case w tax expiration'!$C$3:$D$386,2,FALSE)</f>
        <v>48.3</v>
      </c>
      <c r="J48" s="4">
        <f>VLOOKUP($B48&amp;J$57,'NREL Mid-case w tax expiration'!$C$3:$D$386,2,FALSE)</f>
        <v>47.3</v>
      </c>
      <c r="K48" s="4">
        <f>VLOOKUP($B48&amp;K$57,'NREL Mid-case w tax expiration'!$C$3:$D$386,2,FALSE)</f>
        <v>83.4</v>
      </c>
    </row>
    <row r="49" spans="2:11" x14ac:dyDescent="0.35">
      <c r="B49" s="2" t="s">
        <v>52</v>
      </c>
      <c r="C49" s="2">
        <v>691.39617164111405</v>
      </c>
      <c r="D49" s="4">
        <f>VLOOKUP($B49&amp;D$57,'NREL Mid-case w tax expiration'!$C$3:$D$386,2,FALSE)</f>
        <v>704.6</v>
      </c>
      <c r="E49" s="4">
        <f>VLOOKUP($B49&amp;E$57,'NREL Mid-case w tax expiration'!$C$3:$D$386,2,FALSE)</f>
        <v>616.5</v>
      </c>
      <c r="F49" s="4">
        <f>VLOOKUP($B49&amp;F$57,'NREL Mid-case w tax expiration'!$C$3:$D$386,2,FALSE)</f>
        <v>550.6</v>
      </c>
      <c r="G49" s="4">
        <f>VLOOKUP($B49&amp;G$57,'NREL Mid-case w tax expiration'!$C$3:$D$386,2,FALSE)</f>
        <v>502.8</v>
      </c>
      <c r="H49" s="4">
        <f>VLOOKUP($B49&amp;H$57,'NREL Mid-case w tax expiration'!$C$3:$D$386,2,FALSE)</f>
        <v>319.8</v>
      </c>
      <c r="I49" s="4">
        <f>VLOOKUP($B49&amp;I$57,'NREL Mid-case w tax expiration'!$C$3:$D$386,2,FALSE)</f>
        <v>264.7</v>
      </c>
      <c r="J49" s="4">
        <f>VLOOKUP($B49&amp;J$57,'NREL Mid-case w tax expiration'!$C$3:$D$386,2,FALSE)</f>
        <v>206.3</v>
      </c>
      <c r="K49" s="4">
        <f>VLOOKUP($B49&amp;K$57,'NREL Mid-case w tax expiration'!$C$3:$D$386,2,FALSE)</f>
        <v>262.10000000000002</v>
      </c>
    </row>
    <row r="50" spans="2:11" x14ac:dyDescent="0.35">
      <c r="B50" s="2" t="s">
        <v>53</v>
      </c>
      <c r="C50" s="2">
        <v>267.60909008436897</v>
      </c>
      <c r="D50" s="4">
        <f>VLOOKUP($B50&amp;D$57,'NREL Mid-case w tax expiration'!$C$3:$D$386,2,FALSE)</f>
        <v>232</v>
      </c>
      <c r="E50" s="4">
        <f>VLOOKUP($B50&amp;E$57,'NREL Mid-case w tax expiration'!$C$3:$D$386,2,FALSE)</f>
        <v>223.5</v>
      </c>
      <c r="F50" s="4">
        <f>VLOOKUP($B50&amp;F$57,'NREL Mid-case w tax expiration'!$C$3:$D$386,2,FALSE)</f>
        <v>205.1</v>
      </c>
      <c r="G50" s="4">
        <f>VLOOKUP($B50&amp;G$57,'NREL Mid-case w tax expiration'!$C$3:$D$386,2,FALSE)</f>
        <v>184.4</v>
      </c>
      <c r="H50" s="4">
        <f>VLOOKUP($B50&amp;H$57,'NREL Mid-case w tax expiration'!$C$3:$D$386,2,FALSE)</f>
        <v>141</v>
      </c>
      <c r="I50" s="4">
        <f>VLOOKUP($B50&amp;I$57,'NREL Mid-case w tax expiration'!$C$3:$D$386,2,FALSE)</f>
        <v>127.6</v>
      </c>
      <c r="J50" s="4">
        <f>VLOOKUP($B50&amp;J$57,'NREL Mid-case w tax expiration'!$C$3:$D$386,2,FALSE)</f>
        <v>2.4</v>
      </c>
      <c r="K50" s="4">
        <f>VLOOKUP($B50&amp;K$57,'NREL Mid-case w tax expiration'!$C$3:$D$386,2,FALSE)</f>
        <v>6.1</v>
      </c>
    </row>
    <row r="51" spans="2:11" x14ac:dyDescent="0.35">
      <c r="B51" s="2" t="s">
        <v>54</v>
      </c>
      <c r="C51" s="2">
        <v>19.327315612809599</v>
      </c>
      <c r="D51" s="4">
        <f>VLOOKUP($B51&amp;D$57,'NREL Mid-case w tax expiration'!$C$3:$D$386,2,FALSE)</f>
        <v>0.8</v>
      </c>
      <c r="E51" s="4">
        <f>VLOOKUP($B51&amp;E$57,'NREL Mid-case w tax expiration'!$C$3:$D$386,2,FALSE)</f>
        <v>0.8</v>
      </c>
      <c r="F51" s="4">
        <f>VLOOKUP($B51&amp;F$57,'NREL Mid-case w tax expiration'!$C$3:$D$386,2,FALSE)</f>
        <v>0.8</v>
      </c>
      <c r="G51" s="4">
        <f>VLOOKUP($B51&amp;G$57,'NREL Mid-case w tax expiration'!$C$3:$D$386,2,FALSE)</f>
        <v>0.3</v>
      </c>
      <c r="H51" s="4">
        <f>VLOOKUP($B51&amp;H$57,'NREL Mid-case w tax expiration'!$C$3:$D$386,2,FALSE)</f>
        <v>0.3</v>
      </c>
      <c r="I51" s="4">
        <f>VLOOKUP($B51&amp;I$57,'NREL Mid-case w tax expiration'!$C$3:$D$386,2,FALSE)</f>
        <v>21.4</v>
      </c>
      <c r="J51" s="4">
        <f>VLOOKUP($B51&amp;J$57,'NREL Mid-case w tax expiration'!$C$3:$D$386,2,FALSE)</f>
        <v>27.7</v>
      </c>
      <c r="K51" s="4">
        <f>VLOOKUP($B51&amp;K$57,'NREL Mid-case w tax expiration'!$C$3:$D$386,2,FALSE)</f>
        <v>35.799999999999997</v>
      </c>
    </row>
    <row r="52" spans="2:11" x14ac:dyDescent="0.35">
      <c r="B52" s="2" t="s">
        <v>55</v>
      </c>
      <c r="C52" s="2">
        <v>84.353170643200599</v>
      </c>
      <c r="D52" s="4">
        <f>VLOOKUP($B52&amp;D$57,'NREL Mid-case w tax expiration'!$C$3:$D$386,2,FALSE)</f>
        <v>58.1</v>
      </c>
      <c r="E52" s="4">
        <f>VLOOKUP($B52&amp;E$57,'NREL Mid-case w tax expiration'!$C$3:$D$386,2,FALSE)</f>
        <v>21.9</v>
      </c>
      <c r="F52" s="4">
        <f>VLOOKUP($B52&amp;F$57,'NREL Mid-case w tax expiration'!$C$3:$D$386,2,FALSE)</f>
        <v>12.3</v>
      </c>
      <c r="G52" s="4">
        <f>VLOOKUP($B52&amp;G$57,'NREL Mid-case w tax expiration'!$C$3:$D$386,2,FALSE)</f>
        <v>12.1</v>
      </c>
      <c r="H52" s="4">
        <f>VLOOKUP($B52&amp;H$57,'NREL Mid-case w tax expiration'!$C$3:$D$386,2,FALSE)</f>
        <v>14.3</v>
      </c>
      <c r="I52" s="4">
        <f>VLOOKUP($B52&amp;I$57,'NREL Mid-case w tax expiration'!$C$3:$D$386,2,FALSE)</f>
        <v>12.6</v>
      </c>
      <c r="J52" s="4">
        <f>VLOOKUP($B52&amp;J$57,'NREL Mid-case w tax expiration'!$C$3:$D$386,2,FALSE)</f>
        <v>15.1</v>
      </c>
      <c r="K52" s="4">
        <f>VLOOKUP($B52&amp;K$57,'NREL Mid-case w tax expiration'!$C$3:$D$386,2,FALSE)</f>
        <v>56.2</v>
      </c>
    </row>
    <row r="53" spans="2:11" x14ac:dyDescent="0.35">
      <c r="B53" s="2" t="s">
        <v>56</v>
      </c>
      <c r="C53" s="2">
        <v>534.52236233330302</v>
      </c>
      <c r="D53" s="4">
        <f>VLOOKUP($B53&amp;D$57,'NREL Mid-case w tax expiration'!$C$3:$D$386,2,FALSE)</f>
        <v>471</v>
      </c>
      <c r="E53" s="4">
        <f>VLOOKUP($B53&amp;E$57,'NREL Mid-case w tax expiration'!$C$3:$D$386,2,FALSE)</f>
        <v>409.1</v>
      </c>
      <c r="F53" s="4">
        <f>VLOOKUP($B53&amp;F$57,'NREL Mid-case w tax expiration'!$C$3:$D$386,2,FALSE)</f>
        <v>293.39999999999998</v>
      </c>
      <c r="G53" s="4">
        <f>VLOOKUP($B53&amp;G$57,'NREL Mid-case w tax expiration'!$C$3:$D$386,2,FALSE)</f>
        <v>237.2</v>
      </c>
      <c r="H53" s="4">
        <f>VLOOKUP($B53&amp;H$57,'NREL Mid-case w tax expiration'!$C$3:$D$386,2,FALSE)</f>
        <v>183.9</v>
      </c>
      <c r="I53" s="4">
        <f>VLOOKUP($B53&amp;I$57,'NREL Mid-case w tax expiration'!$C$3:$D$386,2,FALSE)</f>
        <v>133.19999999999999</v>
      </c>
      <c r="J53" s="4">
        <f>VLOOKUP($B53&amp;J$57,'NREL Mid-case w tax expiration'!$C$3:$D$386,2,FALSE)</f>
        <v>162.1</v>
      </c>
      <c r="K53" s="4">
        <f>VLOOKUP($B53&amp;K$57,'NREL Mid-case w tax expiration'!$C$3:$D$386,2,FALSE)</f>
        <v>254.5</v>
      </c>
    </row>
    <row r="54" spans="2:11" x14ac:dyDescent="0.35">
      <c r="B54" s="2" t="s">
        <v>57</v>
      </c>
      <c r="C54" s="2">
        <v>895.54839880250404</v>
      </c>
      <c r="D54" s="4">
        <f>VLOOKUP($B54&amp;D$57,'NREL Mid-case w tax expiration'!$C$3:$D$386,2,FALSE)</f>
        <v>859</v>
      </c>
      <c r="E54" s="4">
        <f>VLOOKUP($B54&amp;E$57,'NREL Mid-case w tax expiration'!$C$3:$D$386,2,FALSE)</f>
        <v>849.9</v>
      </c>
      <c r="F54" s="4">
        <f>VLOOKUP($B54&amp;F$57,'NREL Mid-case w tax expiration'!$C$3:$D$386,2,FALSE)</f>
        <v>742.4</v>
      </c>
      <c r="G54" s="4">
        <f>VLOOKUP($B54&amp;G$57,'NREL Mid-case w tax expiration'!$C$3:$D$386,2,FALSE)</f>
        <v>679.9</v>
      </c>
      <c r="H54" s="4">
        <f>VLOOKUP($B54&amp;H$57,'NREL Mid-case w tax expiration'!$C$3:$D$386,2,FALSE)</f>
        <v>553.6</v>
      </c>
      <c r="I54" s="4">
        <f>VLOOKUP($B54&amp;I$57,'NREL Mid-case w tax expiration'!$C$3:$D$386,2,FALSE)</f>
        <v>318.39999999999998</v>
      </c>
      <c r="J54" s="4">
        <f>VLOOKUP($B54&amp;J$57,'NREL Mid-case w tax expiration'!$C$3:$D$386,2,FALSE)</f>
        <v>290.39999999999998</v>
      </c>
      <c r="K54" s="4">
        <f>VLOOKUP($B54&amp;K$57,'NREL Mid-case w tax expiration'!$C$3:$D$386,2,FALSE)</f>
        <v>411.4</v>
      </c>
    </row>
    <row r="55" spans="2:11" x14ac:dyDescent="0.35">
      <c r="B55" s="2" t="s">
        <v>58</v>
      </c>
      <c r="C55" s="2">
        <v>824.45069400344698</v>
      </c>
      <c r="D55" s="4">
        <f>VLOOKUP($B55&amp;D$57,'NREL Mid-case w tax expiration'!$C$3:$D$386,2,FALSE)</f>
        <v>875</v>
      </c>
      <c r="E55" s="4">
        <f>VLOOKUP($B55&amp;E$57,'NREL Mid-case w tax expiration'!$C$3:$D$386,2,FALSE)</f>
        <v>633.70000000000005</v>
      </c>
      <c r="F55" s="4">
        <f>VLOOKUP($B55&amp;F$57,'NREL Mid-case w tax expiration'!$C$3:$D$386,2,FALSE)</f>
        <v>469</v>
      </c>
      <c r="G55" s="4">
        <f>VLOOKUP($B55&amp;G$57,'NREL Mid-case w tax expiration'!$C$3:$D$386,2,FALSE)</f>
        <v>316.5</v>
      </c>
      <c r="H55" s="4">
        <f>VLOOKUP($B55&amp;H$57,'NREL Mid-case w tax expiration'!$C$3:$D$386,2,FALSE)</f>
        <v>195</v>
      </c>
      <c r="I55" s="4">
        <f>VLOOKUP($B55&amp;I$57,'NREL Mid-case w tax expiration'!$C$3:$D$386,2,FALSE)</f>
        <v>121.2</v>
      </c>
      <c r="J55" s="4">
        <f>VLOOKUP($B55&amp;J$57,'NREL Mid-case w tax expiration'!$C$3:$D$386,2,FALSE)</f>
        <v>55.3</v>
      </c>
      <c r="K55" s="4">
        <f>VLOOKUP($B55&amp;K$57,'NREL Mid-case w tax expiration'!$C$3:$D$386,2,FALSE)</f>
        <v>71</v>
      </c>
    </row>
    <row r="57" spans="2:11" x14ac:dyDescent="0.35">
      <c r="D57" s="11">
        <v>2024</v>
      </c>
      <c r="E57" s="11">
        <v>2026</v>
      </c>
      <c r="F57" s="11">
        <v>2028</v>
      </c>
      <c r="G57" s="11">
        <v>2030</v>
      </c>
      <c r="H57" s="11">
        <v>2035</v>
      </c>
      <c r="I57" s="11">
        <v>2040</v>
      </c>
      <c r="J57" s="11">
        <v>2045</v>
      </c>
      <c r="K57" s="11">
        <v>2050</v>
      </c>
    </row>
  </sheetData>
  <mergeCells count="2">
    <mergeCell ref="C1:K1"/>
    <mergeCell ref="D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7C48-8936-45CB-BA61-C1C8711E41F0}">
  <dimension ref="A2:D386"/>
  <sheetViews>
    <sheetView workbookViewId="0">
      <selection activeCell="F24" sqref="F24"/>
    </sheetView>
  </sheetViews>
  <sheetFormatPr defaultRowHeight="14.5" x14ac:dyDescent="0.35"/>
  <sheetData>
    <row r="2" spans="1:4" x14ac:dyDescent="0.35">
      <c r="A2" t="s">
        <v>99</v>
      </c>
      <c r="B2" t="s">
        <v>100</v>
      </c>
      <c r="C2" t="s">
        <v>102</v>
      </c>
      <c r="D2" t="s">
        <v>101</v>
      </c>
    </row>
    <row r="3" spans="1:4" x14ac:dyDescent="0.35">
      <c r="A3" t="s">
        <v>11</v>
      </c>
      <c r="B3">
        <v>2024</v>
      </c>
      <c r="C3" t="str">
        <f>_xlfn.CONCAT(A3,B3)</f>
        <v>AL2024</v>
      </c>
      <c r="D3">
        <v>450.9</v>
      </c>
    </row>
    <row r="4" spans="1:4" x14ac:dyDescent="0.35">
      <c r="A4" t="s">
        <v>11</v>
      </c>
      <c r="B4">
        <v>2026</v>
      </c>
      <c r="C4" t="str">
        <f t="shared" ref="C4:C67" si="0">_xlfn.CONCAT(A4,B4)</f>
        <v>AL2026</v>
      </c>
      <c r="D4">
        <v>422.8</v>
      </c>
    </row>
    <row r="5" spans="1:4" x14ac:dyDescent="0.35">
      <c r="A5" t="s">
        <v>11</v>
      </c>
      <c r="B5">
        <v>2028</v>
      </c>
      <c r="C5" t="str">
        <f t="shared" si="0"/>
        <v>AL2028</v>
      </c>
      <c r="D5">
        <v>370.7</v>
      </c>
    </row>
    <row r="6" spans="1:4" x14ac:dyDescent="0.35">
      <c r="A6" t="s">
        <v>11</v>
      </c>
      <c r="B6">
        <v>2030</v>
      </c>
      <c r="C6" t="str">
        <f t="shared" si="0"/>
        <v>AL2030</v>
      </c>
      <c r="D6">
        <v>360.1</v>
      </c>
    </row>
    <row r="7" spans="1:4" x14ac:dyDescent="0.35">
      <c r="A7" t="s">
        <v>11</v>
      </c>
      <c r="B7">
        <v>2035</v>
      </c>
      <c r="C7" t="str">
        <f t="shared" si="0"/>
        <v>AL2035</v>
      </c>
      <c r="D7">
        <v>302.10000000000002</v>
      </c>
    </row>
    <row r="8" spans="1:4" x14ac:dyDescent="0.35">
      <c r="A8" t="s">
        <v>11</v>
      </c>
      <c r="B8">
        <v>2040</v>
      </c>
      <c r="C8" t="str">
        <f t="shared" si="0"/>
        <v>AL2040</v>
      </c>
      <c r="D8">
        <v>231.6</v>
      </c>
    </row>
    <row r="9" spans="1:4" x14ac:dyDescent="0.35">
      <c r="A9" t="s">
        <v>11</v>
      </c>
      <c r="B9">
        <v>2045</v>
      </c>
      <c r="C9" t="str">
        <f t="shared" si="0"/>
        <v>AL2045</v>
      </c>
      <c r="D9">
        <v>211.6</v>
      </c>
    </row>
    <row r="10" spans="1:4" x14ac:dyDescent="0.35">
      <c r="A10" t="s">
        <v>11</v>
      </c>
      <c r="B10">
        <v>2050</v>
      </c>
      <c r="C10" t="str">
        <f t="shared" si="0"/>
        <v>AL2050</v>
      </c>
      <c r="D10">
        <v>230.1</v>
      </c>
    </row>
    <row r="11" spans="1:4" x14ac:dyDescent="0.35">
      <c r="A11" t="s">
        <v>12</v>
      </c>
      <c r="B11">
        <v>2024</v>
      </c>
      <c r="C11" t="str">
        <f t="shared" si="0"/>
        <v>AR2024</v>
      </c>
      <c r="D11">
        <v>454.7</v>
      </c>
    </row>
    <row r="12" spans="1:4" x14ac:dyDescent="0.35">
      <c r="A12" t="s">
        <v>12</v>
      </c>
      <c r="B12">
        <v>2026</v>
      </c>
      <c r="C12" t="str">
        <f t="shared" si="0"/>
        <v>AR2026</v>
      </c>
      <c r="D12">
        <v>379.6</v>
      </c>
    </row>
    <row r="13" spans="1:4" x14ac:dyDescent="0.35">
      <c r="A13" t="s">
        <v>12</v>
      </c>
      <c r="B13">
        <v>2028</v>
      </c>
      <c r="C13" t="str">
        <f t="shared" si="0"/>
        <v>AR2028</v>
      </c>
      <c r="D13">
        <v>214.1</v>
      </c>
    </row>
    <row r="14" spans="1:4" x14ac:dyDescent="0.35">
      <c r="A14" t="s">
        <v>12</v>
      </c>
      <c r="B14">
        <v>2030</v>
      </c>
      <c r="C14" t="str">
        <f t="shared" si="0"/>
        <v>AR2030</v>
      </c>
      <c r="D14">
        <v>125</v>
      </c>
    </row>
    <row r="15" spans="1:4" x14ac:dyDescent="0.35">
      <c r="A15" t="s">
        <v>12</v>
      </c>
      <c r="B15">
        <v>2035</v>
      </c>
      <c r="C15" t="str">
        <f t="shared" si="0"/>
        <v>AR2035</v>
      </c>
      <c r="D15">
        <v>92.7</v>
      </c>
    </row>
    <row r="16" spans="1:4" x14ac:dyDescent="0.35">
      <c r="A16" t="s">
        <v>12</v>
      </c>
      <c r="B16">
        <v>2040</v>
      </c>
      <c r="C16" t="str">
        <f t="shared" si="0"/>
        <v>AR2040</v>
      </c>
      <c r="D16">
        <v>67.599999999999994</v>
      </c>
    </row>
    <row r="17" spans="1:4" x14ac:dyDescent="0.35">
      <c r="A17" t="s">
        <v>12</v>
      </c>
      <c r="B17">
        <v>2045</v>
      </c>
      <c r="C17" t="str">
        <f t="shared" si="0"/>
        <v>AR2045</v>
      </c>
      <c r="D17">
        <v>72.2</v>
      </c>
    </row>
    <row r="18" spans="1:4" x14ac:dyDescent="0.35">
      <c r="A18" t="s">
        <v>12</v>
      </c>
      <c r="B18">
        <v>2050</v>
      </c>
      <c r="C18" t="str">
        <f t="shared" si="0"/>
        <v>AR2050</v>
      </c>
      <c r="D18">
        <v>164.7</v>
      </c>
    </row>
    <row r="19" spans="1:4" x14ac:dyDescent="0.35">
      <c r="A19" t="s">
        <v>13</v>
      </c>
      <c r="B19">
        <v>2024</v>
      </c>
      <c r="C19" t="str">
        <f t="shared" si="0"/>
        <v>AZ2024</v>
      </c>
      <c r="D19">
        <v>229.5</v>
      </c>
    </row>
    <row r="20" spans="1:4" x14ac:dyDescent="0.35">
      <c r="A20" t="s">
        <v>13</v>
      </c>
      <c r="B20">
        <v>2026</v>
      </c>
      <c r="C20" t="str">
        <f t="shared" si="0"/>
        <v>AZ2026</v>
      </c>
      <c r="D20">
        <v>199.9</v>
      </c>
    </row>
    <row r="21" spans="1:4" x14ac:dyDescent="0.35">
      <c r="A21" t="s">
        <v>13</v>
      </c>
      <c r="B21">
        <v>2028</v>
      </c>
      <c r="C21" t="str">
        <f t="shared" si="0"/>
        <v>AZ2028</v>
      </c>
      <c r="D21">
        <v>148.4</v>
      </c>
    </row>
    <row r="22" spans="1:4" x14ac:dyDescent="0.35">
      <c r="A22" t="s">
        <v>13</v>
      </c>
      <c r="B22">
        <v>2030</v>
      </c>
      <c r="C22" t="str">
        <f t="shared" si="0"/>
        <v>AZ2030</v>
      </c>
      <c r="D22">
        <v>136.80000000000001</v>
      </c>
    </row>
    <row r="23" spans="1:4" x14ac:dyDescent="0.35">
      <c r="A23" t="s">
        <v>13</v>
      </c>
      <c r="B23">
        <v>2035</v>
      </c>
      <c r="C23" t="str">
        <f t="shared" si="0"/>
        <v>AZ2035</v>
      </c>
      <c r="D23">
        <v>105.1</v>
      </c>
    </row>
    <row r="24" spans="1:4" x14ac:dyDescent="0.35">
      <c r="A24" t="s">
        <v>13</v>
      </c>
      <c r="B24">
        <v>2040</v>
      </c>
      <c r="C24" t="str">
        <f t="shared" si="0"/>
        <v>AZ2040</v>
      </c>
      <c r="D24">
        <v>69.3</v>
      </c>
    </row>
    <row r="25" spans="1:4" x14ac:dyDescent="0.35">
      <c r="A25" t="s">
        <v>13</v>
      </c>
      <c r="B25">
        <v>2045</v>
      </c>
      <c r="C25" t="str">
        <f t="shared" si="0"/>
        <v>AZ2045</v>
      </c>
      <c r="D25">
        <v>52.2</v>
      </c>
    </row>
    <row r="26" spans="1:4" x14ac:dyDescent="0.35">
      <c r="A26" t="s">
        <v>13</v>
      </c>
      <c r="B26">
        <v>2050</v>
      </c>
      <c r="C26" t="str">
        <f t="shared" si="0"/>
        <v>AZ2050</v>
      </c>
      <c r="D26">
        <v>75.8</v>
      </c>
    </row>
    <row r="27" spans="1:4" x14ac:dyDescent="0.35">
      <c r="A27" t="s">
        <v>14</v>
      </c>
      <c r="B27">
        <v>2024</v>
      </c>
      <c r="C27" t="str">
        <f t="shared" si="0"/>
        <v>CA2024</v>
      </c>
      <c r="D27">
        <v>143.9</v>
      </c>
    </row>
    <row r="28" spans="1:4" x14ac:dyDescent="0.35">
      <c r="A28" t="s">
        <v>14</v>
      </c>
      <c r="B28">
        <v>2026</v>
      </c>
      <c r="C28" t="str">
        <f t="shared" si="0"/>
        <v>CA2026</v>
      </c>
      <c r="D28">
        <v>128.4</v>
      </c>
    </row>
    <row r="29" spans="1:4" x14ac:dyDescent="0.35">
      <c r="A29" t="s">
        <v>14</v>
      </c>
      <c r="B29">
        <v>2028</v>
      </c>
      <c r="C29" t="str">
        <f t="shared" si="0"/>
        <v>CA2028</v>
      </c>
      <c r="D29">
        <v>87.6</v>
      </c>
    </row>
    <row r="30" spans="1:4" x14ac:dyDescent="0.35">
      <c r="A30" t="s">
        <v>14</v>
      </c>
      <c r="B30">
        <v>2030</v>
      </c>
      <c r="C30" t="str">
        <f t="shared" si="0"/>
        <v>CA2030</v>
      </c>
      <c r="D30">
        <v>55.1</v>
      </c>
    </row>
    <row r="31" spans="1:4" x14ac:dyDescent="0.35">
      <c r="A31" t="s">
        <v>14</v>
      </c>
      <c r="B31">
        <v>2035</v>
      </c>
      <c r="C31" t="str">
        <f t="shared" si="0"/>
        <v>CA2035</v>
      </c>
      <c r="D31">
        <v>33.1</v>
      </c>
    </row>
    <row r="32" spans="1:4" x14ac:dyDescent="0.35">
      <c r="A32" t="s">
        <v>14</v>
      </c>
      <c r="B32">
        <v>2040</v>
      </c>
      <c r="C32" t="str">
        <f t="shared" si="0"/>
        <v>CA2040</v>
      </c>
      <c r="D32">
        <v>18.2</v>
      </c>
    </row>
    <row r="33" spans="1:4" x14ac:dyDescent="0.35">
      <c r="A33" t="s">
        <v>14</v>
      </c>
      <c r="B33">
        <v>2045</v>
      </c>
      <c r="C33" t="str">
        <f t="shared" si="0"/>
        <v>CA2045</v>
      </c>
      <c r="D33">
        <v>13.1</v>
      </c>
    </row>
    <row r="34" spans="1:4" x14ac:dyDescent="0.35">
      <c r="A34" t="s">
        <v>14</v>
      </c>
      <c r="B34">
        <v>2050</v>
      </c>
      <c r="C34" t="str">
        <f t="shared" si="0"/>
        <v>CA2050</v>
      </c>
      <c r="D34">
        <v>23.6</v>
      </c>
    </row>
    <row r="35" spans="1:4" x14ac:dyDescent="0.35">
      <c r="A35" t="s">
        <v>15</v>
      </c>
      <c r="B35">
        <v>2024</v>
      </c>
      <c r="C35" t="str">
        <f t="shared" si="0"/>
        <v>CO2024</v>
      </c>
      <c r="D35">
        <v>497.8</v>
      </c>
    </row>
    <row r="36" spans="1:4" x14ac:dyDescent="0.35">
      <c r="A36" t="s">
        <v>15</v>
      </c>
      <c r="B36">
        <v>2026</v>
      </c>
      <c r="C36" t="str">
        <f t="shared" si="0"/>
        <v>CO2026</v>
      </c>
      <c r="D36">
        <v>435</v>
      </c>
    </row>
    <row r="37" spans="1:4" x14ac:dyDescent="0.35">
      <c r="A37" t="s">
        <v>15</v>
      </c>
      <c r="B37">
        <v>2028</v>
      </c>
      <c r="C37" t="str">
        <f t="shared" si="0"/>
        <v>CO2028</v>
      </c>
      <c r="D37">
        <v>147.69999999999999</v>
      </c>
    </row>
    <row r="38" spans="1:4" x14ac:dyDescent="0.35">
      <c r="A38" t="s">
        <v>15</v>
      </c>
      <c r="B38">
        <v>2030</v>
      </c>
      <c r="C38" t="str">
        <f t="shared" si="0"/>
        <v>CO2030</v>
      </c>
      <c r="D38">
        <v>34.799999999999997</v>
      </c>
    </row>
    <row r="39" spans="1:4" x14ac:dyDescent="0.35">
      <c r="A39" t="s">
        <v>15</v>
      </c>
      <c r="B39">
        <v>2035</v>
      </c>
      <c r="C39" t="str">
        <f t="shared" si="0"/>
        <v>CO2035</v>
      </c>
      <c r="D39">
        <v>26.6</v>
      </c>
    </row>
    <row r="40" spans="1:4" x14ac:dyDescent="0.35">
      <c r="A40" t="s">
        <v>15</v>
      </c>
      <c r="B40">
        <v>2040</v>
      </c>
      <c r="C40" t="str">
        <f t="shared" si="0"/>
        <v>CO2040</v>
      </c>
      <c r="D40">
        <v>18.8</v>
      </c>
    </row>
    <row r="41" spans="1:4" x14ac:dyDescent="0.35">
      <c r="A41" t="s">
        <v>15</v>
      </c>
      <c r="B41">
        <v>2045</v>
      </c>
      <c r="C41" t="str">
        <f t="shared" si="0"/>
        <v>CO2045</v>
      </c>
      <c r="D41">
        <v>7.2</v>
      </c>
    </row>
    <row r="42" spans="1:4" x14ac:dyDescent="0.35">
      <c r="A42" t="s">
        <v>15</v>
      </c>
      <c r="B42">
        <v>2050</v>
      </c>
      <c r="C42" t="str">
        <f t="shared" si="0"/>
        <v>CO2050</v>
      </c>
      <c r="D42">
        <v>23.2</v>
      </c>
    </row>
    <row r="43" spans="1:4" x14ac:dyDescent="0.35">
      <c r="A43" t="s">
        <v>16</v>
      </c>
      <c r="B43">
        <v>2024</v>
      </c>
      <c r="C43" t="str">
        <f t="shared" si="0"/>
        <v>CT2024</v>
      </c>
      <c r="D43">
        <v>238.9</v>
      </c>
    </row>
    <row r="44" spans="1:4" x14ac:dyDescent="0.35">
      <c r="A44" t="s">
        <v>16</v>
      </c>
      <c r="B44">
        <v>2026</v>
      </c>
      <c r="C44" t="str">
        <f t="shared" si="0"/>
        <v>CT2026</v>
      </c>
      <c r="D44">
        <v>235.1</v>
      </c>
    </row>
    <row r="45" spans="1:4" x14ac:dyDescent="0.35">
      <c r="A45" t="s">
        <v>16</v>
      </c>
      <c r="B45">
        <v>2028</v>
      </c>
      <c r="C45" t="str">
        <f t="shared" si="0"/>
        <v>CT2028</v>
      </c>
      <c r="D45">
        <v>225.7</v>
      </c>
    </row>
    <row r="46" spans="1:4" x14ac:dyDescent="0.35">
      <c r="A46" t="s">
        <v>16</v>
      </c>
      <c r="B46">
        <v>2030</v>
      </c>
      <c r="C46" t="str">
        <f t="shared" si="0"/>
        <v>CT2030</v>
      </c>
      <c r="D46">
        <v>211.4</v>
      </c>
    </row>
    <row r="47" spans="1:4" x14ac:dyDescent="0.35">
      <c r="A47" t="s">
        <v>16</v>
      </c>
      <c r="B47">
        <v>2035</v>
      </c>
      <c r="C47" t="str">
        <f t="shared" si="0"/>
        <v>CT2035</v>
      </c>
      <c r="D47">
        <v>192.7</v>
      </c>
    </row>
    <row r="48" spans="1:4" x14ac:dyDescent="0.35">
      <c r="A48" t="s">
        <v>16</v>
      </c>
      <c r="B48">
        <v>2040</v>
      </c>
      <c r="C48" t="str">
        <f t="shared" si="0"/>
        <v>CT2040</v>
      </c>
      <c r="D48">
        <v>191.1</v>
      </c>
    </row>
    <row r="49" spans="1:4" x14ac:dyDescent="0.35">
      <c r="A49" t="s">
        <v>16</v>
      </c>
      <c r="B49">
        <v>2045</v>
      </c>
      <c r="C49" t="str">
        <f t="shared" si="0"/>
        <v>CT2045</v>
      </c>
      <c r="D49">
        <v>203.7</v>
      </c>
    </row>
    <row r="50" spans="1:4" x14ac:dyDescent="0.35">
      <c r="A50" t="s">
        <v>16</v>
      </c>
      <c r="B50">
        <v>2050</v>
      </c>
      <c r="C50" t="str">
        <f t="shared" si="0"/>
        <v>CT2050</v>
      </c>
      <c r="D50">
        <v>218.4</v>
      </c>
    </row>
    <row r="51" spans="1:4" x14ac:dyDescent="0.35">
      <c r="A51" t="s">
        <v>17</v>
      </c>
      <c r="B51">
        <v>2024</v>
      </c>
      <c r="C51" t="str">
        <f t="shared" si="0"/>
        <v>DE2024</v>
      </c>
      <c r="D51">
        <v>412.5</v>
      </c>
    </row>
    <row r="52" spans="1:4" x14ac:dyDescent="0.35">
      <c r="A52" t="s">
        <v>17</v>
      </c>
      <c r="B52">
        <v>2026</v>
      </c>
      <c r="C52" t="str">
        <f t="shared" si="0"/>
        <v>DE2026</v>
      </c>
      <c r="D52">
        <v>403.1</v>
      </c>
    </row>
    <row r="53" spans="1:4" x14ac:dyDescent="0.35">
      <c r="A53" t="s">
        <v>17</v>
      </c>
      <c r="B53">
        <v>2028</v>
      </c>
      <c r="C53" t="str">
        <f t="shared" si="0"/>
        <v>DE2028</v>
      </c>
      <c r="D53">
        <v>379.2</v>
      </c>
    </row>
    <row r="54" spans="1:4" x14ac:dyDescent="0.35">
      <c r="A54" t="s">
        <v>17</v>
      </c>
      <c r="B54">
        <v>2030</v>
      </c>
      <c r="C54" t="str">
        <f t="shared" si="0"/>
        <v>DE2030</v>
      </c>
      <c r="D54">
        <v>357.8</v>
      </c>
    </row>
    <row r="55" spans="1:4" x14ac:dyDescent="0.35">
      <c r="A55" t="s">
        <v>17</v>
      </c>
      <c r="B55">
        <v>2035</v>
      </c>
      <c r="C55" t="str">
        <f t="shared" si="0"/>
        <v>DE2035</v>
      </c>
      <c r="D55">
        <v>325.39999999999998</v>
      </c>
    </row>
    <row r="56" spans="1:4" x14ac:dyDescent="0.35">
      <c r="A56" t="s">
        <v>17</v>
      </c>
      <c r="B56">
        <v>2040</v>
      </c>
      <c r="C56" t="str">
        <f t="shared" si="0"/>
        <v>DE2040</v>
      </c>
      <c r="D56">
        <v>276.2</v>
      </c>
    </row>
    <row r="57" spans="1:4" x14ac:dyDescent="0.35">
      <c r="A57" t="s">
        <v>17</v>
      </c>
      <c r="B57">
        <v>2045</v>
      </c>
      <c r="C57" t="str">
        <f t="shared" si="0"/>
        <v>DE2045</v>
      </c>
      <c r="D57">
        <v>289.8</v>
      </c>
    </row>
    <row r="58" spans="1:4" x14ac:dyDescent="0.35">
      <c r="A58" t="s">
        <v>17</v>
      </c>
      <c r="B58">
        <v>2050</v>
      </c>
      <c r="C58" t="str">
        <f t="shared" si="0"/>
        <v>DE2050</v>
      </c>
      <c r="D58">
        <v>395.8</v>
      </c>
    </row>
    <row r="59" spans="1:4" x14ac:dyDescent="0.35">
      <c r="A59" t="s">
        <v>18</v>
      </c>
      <c r="B59">
        <v>2024</v>
      </c>
      <c r="C59" t="str">
        <f t="shared" si="0"/>
        <v>FL2024</v>
      </c>
      <c r="D59">
        <v>356.5</v>
      </c>
    </row>
    <row r="60" spans="1:4" x14ac:dyDescent="0.35">
      <c r="A60" t="s">
        <v>18</v>
      </c>
      <c r="B60">
        <v>2026</v>
      </c>
      <c r="C60" t="str">
        <f t="shared" si="0"/>
        <v>FL2026</v>
      </c>
      <c r="D60">
        <v>282.39999999999998</v>
      </c>
    </row>
    <row r="61" spans="1:4" x14ac:dyDescent="0.35">
      <c r="A61" t="s">
        <v>18</v>
      </c>
      <c r="B61">
        <v>2028</v>
      </c>
      <c r="C61" t="str">
        <f t="shared" si="0"/>
        <v>FL2028</v>
      </c>
      <c r="D61">
        <v>216.4</v>
      </c>
    </row>
    <row r="62" spans="1:4" x14ac:dyDescent="0.35">
      <c r="A62" t="s">
        <v>18</v>
      </c>
      <c r="B62">
        <v>2030</v>
      </c>
      <c r="C62" t="str">
        <f t="shared" si="0"/>
        <v>FL2030</v>
      </c>
      <c r="D62">
        <v>183.2</v>
      </c>
    </row>
    <row r="63" spans="1:4" x14ac:dyDescent="0.35">
      <c r="A63" t="s">
        <v>18</v>
      </c>
      <c r="B63">
        <v>2035</v>
      </c>
      <c r="C63" t="str">
        <f t="shared" si="0"/>
        <v>FL2035</v>
      </c>
      <c r="D63">
        <v>125.5</v>
      </c>
    </row>
    <row r="64" spans="1:4" x14ac:dyDescent="0.35">
      <c r="A64" t="s">
        <v>18</v>
      </c>
      <c r="B64">
        <v>2040</v>
      </c>
      <c r="C64" t="str">
        <f t="shared" si="0"/>
        <v>FL2040</v>
      </c>
      <c r="D64">
        <v>113.1</v>
      </c>
    </row>
    <row r="65" spans="1:4" x14ac:dyDescent="0.35">
      <c r="A65" t="s">
        <v>18</v>
      </c>
      <c r="B65">
        <v>2045</v>
      </c>
      <c r="C65" t="str">
        <f t="shared" si="0"/>
        <v>FL2045</v>
      </c>
      <c r="D65">
        <v>100.2</v>
      </c>
    </row>
    <row r="66" spans="1:4" x14ac:dyDescent="0.35">
      <c r="A66" t="s">
        <v>18</v>
      </c>
      <c r="B66">
        <v>2050</v>
      </c>
      <c r="C66" t="str">
        <f t="shared" si="0"/>
        <v>FL2050</v>
      </c>
      <c r="D66">
        <v>127.6</v>
      </c>
    </row>
    <row r="67" spans="1:4" x14ac:dyDescent="0.35">
      <c r="A67" t="s">
        <v>19</v>
      </c>
      <c r="B67">
        <v>2024</v>
      </c>
      <c r="C67" t="str">
        <f t="shared" si="0"/>
        <v>GA2024</v>
      </c>
      <c r="D67">
        <v>302.7</v>
      </c>
    </row>
    <row r="68" spans="1:4" x14ac:dyDescent="0.35">
      <c r="A68" t="s">
        <v>19</v>
      </c>
      <c r="B68">
        <v>2026</v>
      </c>
      <c r="C68" t="str">
        <f t="shared" ref="C68:C131" si="1">_xlfn.CONCAT(A68,B68)</f>
        <v>GA2026</v>
      </c>
      <c r="D68">
        <v>266.7</v>
      </c>
    </row>
    <row r="69" spans="1:4" x14ac:dyDescent="0.35">
      <c r="A69" t="s">
        <v>19</v>
      </c>
      <c r="B69">
        <v>2028</v>
      </c>
      <c r="C69" t="str">
        <f t="shared" si="1"/>
        <v>GA2028</v>
      </c>
      <c r="D69">
        <v>211.6</v>
      </c>
    </row>
    <row r="70" spans="1:4" x14ac:dyDescent="0.35">
      <c r="A70" t="s">
        <v>19</v>
      </c>
      <c r="B70">
        <v>2030</v>
      </c>
      <c r="C70" t="str">
        <f t="shared" si="1"/>
        <v>GA2030</v>
      </c>
      <c r="D70">
        <v>188.7</v>
      </c>
    </row>
    <row r="71" spans="1:4" x14ac:dyDescent="0.35">
      <c r="A71" t="s">
        <v>19</v>
      </c>
      <c r="B71">
        <v>2035</v>
      </c>
      <c r="C71" t="str">
        <f t="shared" si="1"/>
        <v>GA2035</v>
      </c>
      <c r="D71">
        <v>132.1</v>
      </c>
    </row>
    <row r="72" spans="1:4" x14ac:dyDescent="0.35">
      <c r="A72" t="s">
        <v>19</v>
      </c>
      <c r="B72">
        <v>2040</v>
      </c>
      <c r="C72" t="str">
        <f t="shared" si="1"/>
        <v>GA2040</v>
      </c>
      <c r="D72">
        <v>87.8</v>
      </c>
    </row>
    <row r="73" spans="1:4" x14ac:dyDescent="0.35">
      <c r="A73" t="s">
        <v>19</v>
      </c>
      <c r="B73">
        <v>2045</v>
      </c>
      <c r="C73" t="str">
        <f t="shared" si="1"/>
        <v>GA2045</v>
      </c>
      <c r="D73">
        <v>63.7</v>
      </c>
    </row>
    <row r="74" spans="1:4" x14ac:dyDescent="0.35">
      <c r="A74" t="s">
        <v>19</v>
      </c>
      <c r="B74">
        <v>2050</v>
      </c>
      <c r="C74" t="str">
        <f t="shared" si="1"/>
        <v>GA2050</v>
      </c>
      <c r="D74">
        <v>96.2</v>
      </c>
    </row>
    <row r="75" spans="1:4" x14ac:dyDescent="0.35">
      <c r="A75" t="s">
        <v>20</v>
      </c>
      <c r="B75">
        <v>2024</v>
      </c>
      <c r="C75" t="str">
        <f t="shared" si="1"/>
        <v>IA2024</v>
      </c>
      <c r="D75">
        <v>432.1</v>
      </c>
    </row>
    <row r="76" spans="1:4" x14ac:dyDescent="0.35">
      <c r="A76" t="s">
        <v>20</v>
      </c>
      <c r="B76">
        <v>2026</v>
      </c>
      <c r="C76" t="str">
        <f t="shared" si="1"/>
        <v>IA2026</v>
      </c>
      <c r="D76">
        <v>341.8</v>
      </c>
    </row>
    <row r="77" spans="1:4" x14ac:dyDescent="0.35">
      <c r="A77" t="s">
        <v>20</v>
      </c>
      <c r="B77">
        <v>2028</v>
      </c>
      <c r="C77" t="str">
        <f t="shared" si="1"/>
        <v>IA2028</v>
      </c>
      <c r="D77">
        <v>164.9</v>
      </c>
    </row>
    <row r="78" spans="1:4" x14ac:dyDescent="0.35">
      <c r="A78" t="s">
        <v>20</v>
      </c>
      <c r="B78">
        <v>2030</v>
      </c>
      <c r="C78" t="str">
        <f t="shared" si="1"/>
        <v>IA2030</v>
      </c>
      <c r="D78">
        <v>109.1</v>
      </c>
    </row>
    <row r="79" spans="1:4" x14ac:dyDescent="0.35">
      <c r="A79" t="s">
        <v>20</v>
      </c>
      <c r="B79">
        <v>2035</v>
      </c>
      <c r="C79" t="str">
        <f t="shared" si="1"/>
        <v>IA2035</v>
      </c>
      <c r="D79">
        <v>95.3</v>
      </c>
    </row>
    <row r="80" spans="1:4" x14ac:dyDescent="0.35">
      <c r="A80" t="s">
        <v>20</v>
      </c>
      <c r="B80">
        <v>2040</v>
      </c>
      <c r="C80" t="str">
        <f t="shared" si="1"/>
        <v>IA2040</v>
      </c>
      <c r="D80">
        <v>72.8</v>
      </c>
    </row>
    <row r="81" spans="1:4" x14ac:dyDescent="0.35">
      <c r="A81" t="s">
        <v>20</v>
      </c>
      <c r="B81">
        <v>2045</v>
      </c>
      <c r="C81" t="str">
        <f t="shared" si="1"/>
        <v>IA2045</v>
      </c>
      <c r="D81">
        <v>62.2</v>
      </c>
    </row>
    <row r="82" spans="1:4" x14ac:dyDescent="0.35">
      <c r="A82" t="s">
        <v>20</v>
      </c>
      <c r="B82">
        <v>2050</v>
      </c>
      <c r="C82" t="str">
        <f t="shared" si="1"/>
        <v>IA2050</v>
      </c>
      <c r="D82">
        <v>89.2</v>
      </c>
    </row>
    <row r="83" spans="1:4" x14ac:dyDescent="0.35">
      <c r="A83" t="s">
        <v>21</v>
      </c>
      <c r="B83">
        <v>2024</v>
      </c>
      <c r="C83" t="str">
        <f t="shared" si="1"/>
        <v>ID2024</v>
      </c>
      <c r="D83">
        <v>67.2</v>
      </c>
    </row>
    <row r="84" spans="1:4" x14ac:dyDescent="0.35">
      <c r="A84" t="s">
        <v>21</v>
      </c>
      <c r="B84">
        <v>2026</v>
      </c>
      <c r="C84" t="str">
        <f t="shared" si="1"/>
        <v>ID2026</v>
      </c>
      <c r="D84">
        <v>59.5</v>
      </c>
    </row>
    <row r="85" spans="1:4" x14ac:dyDescent="0.35">
      <c r="A85" t="s">
        <v>21</v>
      </c>
      <c r="B85">
        <v>2028</v>
      </c>
      <c r="C85" t="str">
        <f t="shared" si="1"/>
        <v>ID2028</v>
      </c>
      <c r="D85">
        <v>41.9</v>
      </c>
    </row>
    <row r="86" spans="1:4" x14ac:dyDescent="0.35">
      <c r="A86" t="s">
        <v>21</v>
      </c>
      <c r="B86">
        <v>2030</v>
      </c>
      <c r="C86" t="str">
        <f t="shared" si="1"/>
        <v>ID2030</v>
      </c>
      <c r="D86">
        <v>33.5</v>
      </c>
    </row>
    <row r="87" spans="1:4" x14ac:dyDescent="0.35">
      <c r="A87" t="s">
        <v>21</v>
      </c>
      <c r="B87">
        <v>2035</v>
      </c>
      <c r="C87" t="str">
        <f t="shared" si="1"/>
        <v>ID2035</v>
      </c>
      <c r="D87">
        <v>34.200000000000003</v>
      </c>
    </row>
    <row r="88" spans="1:4" x14ac:dyDescent="0.35">
      <c r="A88" t="s">
        <v>21</v>
      </c>
      <c r="B88">
        <v>2040</v>
      </c>
      <c r="C88" t="str">
        <f t="shared" si="1"/>
        <v>ID2040</v>
      </c>
      <c r="D88">
        <v>63.8</v>
      </c>
    </row>
    <row r="89" spans="1:4" x14ac:dyDescent="0.35">
      <c r="A89" t="s">
        <v>21</v>
      </c>
      <c r="B89">
        <v>2045</v>
      </c>
      <c r="C89" t="str">
        <f t="shared" si="1"/>
        <v>ID2045</v>
      </c>
      <c r="D89">
        <v>68.400000000000006</v>
      </c>
    </row>
    <row r="90" spans="1:4" x14ac:dyDescent="0.35">
      <c r="A90" t="s">
        <v>21</v>
      </c>
      <c r="B90">
        <v>2050</v>
      </c>
      <c r="C90" t="str">
        <f t="shared" si="1"/>
        <v>ID2050</v>
      </c>
      <c r="D90">
        <v>126.8</v>
      </c>
    </row>
    <row r="91" spans="1:4" x14ac:dyDescent="0.35">
      <c r="A91" t="s">
        <v>22</v>
      </c>
      <c r="B91">
        <v>2024</v>
      </c>
      <c r="C91" t="str">
        <f t="shared" si="1"/>
        <v>IL2024</v>
      </c>
      <c r="D91">
        <v>238.8</v>
      </c>
    </row>
    <row r="92" spans="1:4" x14ac:dyDescent="0.35">
      <c r="A92" t="s">
        <v>22</v>
      </c>
      <c r="B92">
        <v>2026</v>
      </c>
      <c r="C92" t="str">
        <f t="shared" si="1"/>
        <v>IL2026</v>
      </c>
      <c r="D92">
        <v>182.9</v>
      </c>
    </row>
    <row r="93" spans="1:4" x14ac:dyDescent="0.35">
      <c r="A93" t="s">
        <v>22</v>
      </c>
      <c r="B93">
        <v>2028</v>
      </c>
      <c r="C93" t="str">
        <f t="shared" si="1"/>
        <v>IL2028</v>
      </c>
      <c r="D93">
        <v>76.2</v>
      </c>
    </row>
    <row r="94" spans="1:4" x14ac:dyDescent="0.35">
      <c r="A94" t="s">
        <v>22</v>
      </c>
      <c r="B94">
        <v>2030</v>
      </c>
      <c r="C94" t="str">
        <f t="shared" si="1"/>
        <v>IL2030</v>
      </c>
      <c r="D94">
        <v>44.7</v>
      </c>
    </row>
    <row r="95" spans="1:4" x14ac:dyDescent="0.35">
      <c r="A95" t="s">
        <v>22</v>
      </c>
      <c r="B95">
        <v>2035</v>
      </c>
      <c r="C95" t="str">
        <f t="shared" si="1"/>
        <v>IL2035</v>
      </c>
      <c r="D95">
        <v>34.6</v>
      </c>
    </row>
    <row r="96" spans="1:4" x14ac:dyDescent="0.35">
      <c r="A96" t="s">
        <v>22</v>
      </c>
      <c r="B96">
        <v>2040</v>
      </c>
      <c r="C96" t="str">
        <f t="shared" si="1"/>
        <v>IL2040</v>
      </c>
      <c r="D96">
        <v>29.1</v>
      </c>
    </row>
    <row r="97" spans="1:4" x14ac:dyDescent="0.35">
      <c r="A97" t="s">
        <v>22</v>
      </c>
      <c r="B97">
        <v>2045</v>
      </c>
      <c r="C97" t="str">
        <f t="shared" si="1"/>
        <v>IL2045</v>
      </c>
      <c r="D97">
        <v>5.9</v>
      </c>
    </row>
    <row r="98" spans="1:4" x14ac:dyDescent="0.35">
      <c r="A98" t="s">
        <v>22</v>
      </c>
      <c r="B98">
        <v>2050</v>
      </c>
      <c r="C98" t="str">
        <f t="shared" si="1"/>
        <v>IL2050</v>
      </c>
      <c r="D98">
        <v>7.7</v>
      </c>
    </row>
    <row r="99" spans="1:4" x14ac:dyDescent="0.35">
      <c r="A99" t="s">
        <v>23</v>
      </c>
      <c r="B99">
        <v>2024</v>
      </c>
      <c r="C99" t="str">
        <f t="shared" si="1"/>
        <v>IN2024</v>
      </c>
      <c r="D99">
        <v>760.5</v>
      </c>
    </row>
    <row r="100" spans="1:4" x14ac:dyDescent="0.35">
      <c r="A100" t="s">
        <v>23</v>
      </c>
      <c r="B100">
        <v>2026</v>
      </c>
      <c r="C100" t="str">
        <f t="shared" si="1"/>
        <v>IN2026</v>
      </c>
      <c r="D100">
        <v>699</v>
      </c>
    </row>
    <row r="101" spans="1:4" x14ac:dyDescent="0.35">
      <c r="A101" t="s">
        <v>23</v>
      </c>
      <c r="B101">
        <v>2028</v>
      </c>
      <c r="C101" t="str">
        <f t="shared" si="1"/>
        <v>IN2028</v>
      </c>
      <c r="D101">
        <v>538.4</v>
      </c>
    </row>
    <row r="102" spans="1:4" x14ac:dyDescent="0.35">
      <c r="A102" t="s">
        <v>23</v>
      </c>
      <c r="B102">
        <v>2030</v>
      </c>
      <c r="C102" t="str">
        <f t="shared" si="1"/>
        <v>IN2030</v>
      </c>
      <c r="D102">
        <v>444.5</v>
      </c>
    </row>
    <row r="103" spans="1:4" x14ac:dyDescent="0.35">
      <c r="A103" t="s">
        <v>23</v>
      </c>
      <c r="B103">
        <v>2035</v>
      </c>
      <c r="C103" t="str">
        <f t="shared" si="1"/>
        <v>IN2035</v>
      </c>
      <c r="D103">
        <v>325.60000000000002</v>
      </c>
    </row>
    <row r="104" spans="1:4" x14ac:dyDescent="0.35">
      <c r="A104" t="s">
        <v>23</v>
      </c>
      <c r="B104">
        <v>2040</v>
      </c>
      <c r="C104" t="str">
        <f t="shared" si="1"/>
        <v>IN2040</v>
      </c>
      <c r="D104">
        <v>287.3</v>
      </c>
    </row>
    <row r="105" spans="1:4" x14ac:dyDescent="0.35">
      <c r="A105" t="s">
        <v>23</v>
      </c>
      <c r="B105">
        <v>2045</v>
      </c>
      <c r="C105" t="str">
        <f t="shared" si="1"/>
        <v>IN2045</v>
      </c>
      <c r="D105">
        <v>277.5</v>
      </c>
    </row>
    <row r="106" spans="1:4" x14ac:dyDescent="0.35">
      <c r="A106" t="s">
        <v>23</v>
      </c>
      <c r="B106">
        <v>2050</v>
      </c>
      <c r="C106" t="str">
        <f t="shared" si="1"/>
        <v>IN2050</v>
      </c>
      <c r="D106">
        <v>369.5</v>
      </c>
    </row>
    <row r="107" spans="1:4" x14ac:dyDescent="0.35">
      <c r="A107" t="s">
        <v>24</v>
      </c>
      <c r="B107">
        <v>2024</v>
      </c>
      <c r="C107" t="str">
        <f t="shared" si="1"/>
        <v>KS2024</v>
      </c>
      <c r="D107">
        <v>291</v>
      </c>
    </row>
    <row r="108" spans="1:4" x14ac:dyDescent="0.35">
      <c r="A108" t="s">
        <v>24</v>
      </c>
      <c r="B108">
        <v>2026</v>
      </c>
      <c r="C108" t="str">
        <f t="shared" si="1"/>
        <v>KS2026</v>
      </c>
      <c r="D108">
        <v>120.5</v>
      </c>
    </row>
    <row r="109" spans="1:4" x14ac:dyDescent="0.35">
      <c r="A109" t="s">
        <v>24</v>
      </c>
      <c r="B109">
        <v>2028</v>
      </c>
      <c r="C109" t="str">
        <f t="shared" si="1"/>
        <v>KS2028</v>
      </c>
      <c r="D109">
        <v>58.4</v>
      </c>
    </row>
    <row r="110" spans="1:4" x14ac:dyDescent="0.35">
      <c r="A110" t="s">
        <v>24</v>
      </c>
      <c r="B110">
        <v>2030</v>
      </c>
      <c r="C110" t="str">
        <f t="shared" si="1"/>
        <v>KS2030</v>
      </c>
      <c r="D110">
        <v>50</v>
      </c>
    </row>
    <row r="111" spans="1:4" x14ac:dyDescent="0.35">
      <c r="A111" t="s">
        <v>24</v>
      </c>
      <c r="B111">
        <v>2035</v>
      </c>
      <c r="C111" t="str">
        <f t="shared" si="1"/>
        <v>KS2035</v>
      </c>
      <c r="D111">
        <v>37.4</v>
      </c>
    </row>
    <row r="112" spans="1:4" x14ac:dyDescent="0.35">
      <c r="A112" t="s">
        <v>24</v>
      </c>
      <c r="B112">
        <v>2040</v>
      </c>
      <c r="C112" t="str">
        <f t="shared" si="1"/>
        <v>KS2040</v>
      </c>
      <c r="D112">
        <v>25.3</v>
      </c>
    </row>
    <row r="113" spans="1:4" x14ac:dyDescent="0.35">
      <c r="A113" t="s">
        <v>24</v>
      </c>
      <c r="B113">
        <v>2045</v>
      </c>
      <c r="C113" t="str">
        <f t="shared" si="1"/>
        <v>KS2045</v>
      </c>
      <c r="D113">
        <v>13.7</v>
      </c>
    </row>
    <row r="114" spans="1:4" x14ac:dyDescent="0.35">
      <c r="A114" t="s">
        <v>24</v>
      </c>
      <c r="B114">
        <v>2050</v>
      </c>
      <c r="C114" t="str">
        <f t="shared" si="1"/>
        <v>KS2050</v>
      </c>
      <c r="D114">
        <v>30.2</v>
      </c>
    </row>
    <row r="115" spans="1:4" x14ac:dyDescent="0.35">
      <c r="A115" t="s">
        <v>25</v>
      </c>
      <c r="B115">
        <v>2024</v>
      </c>
      <c r="C115" t="str">
        <f t="shared" si="1"/>
        <v>KY2024</v>
      </c>
      <c r="D115">
        <v>944.6</v>
      </c>
    </row>
    <row r="116" spans="1:4" x14ac:dyDescent="0.35">
      <c r="A116" t="s">
        <v>25</v>
      </c>
      <c r="B116">
        <v>2026</v>
      </c>
      <c r="C116" t="str">
        <f t="shared" si="1"/>
        <v>KY2026</v>
      </c>
      <c r="D116">
        <v>926.3</v>
      </c>
    </row>
    <row r="117" spans="1:4" x14ac:dyDescent="0.35">
      <c r="A117" t="s">
        <v>25</v>
      </c>
      <c r="B117">
        <v>2028</v>
      </c>
      <c r="C117" t="str">
        <f t="shared" si="1"/>
        <v>KY2028</v>
      </c>
      <c r="D117">
        <v>831.4</v>
      </c>
    </row>
    <row r="118" spans="1:4" x14ac:dyDescent="0.35">
      <c r="A118" t="s">
        <v>25</v>
      </c>
      <c r="B118">
        <v>2030</v>
      </c>
      <c r="C118" t="str">
        <f t="shared" si="1"/>
        <v>KY2030</v>
      </c>
      <c r="D118">
        <v>761.3</v>
      </c>
    </row>
    <row r="119" spans="1:4" x14ac:dyDescent="0.35">
      <c r="A119" t="s">
        <v>25</v>
      </c>
      <c r="B119">
        <v>2035</v>
      </c>
      <c r="C119" t="str">
        <f t="shared" si="1"/>
        <v>KY2035</v>
      </c>
      <c r="D119">
        <v>605.5</v>
      </c>
    </row>
    <row r="120" spans="1:4" x14ac:dyDescent="0.35">
      <c r="A120" t="s">
        <v>25</v>
      </c>
      <c r="B120">
        <v>2040</v>
      </c>
      <c r="C120" t="str">
        <f t="shared" si="1"/>
        <v>KY2040</v>
      </c>
      <c r="D120">
        <v>377.9</v>
      </c>
    </row>
    <row r="121" spans="1:4" x14ac:dyDescent="0.35">
      <c r="A121" t="s">
        <v>25</v>
      </c>
      <c r="B121">
        <v>2045</v>
      </c>
      <c r="C121" t="str">
        <f t="shared" si="1"/>
        <v>KY2045</v>
      </c>
      <c r="D121">
        <v>388.7</v>
      </c>
    </row>
    <row r="122" spans="1:4" x14ac:dyDescent="0.35">
      <c r="A122" t="s">
        <v>25</v>
      </c>
      <c r="B122">
        <v>2050</v>
      </c>
      <c r="C122" t="str">
        <f t="shared" si="1"/>
        <v>KY2050</v>
      </c>
      <c r="D122">
        <v>399.7</v>
      </c>
    </row>
    <row r="123" spans="1:4" x14ac:dyDescent="0.35">
      <c r="A123" t="s">
        <v>26</v>
      </c>
      <c r="B123">
        <v>2024</v>
      </c>
      <c r="C123" t="str">
        <f t="shared" si="1"/>
        <v>LA2024</v>
      </c>
      <c r="D123">
        <v>461.3</v>
      </c>
    </row>
    <row r="124" spans="1:4" x14ac:dyDescent="0.35">
      <c r="A124" t="s">
        <v>26</v>
      </c>
      <c r="B124">
        <v>2026</v>
      </c>
      <c r="C124" t="str">
        <f t="shared" si="1"/>
        <v>LA2026</v>
      </c>
      <c r="D124">
        <v>429.4</v>
      </c>
    </row>
    <row r="125" spans="1:4" x14ac:dyDescent="0.35">
      <c r="A125" t="s">
        <v>26</v>
      </c>
      <c r="B125">
        <v>2028</v>
      </c>
      <c r="C125" t="str">
        <f t="shared" si="1"/>
        <v>LA2028</v>
      </c>
      <c r="D125">
        <v>359.7</v>
      </c>
    </row>
    <row r="126" spans="1:4" x14ac:dyDescent="0.35">
      <c r="A126" t="s">
        <v>26</v>
      </c>
      <c r="B126">
        <v>2030</v>
      </c>
      <c r="C126" t="str">
        <f t="shared" si="1"/>
        <v>LA2030</v>
      </c>
      <c r="D126">
        <v>285.89999999999998</v>
      </c>
    </row>
    <row r="127" spans="1:4" x14ac:dyDescent="0.35">
      <c r="A127" t="s">
        <v>26</v>
      </c>
      <c r="B127">
        <v>2035</v>
      </c>
      <c r="C127" t="str">
        <f t="shared" si="1"/>
        <v>LA2035</v>
      </c>
      <c r="D127">
        <v>186.2</v>
      </c>
    </row>
    <row r="128" spans="1:4" x14ac:dyDescent="0.35">
      <c r="A128" t="s">
        <v>26</v>
      </c>
      <c r="B128">
        <v>2040</v>
      </c>
      <c r="C128" t="str">
        <f t="shared" si="1"/>
        <v>LA2040</v>
      </c>
      <c r="D128">
        <v>142</v>
      </c>
    </row>
    <row r="129" spans="1:4" x14ac:dyDescent="0.35">
      <c r="A129" t="s">
        <v>26</v>
      </c>
      <c r="B129">
        <v>2045</v>
      </c>
      <c r="C129" t="str">
        <f t="shared" si="1"/>
        <v>LA2045</v>
      </c>
      <c r="D129">
        <v>135</v>
      </c>
    </row>
    <row r="130" spans="1:4" x14ac:dyDescent="0.35">
      <c r="A130" t="s">
        <v>26</v>
      </c>
      <c r="B130">
        <v>2050</v>
      </c>
      <c r="C130" t="str">
        <f t="shared" si="1"/>
        <v>LA2050</v>
      </c>
      <c r="D130">
        <v>224.1</v>
      </c>
    </row>
    <row r="131" spans="1:4" x14ac:dyDescent="0.35">
      <c r="A131" t="s">
        <v>27</v>
      </c>
      <c r="B131">
        <v>2024</v>
      </c>
      <c r="C131" t="str">
        <f t="shared" si="1"/>
        <v>MA2024</v>
      </c>
      <c r="D131">
        <v>273.5</v>
      </c>
    </row>
    <row r="132" spans="1:4" x14ac:dyDescent="0.35">
      <c r="A132" t="s">
        <v>27</v>
      </c>
      <c r="B132">
        <v>2026</v>
      </c>
      <c r="C132" t="str">
        <f t="shared" ref="C132:C195" si="2">_xlfn.CONCAT(A132,B132)</f>
        <v>MA2026</v>
      </c>
      <c r="D132">
        <v>254.5</v>
      </c>
    </row>
    <row r="133" spans="1:4" x14ac:dyDescent="0.35">
      <c r="A133" t="s">
        <v>27</v>
      </c>
      <c r="B133">
        <v>2028</v>
      </c>
      <c r="C133" t="str">
        <f t="shared" si="2"/>
        <v>MA2028</v>
      </c>
      <c r="D133">
        <v>201.2</v>
      </c>
    </row>
    <row r="134" spans="1:4" x14ac:dyDescent="0.35">
      <c r="A134" t="s">
        <v>27</v>
      </c>
      <c r="B134">
        <v>2030</v>
      </c>
      <c r="C134" t="str">
        <f t="shared" si="2"/>
        <v>MA2030</v>
      </c>
      <c r="D134">
        <v>164.8</v>
      </c>
    </row>
    <row r="135" spans="1:4" x14ac:dyDescent="0.35">
      <c r="A135" t="s">
        <v>27</v>
      </c>
      <c r="B135">
        <v>2035</v>
      </c>
      <c r="C135" t="str">
        <f t="shared" si="2"/>
        <v>MA2035</v>
      </c>
      <c r="D135">
        <v>106.9</v>
      </c>
    </row>
    <row r="136" spans="1:4" x14ac:dyDescent="0.35">
      <c r="A136" t="s">
        <v>27</v>
      </c>
      <c r="B136">
        <v>2040</v>
      </c>
      <c r="C136" t="str">
        <f t="shared" si="2"/>
        <v>MA2040</v>
      </c>
      <c r="D136">
        <v>104.7</v>
      </c>
    </row>
    <row r="137" spans="1:4" x14ac:dyDescent="0.35">
      <c r="A137" t="s">
        <v>27</v>
      </c>
      <c r="B137">
        <v>2045</v>
      </c>
      <c r="C137" t="str">
        <f t="shared" si="2"/>
        <v>MA2045</v>
      </c>
      <c r="D137">
        <v>118.5</v>
      </c>
    </row>
    <row r="138" spans="1:4" x14ac:dyDescent="0.35">
      <c r="A138" t="s">
        <v>27</v>
      </c>
      <c r="B138">
        <v>2050</v>
      </c>
      <c r="C138" t="str">
        <f t="shared" si="2"/>
        <v>MA2050</v>
      </c>
      <c r="D138">
        <v>125.4</v>
      </c>
    </row>
    <row r="139" spans="1:4" x14ac:dyDescent="0.35">
      <c r="A139" t="s">
        <v>28</v>
      </c>
      <c r="B139">
        <v>2024</v>
      </c>
      <c r="C139" t="str">
        <f t="shared" si="2"/>
        <v>MD2024</v>
      </c>
      <c r="D139">
        <v>167</v>
      </c>
    </row>
    <row r="140" spans="1:4" x14ac:dyDescent="0.35">
      <c r="A140" t="s">
        <v>28</v>
      </c>
      <c r="B140">
        <v>2026</v>
      </c>
      <c r="C140" t="str">
        <f t="shared" si="2"/>
        <v>MD2026</v>
      </c>
      <c r="D140">
        <v>140.1</v>
      </c>
    </row>
    <row r="141" spans="1:4" x14ac:dyDescent="0.35">
      <c r="A141" t="s">
        <v>28</v>
      </c>
      <c r="B141">
        <v>2028</v>
      </c>
      <c r="C141" t="str">
        <f t="shared" si="2"/>
        <v>MD2028</v>
      </c>
      <c r="D141">
        <v>123.5</v>
      </c>
    </row>
    <row r="142" spans="1:4" x14ac:dyDescent="0.35">
      <c r="A142" t="s">
        <v>28</v>
      </c>
      <c r="B142">
        <v>2030</v>
      </c>
      <c r="C142" t="str">
        <f t="shared" si="2"/>
        <v>MD2030</v>
      </c>
      <c r="D142">
        <v>115.6</v>
      </c>
    </row>
    <row r="143" spans="1:4" x14ac:dyDescent="0.35">
      <c r="A143" t="s">
        <v>28</v>
      </c>
      <c r="B143">
        <v>2035</v>
      </c>
      <c r="C143" t="str">
        <f t="shared" si="2"/>
        <v>MD2035</v>
      </c>
      <c r="D143">
        <v>103</v>
      </c>
    </row>
    <row r="144" spans="1:4" x14ac:dyDescent="0.35">
      <c r="A144" t="s">
        <v>28</v>
      </c>
      <c r="B144">
        <v>2040</v>
      </c>
      <c r="C144" t="str">
        <f t="shared" si="2"/>
        <v>MD2040</v>
      </c>
      <c r="D144">
        <v>94.1</v>
      </c>
    </row>
    <row r="145" spans="1:4" x14ac:dyDescent="0.35">
      <c r="A145" t="s">
        <v>28</v>
      </c>
      <c r="B145">
        <v>2045</v>
      </c>
      <c r="C145" t="str">
        <f t="shared" si="2"/>
        <v>MD2045</v>
      </c>
      <c r="D145">
        <v>96.7</v>
      </c>
    </row>
    <row r="146" spans="1:4" x14ac:dyDescent="0.35">
      <c r="A146" t="s">
        <v>28</v>
      </c>
      <c r="B146">
        <v>2050</v>
      </c>
      <c r="C146" t="str">
        <f t="shared" si="2"/>
        <v>MD2050</v>
      </c>
      <c r="D146">
        <v>113.1</v>
      </c>
    </row>
    <row r="147" spans="1:4" x14ac:dyDescent="0.35">
      <c r="A147" t="s">
        <v>29</v>
      </c>
      <c r="B147">
        <v>2024</v>
      </c>
      <c r="C147" t="str">
        <f t="shared" si="2"/>
        <v>ME2024</v>
      </c>
      <c r="D147">
        <v>50.6</v>
      </c>
    </row>
    <row r="148" spans="1:4" x14ac:dyDescent="0.35">
      <c r="A148" t="s">
        <v>29</v>
      </c>
      <c r="B148">
        <v>2026</v>
      </c>
      <c r="C148" t="str">
        <f t="shared" si="2"/>
        <v>ME2026</v>
      </c>
      <c r="D148">
        <v>61.3</v>
      </c>
    </row>
    <row r="149" spans="1:4" x14ac:dyDescent="0.35">
      <c r="A149" t="s">
        <v>29</v>
      </c>
      <c r="B149">
        <v>2028</v>
      </c>
      <c r="C149" t="str">
        <f t="shared" si="2"/>
        <v>ME2028</v>
      </c>
      <c r="D149">
        <v>65.5</v>
      </c>
    </row>
    <row r="150" spans="1:4" x14ac:dyDescent="0.35">
      <c r="A150" t="s">
        <v>29</v>
      </c>
      <c r="B150">
        <v>2030</v>
      </c>
      <c r="C150" t="str">
        <f t="shared" si="2"/>
        <v>ME2030</v>
      </c>
      <c r="D150">
        <v>42.5</v>
      </c>
    </row>
    <row r="151" spans="1:4" x14ac:dyDescent="0.35">
      <c r="A151" t="s">
        <v>29</v>
      </c>
      <c r="B151">
        <v>2035</v>
      </c>
      <c r="C151" t="str">
        <f t="shared" si="2"/>
        <v>ME2035</v>
      </c>
      <c r="D151">
        <v>29.6</v>
      </c>
    </row>
    <row r="152" spans="1:4" x14ac:dyDescent="0.35">
      <c r="A152" t="s">
        <v>29</v>
      </c>
      <c r="B152">
        <v>2040</v>
      </c>
      <c r="C152" t="str">
        <f t="shared" si="2"/>
        <v>ME2040</v>
      </c>
      <c r="D152">
        <v>32.700000000000003</v>
      </c>
    </row>
    <row r="153" spans="1:4" x14ac:dyDescent="0.35">
      <c r="A153" t="s">
        <v>29</v>
      </c>
      <c r="B153">
        <v>2045</v>
      </c>
      <c r="C153" t="str">
        <f t="shared" si="2"/>
        <v>ME2045</v>
      </c>
      <c r="D153">
        <v>52.3</v>
      </c>
    </row>
    <row r="154" spans="1:4" x14ac:dyDescent="0.35">
      <c r="A154" t="s">
        <v>29</v>
      </c>
      <c r="B154">
        <v>2050</v>
      </c>
      <c r="C154" t="str">
        <f t="shared" si="2"/>
        <v>ME2050</v>
      </c>
      <c r="D154">
        <v>98.6</v>
      </c>
    </row>
    <row r="155" spans="1:4" x14ac:dyDescent="0.35">
      <c r="A155" t="s">
        <v>30</v>
      </c>
      <c r="B155">
        <v>2024</v>
      </c>
      <c r="C155" t="str">
        <f t="shared" si="2"/>
        <v>MI2024</v>
      </c>
      <c r="D155">
        <v>513</v>
      </c>
    </row>
    <row r="156" spans="1:4" x14ac:dyDescent="0.35">
      <c r="A156" t="s">
        <v>30</v>
      </c>
      <c r="B156">
        <v>2026</v>
      </c>
      <c r="C156" t="str">
        <f t="shared" si="2"/>
        <v>MI2026</v>
      </c>
      <c r="D156">
        <v>435.7</v>
      </c>
    </row>
    <row r="157" spans="1:4" x14ac:dyDescent="0.35">
      <c r="A157" t="s">
        <v>30</v>
      </c>
      <c r="B157">
        <v>2028</v>
      </c>
      <c r="C157" t="str">
        <f t="shared" si="2"/>
        <v>MI2028</v>
      </c>
      <c r="D157">
        <v>387.3</v>
      </c>
    </row>
    <row r="158" spans="1:4" x14ac:dyDescent="0.35">
      <c r="A158" t="s">
        <v>30</v>
      </c>
      <c r="B158">
        <v>2030</v>
      </c>
      <c r="C158" t="str">
        <f t="shared" si="2"/>
        <v>MI2030</v>
      </c>
      <c r="D158">
        <v>329.6</v>
      </c>
    </row>
    <row r="159" spans="1:4" x14ac:dyDescent="0.35">
      <c r="A159" t="s">
        <v>30</v>
      </c>
      <c r="B159">
        <v>2035</v>
      </c>
      <c r="C159" t="str">
        <f t="shared" si="2"/>
        <v>MI2035</v>
      </c>
      <c r="D159">
        <v>307.7</v>
      </c>
    </row>
    <row r="160" spans="1:4" x14ac:dyDescent="0.35">
      <c r="A160" t="s">
        <v>30</v>
      </c>
      <c r="B160">
        <v>2040</v>
      </c>
      <c r="C160" t="str">
        <f t="shared" si="2"/>
        <v>MI2040</v>
      </c>
      <c r="D160">
        <v>284.5</v>
      </c>
    </row>
    <row r="161" spans="1:4" x14ac:dyDescent="0.35">
      <c r="A161" t="s">
        <v>30</v>
      </c>
      <c r="B161">
        <v>2045</v>
      </c>
      <c r="C161" t="str">
        <f t="shared" si="2"/>
        <v>MI2045</v>
      </c>
      <c r="D161">
        <v>265.8</v>
      </c>
    </row>
    <row r="162" spans="1:4" x14ac:dyDescent="0.35">
      <c r="A162" t="s">
        <v>30</v>
      </c>
      <c r="B162">
        <v>2050</v>
      </c>
      <c r="C162" t="str">
        <f t="shared" si="2"/>
        <v>MI2050</v>
      </c>
      <c r="D162">
        <v>276.3</v>
      </c>
    </row>
    <row r="163" spans="1:4" x14ac:dyDescent="0.35">
      <c r="A163" t="s">
        <v>31</v>
      </c>
      <c r="B163">
        <v>2024</v>
      </c>
      <c r="C163" t="str">
        <f t="shared" si="2"/>
        <v>MN2024</v>
      </c>
      <c r="D163">
        <v>266.60000000000002</v>
      </c>
    </row>
    <row r="164" spans="1:4" x14ac:dyDescent="0.35">
      <c r="A164" t="s">
        <v>31</v>
      </c>
      <c r="B164">
        <v>2026</v>
      </c>
      <c r="C164" t="str">
        <f t="shared" si="2"/>
        <v>MN2026</v>
      </c>
      <c r="D164">
        <v>136.5</v>
      </c>
    </row>
    <row r="165" spans="1:4" x14ac:dyDescent="0.35">
      <c r="A165" t="s">
        <v>31</v>
      </c>
      <c r="B165">
        <v>2028</v>
      </c>
      <c r="C165" t="str">
        <f t="shared" si="2"/>
        <v>MN2028</v>
      </c>
      <c r="D165">
        <v>89.6</v>
      </c>
    </row>
    <row r="166" spans="1:4" x14ac:dyDescent="0.35">
      <c r="A166" t="s">
        <v>31</v>
      </c>
      <c r="B166">
        <v>2030</v>
      </c>
      <c r="C166" t="str">
        <f t="shared" si="2"/>
        <v>MN2030</v>
      </c>
      <c r="D166">
        <v>61.4</v>
      </c>
    </row>
    <row r="167" spans="1:4" x14ac:dyDescent="0.35">
      <c r="A167" t="s">
        <v>31</v>
      </c>
      <c r="B167">
        <v>2035</v>
      </c>
      <c r="C167" t="str">
        <f t="shared" si="2"/>
        <v>MN2035</v>
      </c>
      <c r="D167">
        <v>22</v>
      </c>
    </row>
    <row r="168" spans="1:4" x14ac:dyDescent="0.35">
      <c r="A168" t="s">
        <v>31</v>
      </c>
      <c r="B168">
        <v>2040</v>
      </c>
      <c r="C168" t="str">
        <f t="shared" si="2"/>
        <v>MN2040</v>
      </c>
      <c r="D168">
        <v>15.2</v>
      </c>
    </row>
    <row r="169" spans="1:4" x14ac:dyDescent="0.35">
      <c r="A169" t="s">
        <v>31</v>
      </c>
      <c r="B169">
        <v>2045</v>
      </c>
      <c r="C169" t="str">
        <f t="shared" si="2"/>
        <v>MN2045</v>
      </c>
      <c r="D169">
        <v>18.899999999999999</v>
      </c>
    </row>
    <row r="170" spans="1:4" x14ac:dyDescent="0.35">
      <c r="A170" t="s">
        <v>31</v>
      </c>
      <c r="B170">
        <v>2050</v>
      </c>
      <c r="C170" t="str">
        <f t="shared" si="2"/>
        <v>MN2050</v>
      </c>
      <c r="D170">
        <v>32.9</v>
      </c>
    </row>
    <row r="171" spans="1:4" x14ac:dyDescent="0.35">
      <c r="A171" t="s">
        <v>32</v>
      </c>
      <c r="B171">
        <v>2024</v>
      </c>
      <c r="C171" t="str">
        <f t="shared" si="2"/>
        <v>MO2024</v>
      </c>
      <c r="D171">
        <v>841.9</v>
      </c>
    </row>
    <row r="172" spans="1:4" x14ac:dyDescent="0.35">
      <c r="A172" t="s">
        <v>32</v>
      </c>
      <c r="B172">
        <v>2026</v>
      </c>
      <c r="C172" t="str">
        <f t="shared" si="2"/>
        <v>MO2026</v>
      </c>
      <c r="D172">
        <v>805.4</v>
      </c>
    </row>
    <row r="173" spans="1:4" x14ac:dyDescent="0.35">
      <c r="A173" t="s">
        <v>32</v>
      </c>
      <c r="B173">
        <v>2028</v>
      </c>
      <c r="C173" t="str">
        <f t="shared" si="2"/>
        <v>MO2028</v>
      </c>
      <c r="D173">
        <v>487.7</v>
      </c>
    </row>
    <row r="174" spans="1:4" x14ac:dyDescent="0.35">
      <c r="A174" t="s">
        <v>32</v>
      </c>
      <c r="B174">
        <v>2030</v>
      </c>
      <c r="C174" t="str">
        <f t="shared" si="2"/>
        <v>MO2030</v>
      </c>
      <c r="D174">
        <v>339.9</v>
      </c>
    </row>
    <row r="175" spans="1:4" x14ac:dyDescent="0.35">
      <c r="A175" t="s">
        <v>32</v>
      </c>
      <c r="B175">
        <v>2035</v>
      </c>
      <c r="C175" t="str">
        <f t="shared" si="2"/>
        <v>MO2035</v>
      </c>
      <c r="D175">
        <v>288.3</v>
      </c>
    </row>
    <row r="176" spans="1:4" x14ac:dyDescent="0.35">
      <c r="A176" t="s">
        <v>32</v>
      </c>
      <c r="B176">
        <v>2040</v>
      </c>
      <c r="C176" t="str">
        <f t="shared" si="2"/>
        <v>MO2040</v>
      </c>
      <c r="D176">
        <v>201.9</v>
      </c>
    </row>
    <row r="177" spans="1:4" x14ac:dyDescent="0.35">
      <c r="A177" t="s">
        <v>32</v>
      </c>
      <c r="B177">
        <v>2045</v>
      </c>
      <c r="C177" t="str">
        <f t="shared" si="2"/>
        <v>MO2045</v>
      </c>
      <c r="D177">
        <v>168.9</v>
      </c>
    </row>
    <row r="178" spans="1:4" x14ac:dyDescent="0.35">
      <c r="A178" t="s">
        <v>32</v>
      </c>
      <c r="B178">
        <v>2050</v>
      </c>
      <c r="C178" t="str">
        <f t="shared" si="2"/>
        <v>MO2050</v>
      </c>
      <c r="D178">
        <v>147.9</v>
      </c>
    </row>
    <row r="179" spans="1:4" x14ac:dyDescent="0.35">
      <c r="A179" t="s">
        <v>33</v>
      </c>
      <c r="B179">
        <v>2024</v>
      </c>
      <c r="C179" t="str">
        <f t="shared" si="2"/>
        <v>MS2024</v>
      </c>
      <c r="D179">
        <v>451.3</v>
      </c>
    </row>
    <row r="180" spans="1:4" x14ac:dyDescent="0.35">
      <c r="A180" t="s">
        <v>33</v>
      </c>
      <c r="B180">
        <v>2026</v>
      </c>
      <c r="C180" t="str">
        <f t="shared" si="2"/>
        <v>MS2026</v>
      </c>
      <c r="D180">
        <v>431.5</v>
      </c>
    </row>
    <row r="181" spans="1:4" x14ac:dyDescent="0.35">
      <c r="A181" t="s">
        <v>33</v>
      </c>
      <c r="B181">
        <v>2028</v>
      </c>
      <c r="C181" t="str">
        <f t="shared" si="2"/>
        <v>MS2028</v>
      </c>
      <c r="D181">
        <v>378</v>
      </c>
    </row>
    <row r="182" spans="1:4" x14ac:dyDescent="0.35">
      <c r="A182" t="s">
        <v>33</v>
      </c>
      <c r="B182">
        <v>2030</v>
      </c>
      <c r="C182" t="str">
        <f t="shared" si="2"/>
        <v>MS2030</v>
      </c>
      <c r="D182">
        <v>321.89999999999998</v>
      </c>
    </row>
    <row r="183" spans="1:4" x14ac:dyDescent="0.35">
      <c r="A183" t="s">
        <v>33</v>
      </c>
      <c r="B183">
        <v>2035</v>
      </c>
      <c r="C183" t="str">
        <f t="shared" si="2"/>
        <v>MS2035</v>
      </c>
      <c r="D183">
        <v>208.9</v>
      </c>
    </row>
    <row r="184" spans="1:4" x14ac:dyDescent="0.35">
      <c r="A184" t="s">
        <v>33</v>
      </c>
      <c r="B184">
        <v>2040</v>
      </c>
      <c r="C184" t="str">
        <f t="shared" si="2"/>
        <v>MS2040</v>
      </c>
      <c r="D184">
        <v>69.2</v>
      </c>
    </row>
    <row r="185" spans="1:4" x14ac:dyDescent="0.35">
      <c r="A185" t="s">
        <v>33</v>
      </c>
      <c r="B185">
        <v>2045</v>
      </c>
      <c r="C185" t="str">
        <f t="shared" si="2"/>
        <v>MS2045</v>
      </c>
      <c r="D185">
        <v>64.099999999999994</v>
      </c>
    </row>
    <row r="186" spans="1:4" x14ac:dyDescent="0.35">
      <c r="A186" t="s">
        <v>33</v>
      </c>
      <c r="B186">
        <v>2050</v>
      </c>
      <c r="C186" t="str">
        <f t="shared" si="2"/>
        <v>MS2050</v>
      </c>
      <c r="D186">
        <v>93.5</v>
      </c>
    </row>
    <row r="187" spans="1:4" x14ac:dyDescent="0.35">
      <c r="A187" t="s">
        <v>34</v>
      </c>
      <c r="B187">
        <v>2024</v>
      </c>
      <c r="C187" t="str">
        <f t="shared" si="2"/>
        <v>MT2024</v>
      </c>
      <c r="D187">
        <v>295.3</v>
      </c>
    </row>
    <row r="188" spans="1:4" x14ac:dyDescent="0.35">
      <c r="A188" t="s">
        <v>34</v>
      </c>
      <c r="B188">
        <v>2026</v>
      </c>
      <c r="C188" t="str">
        <f t="shared" si="2"/>
        <v>MT2026</v>
      </c>
      <c r="D188">
        <v>80.7</v>
      </c>
    </row>
    <row r="189" spans="1:4" x14ac:dyDescent="0.35">
      <c r="A189" t="s">
        <v>34</v>
      </c>
      <c r="B189">
        <v>2028</v>
      </c>
      <c r="C189" t="str">
        <f t="shared" si="2"/>
        <v>MT2028</v>
      </c>
      <c r="D189">
        <v>30.8</v>
      </c>
    </row>
    <row r="190" spans="1:4" x14ac:dyDescent="0.35">
      <c r="A190" t="s">
        <v>34</v>
      </c>
      <c r="B190">
        <v>2030</v>
      </c>
      <c r="C190" t="str">
        <f t="shared" si="2"/>
        <v>MT2030</v>
      </c>
      <c r="D190">
        <v>21.7</v>
      </c>
    </row>
    <row r="191" spans="1:4" x14ac:dyDescent="0.35">
      <c r="A191" t="s">
        <v>34</v>
      </c>
      <c r="B191">
        <v>2035</v>
      </c>
      <c r="C191" t="str">
        <f t="shared" si="2"/>
        <v>MT2035</v>
      </c>
      <c r="D191">
        <v>27.8</v>
      </c>
    </row>
    <row r="192" spans="1:4" x14ac:dyDescent="0.35">
      <c r="A192" t="s">
        <v>34</v>
      </c>
      <c r="B192">
        <v>2040</v>
      </c>
      <c r="C192" t="str">
        <f t="shared" si="2"/>
        <v>MT2040</v>
      </c>
      <c r="D192">
        <v>20.3</v>
      </c>
    </row>
    <row r="193" spans="1:4" x14ac:dyDescent="0.35">
      <c r="A193" t="s">
        <v>34</v>
      </c>
      <c r="B193">
        <v>2045</v>
      </c>
      <c r="C193" t="str">
        <f t="shared" si="2"/>
        <v>MT2045</v>
      </c>
      <c r="D193">
        <v>21</v>
      </c>
    </row>
    <row r="194" spans="1:4" x14ac:dyDescent="0.35">
      <c r="A194" t="s">
        <v>34</v>
      </c>
      <c r="B194">
        <v>2050</v>
      </c>
      <c r="C194" t="str">
        <f t="shared" si="2"/>
        <v>MT2050</v>
      </c>
      <c r="D194">
        <v>36</v>
      </c>
    </row>
    <row r="195" spans="1:4" x14ac:dyDescent="0.35">
      <c r="A195" t="s">
        <v>35</v>
      </c>
      <c r="B195">
        <v>2024</v>
      </c>
      <c r="C195" t="str">
        <f t="shared" si="2"/>
        <v>NC2024</v>
      </c>
      <c r="D195">
        <v>385.7</v>
      </c>
    </row>
    <row r="196" spans="1:4" x14ac:dyDescent="0.35">
      <c r="A196" t="s">
        <v>35</v>
      </c>
      <c r="B196">
        <v>2026</v>
      </c>
      <c r="C196" t="str">
        <f t="shared" ref="C196:C259" si="3">_xlfn.CONCAT(A196,B196)</f>
        <v>NC2026</v>
      </c>
      <c r="D196">
        <v>333.9</v>
      </c>
    </row>
    <row r="197" spans="1:4" x14ac:dyDescent="0.35">
      <c r="A197" t="s">
        <v>35</v>
      </c>
      <c r="B197">
        <v>2028</v>
      </c>
      <c r="C197" t="str">
        <f t="shared" si="3"/>
        <v>NC2028</v>
      </c>
      <c r="D197">
        <v>237.6</v>
      </c>
    </row>
    <row r="198" spans="1:4" x14ac:dyDescent="0.35">
      <c r="A198" t="s">
        <v>35</v>
      </c>
      <c r="B198">
        <v>2030</v>
      </c>
      <c r="C198" t="str">
        <f t="shared" si="3"/>
        <v>NC2030</v>
      </c>
      <c r="D198">
        <v>199.6</v>
      </c>
    </row>
    <row r="199" spans="1:4" x14ac:dyDescent="0.35">
      <c r="A199" t="s">
        <v>35</v>
      </c>
      <c r="B199">
        <v>2035</v>
      </c>
      <c r="C199" t="str">
        <f t="shared" si="3"/>
        <v>NC2035</v>
      </c>
      <c r="D199">
        <v>110.3</v>
      </c>
    </row>
    <row r="200" spans="1:4" x14ac:dyDescent="0.35">
      <c r="A200" t="s">
        <v>35</v>
      </c>
      <c r="B200">
        <v>2040</v>
      </c>
      <c r="C200" t="str">
        <f t="shared" si="3"/>
        <v>NC2040</v>
      </c>
      <c r="D200">
        <v>82.2</v>
      </c>
    </row>
    <row r="201" spans="1:4" x14ac:dyDescent="0.35">
      <c r="A201" t="s">
        <v>35</v>
      </c>
      <c r="B201">
        <v>2045</v>
      </c>
      <c r="C201" t="str">
        <f t="shared" si="3"/>
        <v>NC2045</v>
      </c>
      <c r="D201">
        <v>72.099999999999994</v>
      </c>
    </row>
    <row r="202" spans="1:4" x14ac:dyDescent="0.35">
      <c r="A202" t="s">
        <v>35</v>
      </c>
      <c r="B202">
        <v>2050</v>
      </c>
      <c r="C202" t="str">
        <f t="shared" si="3"/>
        <v>NC2050</v>
      </c>
      <c r="D202">
        <v>79.3</v>
      </c>
    </row>
    <row r="203" spans="1:4" x14ac:dyDescent="0.35">
      <c r="A203" t="s">
        <v>36</v>
      </c>
      <c r="B203">
        <v>2024</v>
      </c>
      <c r="C203" t="str">
        <f t="shared" si="3"/>
        <v>ND2024</v>
      </c>
      <c r="D203">
        <v>301.3</v>
      </c>
    </row>
    <row r="204" spans="1:4" x14ac:dyDescent="0.35">
      <c r="A204" t="s">
        <v>36</v>
      </c>
      <c r="B204">
        <v>2026</v>
      </c>
      <c r="C204" t="str">
        <f t="shared" si="3"/>
        <v>ND2026</v>
      </c>
      <c r="D204">
        <v>171.2</v>
      </c>
    </row>
    <row r="205" spans="1:4" x14ac:dyDescent="0.35">
      <c r="A205" t="s">
        <v>36</v>
      </c>
      <c r="B205">
        <v>2028</v>
      </c>
      <c r="C205" t="str">
        <f t="shared" si="3"/>
        <v>ND2028</v>
      </c>
      <c r="D205">
        <v>83.6</v>
      </c>
    </row>
    <row r="206" spans="1:4" x14ac:dyDescent="0.35">
      <c r="A206" t="s">
        <v>36</v>
      </c>
      <c r="B206">
        <v>2030</v>
      </c>
      <c r="C206" t="str">
        <f t="shared" si="3"/>
        <v>ND2030</v>
      </c>
      <c r="D206">
        <v>49.8</v>
      </c>
    </row>
    <row r="207" spans="1:4" x14ac:dyDescent="0.35">
      <c r="A207" t="s">
        <v>36</v>
      </c>
      <c r="B207">
        <v>2035</v>
      </c>
      <c r="C207" t="str">
        <f t="shared" si="3"/>
        <v>ND2035</v>
      </c>
      <c r="D207">
        <v>32.799999999999997</v>
      </c>
    </row>
    <row r="208" spans="1:4" x14ac:dyDescent="0.35">
      <c r="A208" t="s">
        <v>36</v>
      </c>
      <c r="B208">
        <v>2040</v>
      </c>
      <c r="C208" t="str">
        <f t="shared" si="3"/>
        <v>ND2040</v>
      </c>
      <c r="D208">
        <v>16.399999999999999</v>
      </c>
    </row>
    <row r="209" spans="1:4" x14ac:dyDescent="0.35">
      <c r="A209" t="s">
        <v>36</v>
      </c>
      <c r="B209">
        <v>2045</v>
      </c>
      <c r="C209" t="str">
        <f t="shared" si="3"/>
        <v>ND2045</v>
      </c>
      <c r="D209">
        <v>15.6</v>
      </c>
    </row>
    <row r="210" spans="1:4" x14ac:dyDescent="0.35">
      <c r="A210" t="s">
        <v>36</v>
      </c>
      <c r="B210">
        <v>2050</v>
      </c>
      <c r="C210" t="str">
        <f t="shared" si="3"/>
        <v>ND2050</v>
      </c>
      <c r="D210">
        <v>27</v>
      </c>
    </row>
    <row r="211" spans="1:4" x14ac:dyDescent="0.35">
      <c r="A211" t="s">
        <v>37</v>
      </c>
      <c r="B211">
        <v>2024</v>
      </c>
      <c r="C211" t="str">
        <f t="shared" si="3"/>
        <v>NE2024</v>
      </c>
      <c r="D211">
        <v>167.6</v>
      </c>
    </row>
    <row r="212" spans="1:4" x14ac:dyDescent="0.35">
      <c r="A212" t="s">
        <v>37</v>
      </c>
      <c r="B212">
        <v>2026</v>
      </c>
      <c r="C212" t="str">
        <f t="shared" si="3"/>
        <v>NE2026</v>
      </c>
      <c r="D212">
        <v>116.8</v>
      </c>
    </row>
    <row r="213" spans="1:4" x14ac:dyDescent="0.35">
      <c r="A213" t="s">
        <v>37</v>
      </c>
      <c r="B213">
        <v>2028</v>
      </c>
      <c r="C213" t="str">
        <f t="shared" si="3"/>
        <v>NE2028</v>
      </c>
      <c r="D213">
        <v>59</v>
      </c>
    </row>
    <row r="214" spans="1:4" x14ac:dyDescent="0.35">
      <c r="A214" t="s">
        <v>37</v>
      </c>
      <c r="B214">
        <v>2030</v>
      </c>
      <c r="C214" t="str">
        <f t="shared" si="3"/>
        <v>NE2030</v>
      </c>
      <c r="D214">
        <v>46</v>
      </c>
    </row>
    <row r="215" spans="1:4" x14ac:dyDescent="0.35">
      <c r="A215" t="s">
        <v>37</v>
      </c>
      <c r="B215">
        <v>2035</v>
      </c>
      <c r="C215" t="str">
        <f t="shared" si="3"/>
        <v>NE2035</v>
      </c>
      <c r="D215">
        <v>42.9</v>
      </c>
    </row>
    <row r="216" spans="1:4" x14ac:dyDescent="0.35">
      <c r="A216" t="s">
        <v>37</v>
      </c>
      <c r="B216">
        <v>2040</v>
      </c>
      <c r="C216" t="str">
        <f t="shared" si="3"/>
        <v>NE2040</v>
      </c>
      <c r="D216">
        <v>17.3</v>
      </c>
    </row>
    <row r="217" spans="1:4" x14ac:dyDescent="0.35">
      <c r="A217" t="s">
        <v>37</v>
      </c>
      <c r="B217">
        <v>2045</v>
      </c>
      <c r="C217" t="str">
        <f t="shared" si="3"/>
        <v>NE2045</v>
      </c>
      <c r="D217">
        <v>18.5</v>
      </c>
    </row>
    <row r="218" spans="1:4" x14ac:dyDescent="0.35">
      <c r="A218" t="s">
        <v>37</v>
      </c>
      <c r="B218">
        <v>2050</v>
      </c>
      <c r="C218" t="str">
        <f t="shared" si="3"/>
        <v>NE2050</v>
      </c>
      <c r="D218">
        <v>33.299999999999997</v>
      </c>
    </row>
    <row r="219" spans="1:4" x14ac:dyDescent="0.35">
      <c r="A219" t="s">
        <v>38</v>
      </c>
      <c r="B219">
        <v>2024</v>
      </c>
      <c r="C219" t="str">
        <f t="shared" si="3"/>
        <v>NH2024</v>
      </c>
      <c r="D219">
        <v>73.2</v>
      </c>
    </row>
    <row r="220" spans="1:4" x14ac:dyDescent="0.35">
      <c r="A220" t="s">
        <v>38</v>
      </c>
      <c r="B220">
        <v>2026</v>
      </c>
      <c r="C220" t="str">
        <f t="shared" si="3"/>
        <v>NH2026</v>
      </c>
      <c r="D220">
        <v>67.599999999999994</v>
      </c>
    </row>
    <row r="221" spans="1:4" x14ac:dyDescent="0.35">
      <c r="A221" t="s">
        <v>38</v>
      </c>
      <c r="B221">
        <v>2028</v>
      </c>
      <c r="C221" t="str">
        <f t="shared" si="3"/>
        <v>NH2028</v>
      </c>
      <c r="D221">
        <v>54.2</v>
      </c>
    </row>
    <row r="222" spans="1:4" x14ac:dyDescent="0.35">
      <c r="A222" t="s">
        <v>38</v>
      </c>
      <c r="B222">
        <v>2030</v>
      </c>
      <c r="C222" t="str">
        <f t="shared" si="3"/>
        <v>NH2030</v>
      </c>
      <c r="D222">
        <v>37.700000000000003</v>
      </c>
    </row>
    <row r="223" spans="1:4" x14ac:dyDescent="0.35">
      <c r="A223" t="s">
        <v>38</v>
      </c>
      <c r="B223">
        <v>2035</v>
      </c>
      <c r="C223" t="str">
        <f t="shared" si="3"/>
        <v>NH2035</v>
      </c>
      <c r="D223">
        <v>30.4</v>
      </c>
    </row>
    <row r="224" spans="1:4" x14ac:dyDescent="0.35">
      <c r="A224" t="s">
        <v>38</v>
      </c>
      <c r="B224">
        <v>2040</v>
      </c>
      <c r="C224" t="str">
        <f t="shared" si="3"/>
        <v>NH2040</v>
      </c>
      <c r="D224">
        <v>32</v>
      </c>
    </row>
    <row r="225" spans="1:4" x14ac:dyDescent="0.35">
      <c r="A225" t="s">
        <v>38</v>
      </c>
      <c r="B225">
        <v>2045</v>
      </c>
      <c r="C225" t="str">
        <f t="shared" si="3"/>
        <v>NH2045</v>
      </c>
      <c r="D225">
        <v>40.6</v>
      </c>
    </row>
    <row r="226" spans="1:4" x14ac:dyDescent="0.35">
      <c r="A226" t="s">
        <v>38</v>
      </c>
      <c r="B226">
        <v>2050</v>
      </c>
      <c r="C226" t="str">
        <f t="shared" si="3"/>
        <v>NH2050</v>
      </c>
      <c r="D226">
        <v>60.9</v>
      </c>
    </row>
    <row r="227" spans="1:4" x14ac:dyDescent="0.35">
      <c r="A227" t="s">
        <v>39</v>
      </c>
      <c r="B227">
        <v>2024</v>
      </c>
      <c r="C227" t="str">
        <f t="shared" si="3"/>
        <v>NJ2024</v>
      </c>
      <c r="D227">
        <v>256.3</v>
      </c>
    </row>
    <row r="228" spans="1:4" x14ac:dyDescent="0.35">
      <c r="A228" t="s">
        <v>39</v>
      </c>
      <c r="B228">
        <v>2026</v>
      </c>
      <c r="C228" t="str">
        <f t="shared" si="3"/>
        <v>NJ2026</v>
      </c>
      <c r="D228">
        <v>249.6</v>
      </c>
    </row>
    <row r="229" spans="1:4" x14ac:dyDescent="0.35">
      <c r="A229" t="s">
        <v>39</v>
      </c>
      <c r="B229">
        <v>2028</v>
      </c>
      <c r="C229" t="str">
        <f t="shared" si="3"/>
        <v>NJ2028</v>
      </c>
      <c r="D229">
        <v>221.3</v>
      </c>
    </row>
    <row r="230" spans="1:4" x14ac:dyDescent="0.35">
      <c r="A230" t="s">
        <v>39</v>
      </c>
      <c r="B230">
        <v>2030</v>
      </c>
      <c r="C230" t="str">
        <f t="shared" si="3"/>
        <v>NJ2030</v>
      </c>
      <c r="D230">
        <v>202.9</v>
      </c>
    </row>
    <row r="231" spans="1:4" x14ac:dyDescent="0.35">
      <c r="A231" t="s">
        <v>39</v>
      </c>
      <c r="B231">
        <v>2035</v>
      </c>
      <c r="C231" t="str">
        <f t="shared" si="3"/>
        <v>NJ2035</v>
      </c>
      <c r="D231">
        <v>152.30000000000001</v>
      </c>
    </row>
    <row r="232" spans="1:4" x14ac:dyDescent="0.35">
      <c r="A232" t="s">
        <v>39</v>
      </c>
      <c r="B232">
        <v>2040</v>
      </c>
      <c r="C232" t="str">
        <f t="shared" si="3"/>
        <v>NJ2040</v>
      </c>
      <c r="D232">
        <v>154.80000000000001</v>
      </c>
    </row>
    <row r="233" spans="1:4" x14ac:dyDescent="0.35">
      <c r="A233" t="s">
        <v>39</v>
      </c>
      <c r="B233">
        <v>2045</v>
      </c>
      <c r="C233" t="str">
        <f t="shared" si="3"/>
        <v>NJ2045</v>
      </c>
      <c r="D233">
        <v>171.5</v>
      </c>
    </row>
    <row r="234" spans="1:4" x14ac:dyDescent="0.35">
      <c r="A234" t="s">
        <v>39</v>
      </c>
      <c r="B234">
        <v>2050</v>
      </c>
      <c r="C234" t="str">
        <f t="shared" si="3"/>
        <v>NJ2050</v>
      </c>
      <c r="D234">
        <v>159.80000000000001</v>
      </c>
    </row>
    <row r="235" spans="1:4" x14ac:dyDescent="0.35">
      <c r="A235" t="s">
        <v>40</v>
      </c>
      <c r="B235">
        <v>2024</v>
      </c>
      <c r="C235" t="str">
        <f t="shared" si="3"/>
        <v>NM2024</v>
      </c>
      <c r="D235">
        <v>384.5</v>
      </c>
    </row>
    <row r="236" spans="1:4" x14ac:dyDescent="0.35">
      <c r="A236" t="s">
        <v>40</v>
      </c>
      <c r="B236">
        <v>2026</v>
      </c>
      <c r="C236" t="str">
        <f t="shared" si="3"/>
        <v>NM2026</v>
      </c>
      <c r="D236">
        <v>238.5</v>
      </c>
    </row>
    <row r="237" spans="1:4" x14ac:dyDescent="0.35">
      <c r="A237" t="s">
        <v>40</v>
      </c>
      <c r="B237">
        <v>2028</v>
      </c>
      <c r="C237" t="str">
        <f t="shared" si="3"/>
        <v>NM2028</v>
      </c>
      <c r="D237">
        <v>117.5</v>
      </c>
    </row>
    <row r="238" spans="1:4" x14ac:dyDescent="0.35">
      <c r="A238" t="s">
        <v>40</v>
      </c>
      <c r="B238">
        <v>2030</v>
      </c>
      <c r="C238" t="str">
        <f t="shared" si="3"/>
        <v>NM2030</v>
      </c>
      <c r="D238">
        <v>84.2</v>
      </c>
    </row>
    <row r="239" spans="1:4" x14ac:dyDescent="0.35">
      <c r="A239" t="s">
        <v>40</v>
      </c>
      <c r="B239">
        <v>2035</v>
      </c>
      <c r="C239" t="str">
        <f t="shared" si="3"/>
        <v>NM2035</v>
      </c>
      <c r="D239">
        <v>8.9</v>
      </c>
    </row>
    <row r="240" spans="1:4" x14ac:dyDescent="0.35">
      <c r="A240" t="s">
        <v>40</v>
      </c>
      <c r="B240">
        <v>2040</v>
      </c>
      <c r="C240" t="str">
        <f t="shared" si="3"/>
        <v>NM2040</v>
      </c>
      <c r="D240">
        <v>4.8</v>
      </c>
    </row>
    <row r="241" spans="1:4" x14ac:dyDescent="0.35">
      <c r="A241" t="s">
        <v>40</v>
      </c>
      <c r="B241">
        <v>2045</v>
      </c>
      <c r="C241" t="str">
        <f t="shared" si="3"/>
        <v>NM2045</v>
      </c>
      <c r="D241">
        <v>3.7</v>
      </c>
    </row>
    <row r="242" spans="1:4" x14ac:dyDescent="0.35">
      <c r="A242" t="s">
        <v>40</v>
      </c>
      <c r="B242">
        <v>2050</v>
      </c>
      <c r="C242" t="str">
        <f t="shared" si="3"/>
        <v>NM2050</v>
      </c>
      <c r="D242">
        <v>10.8</v>
      </c>
    </row>
    <row r="243" spans="1:4" x14ac:dyDescent="0.35">
      <c r="A243" t="s">
        <v>41</v>
      </c>
      <c r="B243">
        <v>2024</v>
      </c>
      <c r="C243" t="str">
        <f t="shared" si="3"/>
        <v>NV2024</v>
      </c>
      <c r="D243">
        <v>284.10000000000002</v>
      </c>
    </row>
    <row r="244" spans="1:4" x14ac:dyDescent="0.35">
      <c r="A244" t="s">
        <v>41</v>
      </c>
      <c r="B244">
        <v>2026</v>
      </c>
      <c r="C244" t="str">
        <f t="shared" si="3"/>
        <v>NV2026</v>
      </c>
      <c r="D244">
        <v>232.2</v>
      </c>
    </row>
    <row r="245" spans="1:4" x14ac:dyDescent="0.35">
      <c r="A245" t="s">
        <v>41</v>
      </c>
      <c r="B245">
        <v>2028</v>
      </c>
      <c r="C245" t="str">
        <f t="shared" si="3"/>
        <v>NV2028</v>
      </c>
      <c r="D245">
        <v>149.9</v>
      </c>
    </row>
    <row r="246" spans="1:4" x14ac:dyDescent="0.35">
      <c r="A246" t="s">
        <v>41</v>
      </c>
      <c r="B246">
        <v>2030</v>
      </c>
      <c r="C246" t="str">
        <f t="shared" si="3"/>
        <v>NV2030</v>
      </c>
      <c r="D246">
        <v>115.3</v>
      </c>
    </row>
    <row r="247" spans="1:4" x14ac:dyDescent="0.35">
      <c r="A247" t="s">
        <v>41</v>
      </c>
      <c r="B247">
        <v>2035</v>
      </c>
      <c r="C247" t="str">
        <f t="shared" si="3"/>
        <v>NV2035</v>
      </c>
      <c r="D247">
        <v>76.599999999999994</v>
      </c>
    </row>
    <row r="248" spans="1:4" x14ac:dyDescent="0.35">
      <c r="A248" t="s">
        <v>41</v>
      </c>
      <c r="B248">
        <v>2040</v>
      </c>
      <c r="C248" t="str">
        <f t="shared" si="3"/>
        <v>NV2040</v>
      </c>
      <c r="D248">
        <v>43.9</v>
      </c>
    </row>
    <row r="249" spans="1:4" x14ac:dyDescent="0.35">
      <c r="A249" t="s">
        <v>41</v>
      </c>
      <c r="B249">
        <v>2045</v>
      </c>
      <c r="C249" t="str">
        <f t="shared" si="3"/>
        <v>NV2045</v>
      </c>
      <c r="D249">
        <v>28</v>
      </c>
    </row>
    <row r="250" spans="1:4" x14ac:dyDescent="0.35">
      <c r="A250" t="s">
        <v>41</v>
      </c>
      <c r="B250">
        <v>2050</v>
      </c>
      <c r="C250" t="str">
        <f t="shared" si="3"/>
        <v>NV2050</v>
      </c>
      <c r="D250">
        <v>47.4</v>
      </c>
    </row>
    <row r="251" spans="1:4" x14ac:dyDescent="0.35">
      <c r="A251" t="s">
        <v>42</v>
      </c>
      <c r="B251">
        <v>2024</v>
      </c>
      <c r="C251" t="str">
        <f t="shared" si="3"/>
        <v>NY2024</v>
      </c>
      <c r="D251">
        <v>202.5</v>
      </c>
    </row>
    <row r="252" spans="1:4" x14ac:dyDescent="0.35">
      <c r="A252" t="s">
        <v>42</v>
      </c>
      <c r="B252">
        <v>2026</v>
      </c>
      <c r="C252" t="str">
        <f t="shared" si="3"/>
        <v>NY2026</v>
      </c>
      <c r="D252">
        <v>142.6</v>
      </c>
    </row>
    <row r="253" spans="1:4" x14ac:dyDescent="0.35">
      <c r="A253" t="s">
        <v>42</v>
      </c>
      <c r="B253">
        <v>2028</v>
      </c>
      <c r="C253" t="str">
        <f t="shared" si="3"/>
        <v>NY2028</v>
      </c>
      <c r="D253">
        <v>124.4</v>
      </c>
    </row>
    <row r="254" spans="1:4" x14ac:dyDescent="0.35">
      <c r="A254" t="s">
        <v>42</v>
      </c>
      <c r="B254">
        <v>2030</v>
      </c>
      <c r="C254" t="str">
        <f t="shared" si="3"/>
        <v>NY2030</v>
      </c>
      <c r="D254">
        <v>103.6</v>
      </c>
    </row>
    <row r="255" spans="1:4" x14ac:dyDescent="0.35">
      <c r="A255" t="s">
        <v>42</v>
      </c>
      <c r="B255">
        <v>2035</v>
      </c>
      <c r="C255" t="str">
        <f t="shared" si="3"/>
        <v>NY2035</v>
      </c>
      <c r="D255">
        <v>82.3</v>
      </c>
    </row>
    <row r="256" spans="1:4" x14ac:dyDescent="0.35">
      <c r="A256" t="s">
        <v>42</v>
      </c>
      <c r="B256">
        <v>2040</v>
      </c>
      <c r="C256" t="str">
        <f t="shared" si="3"/>
        <v>NY2040</v>
      </c>
      <c r="D256">
        <v>81</v>
      </c>
    </row>
    <row r="257" spans="1:4" x14ac:dyDescent="0.35">
      <c r="A257" t="s">
        <v>42</v>
      </c>
      <c r="B257">
        <v>2045</v>
      </c>
      <c r="C257" t="str">
        <f t="shared" si="3"/>
        <v>NY2045</v>
      </c>
      <c r="D257">
        <v>91.9</v>
      </c>
    </row>
    <row r="258" spans="1:4" x14ac:dyDescent="0.35">
      <c r="A258" t="s">
        <v>42</v>
      </c>
      <c r="B258">
        <v>2050</v>
      </c>
      <c r="C258" t="str">
        <f t="shared" si="3"/>
        <v>NY2050</v>
      </c>
      <c r="D258">
        <v>123.5</v>
      </c>
    </row>
    <row r="259" spans="1:4" x14ac:dyDescent="0.35">
      <c r="A259" t="s">
        <v>43</v>
      </c>
      <c r="B259">
        <v>2024</v>
      </c>
      <c r="C259" t="str">
        <f t="shared" si="3"/>
        <v>OH2024</v>
      </c>
      <c r="D259">
        <v>590.6</v>
      </c>
    </row>
    <row r="260" spans="1:4" x14ac:dyDescent="0.35">
      <c r="A260" t="s">
        <v>43</v>
      </c>
      <c r="B260">
        <v>2026</v>
      </c>
      <c r="C260" t="str">
        <f t="shared" ref="C260:C323" si="4">_xlfn.CONCAT(A260,B260)</f>
        <v>OH2026</v>
      </c>
      <c r="D260">
        <v>560.1</v>
      </c>
    </row>
    <row r="261" spans="1:4" x14ac:dyDescent="0.35">
      <c r="A261" t="s">
        <v>43</v>
      </c>
      <c r="B261">
        <v>2028</v>
      </c>
      <c r="C261" t="str">
        <f t="shared" si="4"/>
        <v>OH2028</v>
      </c>
      <c r="D261">
        <v>424.6</v>
      </c>
    </row>
    <row r="262" spans="1:4" x14ac:dyDescent="0.35">
      <c r="A262" t="s">
        <v>43</v>
      </c>
      <c r="B262">
        <v>2030</v>
      </c>
      <c r="C262" t="str">
        <f t="shared" si="4"/>
        <v>OH2030</v>
      </c>
      <c r="D262">
        <v>339.7</v>
      </c>
    </row>
    <row r="263" spans="1:4" x14ac:dyDescent="0.35">
      <c r="A263" t="s">
        <v>43</v>
      </c>
      <c r="B263">
        <v>2035</v>
      </c>
      <c r="C263" t="str">
        <f t="shared" si="4"/>
        <v>OH2035</v>
      </c>
      <c r="D263">
        <v>282.10000000000002</v>
      </c>
    </row>
    <row r="264" spans="1:4" x14ac:dyDescent="0.35">
      <c r="A264" t="s">
        <v>43</v>
      </c>
      <c r="B264">
        <v>2040</v>
      </c>
      <c r="C264" t="str">
        <f t="shared" si="4"/>
        <v>OH2040</v>
      </c>
      <c r="D264">
        <v>165.2</v>
      </c>
    </row>
    <row r="265" spans="1:4" x14ac:dyDescent="0.35">
      <c r="A265" t="s">
        <v>43</v>
      </c>
      <c r="B265">
        <v>2045</v>
      </c>
      <c r="C265" t="str">
        <f t="shared" si="4"/>
        <v>OH2045</v>
      </c>
      <c r="D265">
        <v>171.7</v>
      </c>
    </row>
    <row r="266" spans="1:4" x14ac:dyDescent="0.35">
      <c r="A266" t="s">
        <v>43</v>
      </c>
      <c r="B266">
        <v>2050</v>
      </c>
      <c r="C266" t="str">
        <f t="shared" si="4"/>
        <v>OH2050</v>
      </c>
      <c r="D266">
        <v>202.8</v>
      </c>
    </row>
    <row r="267" spans="1:4" x14ac:dyDescent="0.35">
      <c r="A267" t="s">
        <v>44</v>
      </c>
      <c r="B267">
        <v>2024</v>
      </c>
      <c r="C267" t="str">
        <f t="shared" si="4"/>
        <v>OK2024</v>
      </c>
      <c r="D267">
        <v>104.3</v>
      </c>
    </row>
    <row r="268" spans="1:4" x14ac:dyDescent="0.35">
      <c r="A268" t="s">
        <v>44</v>
      </c>
      <c r="B268">
        <v>2026</v>
      </c>
      <c r="C268" t="str">
        <f t="shared" si="4"/>
        <v>OK2026</v>
      </c>
      <c r="D268">
        <v>73.7</v>
      </c>
    </row>
    <row r="269" spans="1:4" x14ac:dyDescent="0.35">
      <c r="A269" t="s">
        <v>44</v>
      </c>
      <c r="B269">
        <v>2028</v>
      </c>
      <c r="C269" t="str">
        <f t="shared" si="4"/>
        <v>OK2028</v>
      </c>
      <c r="D269">
        <v>42.8</v>
      </c>
    </row>
    <row r="270" spans="1:4" x14ac:dyDescent="0.35">
      <c r="A270" t="s">
        <v>44</v>
      </c>
      <c r="B270">
        <v>2030</v>
      </c>
      <c r="C270" t="str">
        <f t="shared" si="4"/>
        <v>OK2030</v>
      </c>
      <c r="D270">
        <v>28.8</v>
      </c>
    </row>
    <row r="271" spans="1:4" x14ac:dyDescent="0.35">
      <c r="A271" t="s">
        <v>44</v>
      </c>
      <c r="B271">
        <v>2035</v>
      </c>
      <c r="C271" t="str">
        <f t="shared" si="4"/>
        <v>OK2035</v>
      </c>
      <c r="D271">
        <v>19.7</v>
      </c>
    </row>
    <row r="272" spans="1:4" x14ac:dyDescent="0.35">
      <c r="A272" t="s">
        <v>44</v>
      </c>
      <c r="B272">
        <v>2040</v>
      </c>
      <c r="C272" t="str">
        <f t="shared" si="4"/>
        <v>OK2040</v>
      </c>
      <c r="D272">
        <v>13.1</v>
      </c>
    </row>
    <row r="273" spans="1:4" x14ac:dyDescent="0.35">
      <c r="A273" t="s">
        <v>44</v>
      </c>
      <c r="B273">
        <v>2045</v>
      </c>
      <c r="C273" t="str">
        <f t="shared" si="4"/>
        <v>OK2045</v>
      </c>
      <c r="D273">
        <v>13.1</v>
      </c>
    </row>
    <row r="274" spans="1:4" x14ac:dyDescent="0.35">
      <c r="A274" t="s">
        <v>44</v>
      </c>
      <c r="B274">
        <v>2050</v>
      </c>
      <c r="C274" t="str">
        <f t="shared" si="4"/>
        <v>OK2050</v>
      </c>
      <c r="D274">
        <v>41.6</v>
      </c>
    </row>
    <row r="275" spans="1:4" x14ac:dyDescent="0.35">
      <c r="A275" t="s">
        <v>45</v>
      </c>
      <c r="B275">
        <v>2024</v>
      </c>
      <c r="C275" t="str">
        <f t="shared" si="4"/>
        <v>OR2024</v>
      </c>
      <c r="D275">
        <v>93.6</v>
      </c>
    </row>
    <row r="276" spans="1:4" x14ac:dyDescent="0.35">
      <c r="A276" t="s">
        <v>45</v>
      </c>
      <c r="B276">
        <v>2026</v>
      </c>
      <c r="C276" t="str">
        <f t="shared" si="4"/>
        <v>OR2026</v>
      </c>
      <c r="D276">
        <v>82.5</v>
      </c>
    </row>
    <row r="277" spans="1:4" x14ac:dyDescent="0.35">
      <c r="A277" t="s">
        <v>45</v>
      </c>
      <c r="B277">
        <v>2028</v>
      </c>
      <c r="C277" t="str">
        <f t="shared" si="4"/>
        <v>OR2028</v>
      </c>
      <c r="D277">
        <v>64.7</v>
      </c>
    </row>
    <row r="278" spans="1:4" x14ac:dyDescent="0.35">
      <c r="A278" t="s">
        <v>45</v>
      </c>
      <c r="B278">
        <v>2030</v>
      </c>
      <c r="C278" t="str">
        <f t="shared" si="4"/>
        <v>OR2030</v>
      </c>
      <c r="D278">
        <v>52.3</v>
      </c>
    </row>
    <row r="279" spans="1:4" x14ac:dyDescent="0.35">
      <c r="A279" t="s">
        <v>45</v>
      </c>
      <c r="B279">
        <v>2035</v>
      </c>
      <c r="C279" t="str">
        <f t="shared" si="4"/>
        <v>OR2035</v>
      </c>
      <c r="D279">
        <v>44.9</v>
      </c>
    </row>
    <row r="280" spans="1:4" x14ac:dyDescent="0.35">
      <c r="A280" t="s">
        <v>45</v>
      </c>
      <c r="B280">
        <v>2040</v>
      </c>
      <c r="C280" t="str">
        <f t="shared" si="4"/>
        <v>OR2040</v>
      </c>
      <c r="D280">
        <v>25.8</v>
      </c>
    </row>
    <row r="281" spans="1:4" x14ac:dyDescent="0.35">
      <c r="A281" t="s">
        <v>45</v>
      </c>
      <c r="B281">
        <v>2045</v>
      </c>
      <c r="C281" t="str">
        <f t="shared" si="4"/>
        <v>OR2045</v>
      </c>
      <c r="D281">
        <v>23.2</v>
      </c>
    </row>
    <row r="282" spans="1:4" x14ac:dyDescent="0.35">
      <c r="A282" t="s">
        <v>45</v>
      </c>
      <c r="B282">
        <v>2050</v>
      </c>
      <c r="C282" t="str">
        <f t="shared" si="4"/>
        <v>OR2050</v>
      </c>
      <c r="D282">
        <v>26.7</v>
      </c>
    </row>
    <row r="283" spans="1:4" x14ac:dyDescent="0.35">
      <c r="A283" t="s">
        <v>46</v>
      </c>
      <c r="B283">
        <v>2024</v>
      </c>
      <c r="C283" t="str">
        <f t="shared" si="4"/>
        <v>PA2024</v>
      </c>
      <c r="D283">
        <v>368.4</v>
      </c>
    </row>
    <row r="284" spans="1:4" x14ac:dyDescent="0.35">
      <c r="A284" t="s">
        <v>46</v>
      </c>
      <c r="B284">
        <v>2026</v>
      </c>
      <c r="C284" t="str">
        <f t="shared" si="4"/>
        <v>PA2026</v>
      </c>
      <c r="D284">
        <v>342.5</v>
      </c>
    </row>
    <row r="285" spans="1:4" x14ac:dyDescent="0.35">
      <c r="A285" t="s">
        <v>46</v>
      </c>
      <c r="B285">
        <v>2028</v>
      </c>
      <c r="C285" t="str">
        <f t="shared" si="4"/>
        <v>PA2028</v>
      </c>
      <c r="D285">
        <v>315.2</v>
      </c>
    </row>
    <row r="286" spans="1:4" x14ac:dyDescent="0.35">
      <c r="A286" t="s">
        <v>46</v>
      </c>
      <c r="B286">
        <v>2030</v>
      </c>
      <c r="C286" t="str">
        <f t="shared" si="4"/>
        <v>PA2030</v>
      </c>
      <c r="D286">
        <v>297.7</v>
      </c>
    </row>
    <row r="287" spans="1:4" x14ac:dyDescent="0.35">
      <c r="A287" t="s">
        <v>46</v>
      </c>
      <c r="B287">
        <v>2035</v>
      </c>
      <c r="C287" t="str">
        <f t="shared" si="4"/>
        <v>PA2035</v>
      </c>
      <c r="D287">
        <v>283.3</v>
      </c>
    </row>
    <row r="288" spans="1:4" x14ac:dyDescent="0.35">
      <c r="A288" t="s">
        <v>46</v>
      </c>
      <c r="B288">
        <v>2040</v>
      </c>
      <c r="C288" t="str">
        <f t="shared" si="4"/>
        <v>PA2040</v>
      </c>
      <c r="D288">
        <v>259.8</v>
      </c>
    </row>
    <row r="289" spans="1:4" x14ac:dyDescent="0.35">
      <c r="A289" t="s">
        <v>46</v>
      </c>
      <c r="B289">
        <v>2045</v>
      </c>
      <c r="C289" t="str">
        <f t="shared" si="4"/>
        <v>PA2045</v>
      </c>
      <c r="D289">
        <v>261</v>
      </c>
    </row>
    <row r="290" spans="1:4" x14ac:dyDescent="0.35">
      <c r="A290" t="s">
        <v>46</v>
      </c>
      <c r="B290">
        <v>2050</v>
      </c>
      <c r="C290" t="str">
        <f t="shared" si="4"/>
        <v>PA2050</v>
      </c>
      <c r="D290">
        <v>281.39999999999998</v>
      </c>
    </row>
    <row r="291" spans="1:4" x14ac:dyDescent="0.35">
      <c r="A291" t="s">
        <v>47</v>
      </c>
      <c r="B291">
        <v>2024</v>
      </c>
      <c r="C291" t="str">
        <f t="shared" si="4"/>
        <v>RI2024</v>
      </c>
      <c r="D291">
        <v>215.4</v>
      </c>
    </row>
    <row r="292" spans="1:4" x14ac:dyDescent="0.35">
      <c r="A292" t="s">
        <v>47</v>
      </c>
      <c r="B292">
        <v>2026</v>
      </c>
      <c r="C292" t="str">
        <f t="shared" si="4"/>
        <v>RI2026</v>
      </c>
      <c r="D292">
        <v>149.9</v>
      </c>
    </row>
    <row r="293" spans="1:4" x14ac:dyDescent="0.35">
      <c r="A293" t="s">
        <v>47</v>
      </c>
      <c r="B293">
        <v>2028</v>
      </c>
      <c r="C293" t="str">
        <f t="shared" si="4"/>
        <v>RI2028</v>
      </c>
      <c r="D293">
        <v>151.9</v>
      </c>
    </row>
    <row r="294" spans="1:4" x14ac:dyDescent="0.35">
      <c r="A294" t="s">
        <v>47</v>
      </c>
      <c r="B294">
        <v>2030</v>
      </c>
      <c r="C294" t="str">
        <f t="shared" si="4"/>
        <v>RI2030</v>
      </c>
      <c r="D294">
        <v>134.9</v>
      </c>
    </row>
    <row r="295" spans="1:4" x14ac:dyDescent="0.35">
      <c r="A295" t="s">
        <v>47</v>
      </c>
      <c r="B295">
        <v>2035</v>
      </c>
      <c r="C295" t="str">
        <f t="shared" si="4"/>
        <v>RI2035</v>
      </c>
      <c r="D295">
        <v>130.30000000000001</v>
      </c>
    </row>
    <row r="296" spans="1:4" x14ac:dyDescent="0.35">
      <c r="A296" t="s">
        <v>47</v>
      </c>
      <c r="B296">
        <v>2040</v>
      </c>
      <c r="C296" t="str">
        <f t="shared" si="4"/>
        <v>RI2040</v>
      </c>
      <c r="D296">
        <v>120.4</v>
      </c>
    </row>
    <row r="297" spans="1:4" x14ac:dyDescent="0.35">
      <c r="A297" t="s">
        <v>47</v>
      </c>
      <c r="B297">
        <v>2045</v>
      </c>
      <c r="C297" t="str">
        <f t="shared" si="4"/>
        <v>RI2045</v>
      </c>
      <c r="D297">
        <v>144.69999999999999</v>
      </c>
    </row>
    <row r="298" spans="1:4" x14ac:dyDescent="0.35">
      <c r="A298" t="s">
        <v>47</v>
      </c>
      <c r="B298">
        <v>2050</v>
      </c>
      <c r="C298" t="str">
        <f t="shared" si="4"/>
        <v>RI2050</v>
      </c>
      <c r="D298">
        <v>205.5</v>
      </c>
    </row>
    <row r="299" spans="1:4" x14ac:dyDescent="0.35">
      <c r="A299" t="s">
        <v>48</v>
      </c>
      <c r="B299">
        <v>2024</v>
      </c>
      <c r="C299" t="str">
        <f t="shared" si="4"/>
        <v>SC2024</v>
      </c>
      <c r="D299">
        <v>222.6</v>
      </c>
    </row>
    <row r="300" spans="1:4" x14ac:dyDescent="0.35">
      <c r="A300" t="s">
        <v>48</v>
      </c>
      <c r="B300">
        <v>2026</v>
      </c>
      <c r="C300" t="str">
        <f t="shared" si="4"/>
        <v>SC2026</v>
      </c>
      <c r="D300">
        <v>183.4</v>
      </c>
    </row>
    <row r="301" spans="1:4" x14ac:dyDescent="0.35">
      <c r="A301" t="s">
        <v>48</v>
      </c>
      <c r="B301">
        <v>2028</v>
      </c>
      <c r="C301" t="str">
        <f t="shared" si="4"/>
        <v>SC2028</v>
      </c>
      <c r="D301">
        <v>92.8</v>
      </c>
    </row>
    <row r="302" spans="1:4" x14ac:dyDescent="0.35">
      <c r="A302" t="s">
        <v>48</v>
      </c>
      <c r="B302">
        <v>2030</v>
      </c>
      <c r="C302" t="str">
        <f t="shared" si="4"/>
        <v>SC2030</v>
      </c>
      <c r="D302">
        <v>58.3</v>
      </c>
    </row>
    <row r="303" spans="1:4" x14ac:dyDescent="0.35">
      <c r="A303" t="s">
        <v>48</v>
      </c>
      <c r="B303">
        <v>2035</v>
      </c>
      <c r="C303" t="str">
        <f t="shared" si="4"/>
        <v>SC2035</v>
      </c>
      <c r="D303">
        <v>29.4</v>
      </c>
    </row>
    <row r="304" spans="1:4" x14ac:dyDescent="0.35">
      <c r="A304" t="s">
        <v>48</v>
      </c>
      <c r="B304">
        <v>2040</v>
      </c>
      <c r="C304" t="str">
        <f t="shared" si="4"/>
        <v>SC2040</v>
      </c>
      <c r="D304">
        <v>23.5</v>
      </c>
    </row>
    <row r="305" spans="1:4" x14ac:dyDescent="0.35">
      <c r="A305" t="s">
        <v>48</v>
      </c>
      <c r="B305">
        <v>2045</v>
      </c>
      <c r="C305" t="str">
        <f t="shared" si="4"/>
        <v>SC2045</v>
      </c>
      <c r="D305">
        <v>26</v>
      </c>
    </row>
    <row r="306" spans="1:4" x14ac:dyDescent="0.35">
      <c r="A306" t="s">
        <v>48</v>
      </c>
      <c r="B306">
        <v>2050</v>
      </c>
      <c r="C306" t="str">
        <f t="shared" si="4"/>
        <v>SC2050</v>
      </c>
      <c r="D306">
        <v>49.3</v>
      </c>
    </row>
    <row r="307" spans="1:4" x14ac:dyDescent="0.35">
      <c r="A307" t="s">
        <v>49</v>
      </c>
      <c r="B307">
        <v>2024</v>
      </c>
      <c r="C307" t="str">
        <f t="shared" si="4"/>
        <v>SD2024</v>
      </c>
      <c r="D307">
        <v>116.3</v>
      </c>
    </row>
    <row r="308" spans="1:4" x14ac:dyDescent="0.35">
      <c r="A308" t="s">
        <v>49</v>
      </c>
      <c r="B308">
        <v>2026</v>
      </c>
      <c r="C308" t="str">
        <f t="shared" si="4"/>
        <v>SD2026</v>
      </c>
      <c r="D308">
        <v>78.099999999999994</v>
      </c>
    </row>
    <row r="309" spans="1:4" x14ac:dyDescent="0.35">
      <c r="A309" t="s">
        <v>49</v>
      </c>
      <c r="B309">
        <v>2028</v>
      </c>
      <c r="C309" t="str">
        <f t="shared" si="4"/>
        <v>SD2028</v>
      </c>
      <c r="D309">
        <v>51.3</v>
      </c>
    </row>
    <row r="310" spans="1:4" x14ac:dyDescent="0.35">
      <c r="A310" t="s">
        <v>49</v>
      </c>
      <c r="B310">
        <v>2030</v>
      </c>
      <c r="C310" t="str">
        <f t="shared" si="4"/>
        <v>SD2030</v>
      </c>
      <c r="D310">
        <v>21.8</v>
      </c>
    </row>
    <row r="311" spans="1:4" x14ac:dyDescent="0.35">
      <c r="A311" t="s">
        <v>49</v>
      </c>
      <c r="B311">
        <v>2035</v>
      </c>
      <c r="C311" t="str">
        <f t="shared" si="4"/>
        <v>SD2035</v>
      </c>
      <c r="D311">
        <v>14.2</v>
      </c>
    </row>
    <row r="312" spans="1:4" x14ac:dyDescent="0.35">
      <c r="A312" t="s">
        <v>49</v>
      </c>
      <c r="B312">
        <v>2040</v>
      </c>
      <c r="C312" t="str">
        <f t="shared" si="4"/>
        <v>SD2040</v>
      </c>
      <c r="D312">
        <v>6.5</v>
      </c>
    </row>
    <row r="313" spans="1:4" x14ac:dyDescent="0.35">
      <c r="A313" t="s">
        <v>49</v>
      </c>
      <c r="B313">
        <v>2045</v>
      </c>
      <c r="C313" t="str">
        <f t="shared" si="4"/>
        <v>SD2045</v>
      </c>
      <c r="D313">
        <v>9.4</v>
      </c>
    </row>
    <row r="314" spans="1:4" x14ac:dyDescent="0.35">
      <c r="A314" t="s">
        <v>49</v>
      </c>
      <c r="B314">
        <v>2050</v>
      </c>
      <c r="C314" t="str">
        <f t="shared" si="4"/>
        <v>SD2050</v>
      </c>
      <c r="D314">
        <v>9.4</v>
      </c>
    </row>
    <row r="315" spans="1:4" x14ac:dyDescent="0.35">
      <c r="A315" t="s">
        <v>50</v>
      </c>
      <c r="B315">
        <v>2024</v>
      </c>
      <c r="C315" t="str">
        <f t="shared" si="4"/>
        <v>TN2024</v>
      </c>
      <c r="D315">
        <v>349.9</v>
      </c>
    </row>
    <row r="316" spans="1:4" x14ac:dyDescent="0.35">
      <c r="A316" t="s">
        <v>50</v>
      </c>
      <c r="B316">
        <v>2026</v>
      </c>
      <c r="C316" t="str">
        <f t="shared" si="4"/>
        <v>TN2026</v>
      </c>
      <c r="D316">
        <v>231.4</v>
      </c>
    </row>
    <row r="317" spans="1:4" x14ac:dyDescent="0.35">
      <c r="A317" t="s">
        <v>50</v>
      </c>
      <c r="B317">
        <v>2028</v>
      </c>
      <c r="C317" t="str">
        <f t="shared" si="4"/>
        <v>TN2028</v>
      </c>
      <c r="D317">
        <v>109.4</v>
      </c>
    </row>
    <row r="318" spans="1:4" x14ac:dyDescent="0.35">
      <c r="A318" t="s">
        <v>50</v>
      </c>
      <c r="B318">
        <v>2030</v>
      </c>
      <c r="C318" t="str">
        <f t="shared" si="4"/>
        <v>TN2030</v>
      </c>
      <c r="D318">
        <v>96.3</v>
      </c>
    </row>
    <row r="319" spans="1:4" x14ac:dyDescent="0.35">
      <c r="A319" t="s">
        <v>50</v>
      </c>
      <c r="B319">
        <v>2035</v>
      </c>
      <c r="C319" t="str">
        <f t="shared" si="4"/>
        <v>TN2035</v>
      </c>
      <c r="D319">
        <v>84</v>
      </c>
    </row>
    <row r="320" spans="1:4" x14ac:dyDescent="0.35">
      <c r="A320" t="s">
        <v>50</v>
      </c>
      <c r="B320">
        <v>2040</v>
      </c>
      <c r="C320" t="str">
        <f t="shared" si="4"/>
        <v>TN2040</v>
      </c>
      <c r="D320">
        <v>76.400000000000006</v>
      </c>
    </row>
    <row r="321" spans="1:4" x14ac:dyDescent="0.35">
      <c r="A321" t="s">
        <v>50</v>
      </c>
      <c r="B321">
        <v>2045</v>
      </c>
      <c r="C321" t="str">
        <f t="shared" si="4"/>
        <v>TN2045</v>
      </c>
      <c r="D321">
        <v>52.1</v>
      </c>
    </row>
    <row r="322" spans="1:4" x14ac:dyDescent="0.35">
      <c r="A322" t="s">
        <v>50</v>
      </c>
      <c r="B322">
        <v>2050</v>
      </c>
      <c r="C322" t="str">
        <f t="shared" si="4"/>
        <v>TN2050</v>
      </c>
      <c r="D322">
        <v>57.1</v>
      </c>
    </row>
    <row r="323" spans="1:4" x14ac:dyDescent="0.35">
      <c r="A323" t="s">
        <v>51</v>
      </c>
      <c r="B323">
        <v>2024</v>
      </c>
      <c r="C323" t="str">
        <f t="shared" si="4"/>
        <v>TX2024</v>
      </c>
      <c r="D323">
        <v>270.5</v>
      </c>
    </row>
    <row r="324" spans="1:4" x14ac:dyDescent="0.35">
      <c r="A324" t="s">
        <v>51</v>
      </c>
      <c r="B324">
        <v>2026</v>
      </c>
      <c r="C324" t="str">
        <f t="shared" ref="C324:C386" si="5">_xlfn.CONCAT(A324,B324)</f>
        <v>TX2026</v>
      </c>
      <c r="D324">
        <v>196.2</v>
      </c>
    </row>
    <row r="325" spans="1:4" x14ac:dyDescent="0.35">
      <c r="A325" t="s">
        <v>51</v>
      </c>
      <c r="B325">
        <v>2028</v>
      </c>
      <c r="C325" t="str">
        <f t="shared" si="5"/>
        <v>TX2028</v>
      </c>
      <c r="D325">
        <v>113.8</v>
      </c>
    </row>
    <row r="326" spans="1:4" x14ac:dyDescent="0.35">
      <c r="A326" t="s">
        <v>51</v>
      </c>
      <c r="B326">
        <v>2030</v>
      </c>
      <c r="C326" t="str">
        <f t="shared" si="5"/>
        <v>TX2030</v>
      </c>
      <c r="D326">
        <v>80.599999999999994</v>
      </c>
    </row>
    <row r="327" spans="1:4" x14ac:dyDescent="0.35">
      <c r="A327" t="s">
        <v>51</v>
      </c>
      <c r="B327">
        <v>2035</v>
      </c>
      <c r="C327" t="str">
        <f t="shared" si="5"/>
        <v>TX2035</v>
      </c>
      <c r="D327">
        <v>56</v>
      </c>
    </row>
    <row r="328" spans="1:4" x14ac:dyDescent="0.35">
      <c r="A328" t="s">
        <v>51</v>
      </c>
      <c r="B328">
        <v>2040</v>
      </c>
      <c r="C328" t="str">
        <f t="shared" si="5"/>
        <v>TX2040</v>
      </c>
      <c r="D328">
        <v>48.3</v>
      </c>
    </row>
    <row r="329" spans="1:4" x14ac:dyDescent="0.35">
      <c r="A329" t="s">
        <v>51</v>
      </c>
      <c r="B329">
        <v>2045</v>
      </c>
      <c r="C329" t="str">
        <f t="shared" si="5"/>
        <v>TX2045</v>
      </c>
      <c r="D329">
        <v>47.3</v>
      </c>
    </row>
    <row r="330" spans="1:4" x14ac:dyDescent="0.35">
      <c r="A330" t="s">
        <v>51</v>
      </c>
      <c r="B330">
        <v>2050</v>
      </c>
      <c r="C330" t="str">
        <f t="shared" si="5"/>
        <v>TX2050</v>
      </c>
      <c r="D330">
        <v>83.4</v>
      </c>
    </row>
    <row r="331" spans="1:4" x14ac:dyDescent="0.35">
      <c r="A331" t="s">
        <v>52</v>
      </c>
      <c r="B331">
        <v>2024</v>
      </c>
      <c r="C331" t="str">
        <f t="shared" si="5"/>
        <v>UT2024</v>
      </c>
      <c r="D331">
        <v>704.6</v>
      </c>
    </row>
    <row r="332" spans="1:4" x14ac:dyDescent="0.35">
      <c r="A332" t="s">
        <v>52</v>
      </c>
      <c r="B332">
        <v>2026</v>
      </c>
      <c r="C332" t="str">
        <f t="shared" si="5"/>
        <v>UT2026</v>
      </c>
      <c r="D332">
        <v>616.5</v>
      </c>
    </row>
    <row r="333" spans="1:4" x14ac:dyDescent="0.35">
      <c r="A333" t="s">
        <v>52</v>
      </c>
      <c r="B333">
        <v>2028</v>
      </c>
      <c r="C333" t="str">
        <f t="shared" si="5"/>
        <v>UT2028</v>
      </c>
      <c r="D333">
        <v>550.6</v>
      </c>
    </row>
    <row r="334" spans="1:4" x14ac:dyDescent="0.35">
      <c r="A334" t="s">
        <v>52</v>
      </c>
      <c r="B334">
        <v>2030</v>
      </c>
      <c r="C334" t="str">
        <f t="shared" si="5"/>
        <v>UT2030</v>
      </c>
      <c r="D334">
        <v>502.8</v>
      </c>
    </row>
    <row r="335" spans="1:4" x14ac:dyDescent="0.35">
      <c r="A335" t="s">
        <v>52</v>
      </c>
      <c r="B335">
        <v>2035</v>
      </c>
      <c r="C335" t="str">
        <f t="shared" si="5"/>
        <v>UT2035</v>
      </c>
      <c r="D335">
        <v>319.8</v>
      </c>
    </row>
    <row r="336" spans="1:4" x14ac:dyDescent="0.35">
      <c r="A336" t="s">
        <v>52</v>
      </c>
      <c r="B336">
        <v>2040</v>
      </c>
      <c r="C336" t="str">
        <f t="shared" si="5"/>
        <v>UT2040</v>
      </c>
      <c r="D336">
        <v>264.7</v>
      </c>
    </row>
    <row r="337" spans="1:4" x14ac:dyDescent="0.35">
      <c r="A337" t="s">
        <v>52</v>
      </c>
      <c r="B337">
        <v>2045</v>
      </c>
      <c r="C337" t="str">
        <f t="shared" si="5"/>
        <v>UT2045</v>
      </c>
      <c r="D337">
        <v>206.3</v>
      </c>
    </row>
    <row r="338" spans="1:4" x14ac:dyDescent="0.35">
      <c r="A338" t="s">
        <v>52</v>
      </c>
      <c r="B338">
        <v>2050</v>
      </c>
      <c r="C338" t="str">
        <f t="shared" si="5"/>
        <v>UT2050</v>
      </c>
      <c r="D338">
        <v>262.10000000000002</v>
      </c>
    </row>
    <row r="339" spans="1:4" x14ac:dyDescent="0.35">
      <c r="A339" t="s">
        <v>53</v>
      </c>
      <c r="B339">
        <v>2024</v>
      </c>
      <c r="C339" t="str">
        <f t="shared" si="5"/>
        <v>VA2024</v>
      </c>
      <c r="D339">
        <v>232</v>
      </c>
    </row>
    <row r="340" spans="1:4" x14ac:dyDescent="0.35">
      <c r="A340" t="s">
        <v>53</v>
      </c>
      <c r="B340">
        <v>2026</v>
      </c>
      <c r="C340" t="str">
        <f t="shared" si="5"/>
        <v>VA2026</v>
      </c>
      <c r="D340">
        <v>223.5</v>
      </c>
    </row>
    <row r="341" spans="1:4" x14ac:dyDescent="0.35">
      <c r="A341" t="s">
        <v>53</v>
      </c>
      <c r="B341">
        <v>2028</v>
      </c>
      <c r="C341" t="str">
        <f t="shared" si="5"/>
        <v>VA2028</v>
      </c>
      <c r="D341">
        <v>205.1</v>
      </c>
    </row>
    <row r="342" spans="1:4" x14ac:dyDescent="0.35">
      <c r="A342" t="s">
        <v>53</v>
      </c>
      <c r="B342">
        <v>2030</v>
      </c>
      <c r="C342" t="str">
        <f t="shared" si="5"/>
        <v>VA2030</v>
      </c>
      <c r="D342">
        <v>184.4</v>
      </c>
    </row>
    <row r="343" spans="1:4" x14ac:dyDescent="0.35">
      <c r="A343" t="s">
        <v>53</v>
      </c>
      <c r="B343">
        <v>2035</v>
      </c>
      <c r="C343" t="str">
        <f t="shared" si="5"/>
        <v>VA2035</v>
      </c>
      <c r="D343">
        <v>141</v>
      </c>
    </row>
    <row r="344" spans="1:4" x14ac:dyDescent="0.35">
      <c r="A344" t="s">
        <v>53</v>
      </c>
      <c r="B344">
        <v>2040</v>
      </c>
      <c r="C344" t="str">
        <f t="shared" si="5"/>
        <v>VA2040</v>
      </c>
      <c r="D344">
        <v>127.6</v>
      </c>
    </row>
    <row r="345" spans="1:4" x14ac:dyDescent="0.35">
      <c r="A345" t="s">
        <v>53</v>
      </c>
      <c r="B345">
        <v>2045</v>
      </c>
      <c r="C345" t="str">
        <f t="shared" si="5"/>
        <v>VA2045</v>
      </c>
      <c r="D345">
        <v>2.4</v>
      </c>
    </row>
    <row r="346" spans="1:4" x14ac:dyDescent="0.35">
      <c r="A346" t="s">
        <v>53</v>
      </c>
      <c r="B346">
        <v>2050</v>
      </c>
      <c r="C346" t="str">
        <f t="shared" si="5"/>
        <v>VA2050</v>
      </c>
      <c r="D346">
        <v>6.1</v>
      </c>
    </row>
    <row r="347" spans="1:4" x14ac:dyDescent="0.35">
      <c r="A347" t="s">
        <v>54</v>
      </c>
      <c r="B347">
        <v>2024</v>
      </c>
      <c r="C347" t="str">
        <f t="shared" si="5"/>
        <v>VT2024</v>
      </c>
      <c r="D347">
        <v>0.8</v>
      </c>
    </row>
    <row r="348" spans="1:4" x14ac:dyDescent="0.35">
      <c r="A348" t="s">
        <v>54</v>
      </c>
      <c r="B348">
        <v>2026</v>
      </c>
      <c r="C348" t="str">
        <f t="shared" si="5"/>
        <v>VT2026</v>
      </c>
      <c r="D348">
        <v>0.8</v>
      </c>
    </row>
    <row r="349" spans="1:4" x14ac:dyDescent="0.35">
      <c r="A349" t="s">
        <v>54</v>
      </c>
      <c r="B349">
        <v>2028</v>
      </c>
      <c r="C349" t="str">
        <f t="shared" si="5"/>
        <v>VT2028</v>
      </c>
      <c r="D349">
        <v>0.8</v>
      </c>
    </row>
    <row r="350" spans="1:4" x14ac:dyDescent="0.35">
      <c r="A350" t="s">
        <v>54</v>
      </c>
      <c r="B350">
        <v>2030</v>
      </c>
      <c r="C350" t="str">
        <f t="shared" si="5"/>
        <v>VT2030</v>
      </c>
      <c r="D350">
        <v>0.3</v>
      </c>
    </row>
    <row r="351" spans="1:4" x14ac:dyDescent="0.35">
      <c r="A351" t="s">
        <v>54</v>
      </c>
      <c r="B351">
        <v>2035</v>
      </c>
      <c r="C351" t="str">
        <f t="shared" si="5"/>
        <v>VT2035</v>
      </c>
      <c r="D351">
        <v>0.3</v>
      </c>
    </row>
    <row r="352" spans="1:4" x14ac:dyDescent="0.35">
      <c r="A352" t="s">
        <v>54</v>
      </c>
      <c r="B352">
        <v>2040</v>
      </c>
      <c r="C352" t="str">
        <f t="shared" si="5"/>
        <v>VT2040</v>
      </c>
      <c r="D352">
        <v>21.4</v>
      </c>
    </row>
    <row r="353" spans="1:4" x14ac:dyDescent="0.35">
      <c r="A353" t="s">
        <v>54</v>
      </c>
      <c r="B353">
        <v>2045</v>
      </c>
      <c r="C353" t="str">
        <f t="shared" si="5"/>
        <v>VT2045</v>
      </c>
      <c r="D353">
        <v>27.7</v>
      </c>
    </row>
    <row r="354" spans="1:4" x14ac:dyDescent="0.35">
      <c r="A354" t="s">
        <v>54</v>
      </c>
      <c r="B354">
        <v>2050</v>
      </c>
      <c r="C354" t="str">
        <f t="shared" si="5"/>
        <v>VT2050</v>
      </c>
      <c r="D354">
        <v>35.799999999999997</v>
      </c>
    </row>
    <row r="355" spans="1:4" x14ac:dyDescent="0.35">
      <c r="A355" t="s">
        <v>55</v>
      </c>
      <c r="B355">
        <v>2024</v>
      </c>
      <c r="C355" t="str">
        <f t="shared" si="5"/>
        <v>WA2024</v>
      </c>
      <c r="D355">
        <v>58.1</v>
      </c>
    </row>
    <row r="356" spans="1:4" x14ac:dyDescent="0.35">
      <c r="A356" t="s">
        <v>55</v>
      </c>
      <c r="B356">
        <v>2026</v>
      </c>
      <c r="C356" t="str">
        <f t="shared" si="5"/>
        <v>WA2026</v>
      </c>
      <c r="D356">
        <v>21.9</v>
      </c>
    </row>
    <row r="357" spans="1:4" x14ac:dyDescent="0.35">
      <c r="A357" t="s">
        <v>55</v>
      </c>
      <c r="B357">
        <v>2028</v>
      </c>
      <c r="C357" t="str">
        <f t="shared" si="5"/>
        <v>WA2028</v>
      </c>
      <c r="D357">
        <v>12.3</v>
      </c>
    </row>
    <row r="358" spans="1:4" x14ac:dyDescent="0.35">
      <c r="A358" t="s">
        <v>55</v>
      </c>
      <c r="B358">
        <v>2030</v>
      </c>
      <c r="C358" t="str">
        <f t="shared" si="5"/>
        <v>WA2030</v>
      </c>
      <c r="D358">
        <v>12.1</v>
      </c>
    </row>
    <row r="359" spans="1:4" x14ac:dyDescent="0.35">
      <c r="A359" t="s">
        <v>55</v>
      </c>
      <c r="B359">
        <v>2035</v>
      </c>
      <c r="C359" t="str">
        <f t="shared" si="5"/>
        <v>WA2035</v>
      </c>
      <c r="D359">
        <v>14.3</v>
      </c>
    </row>
    <row r="360" spans="1:4" x14ac:dyDescent="0.35">
      <c r="A360" t="s">
        <v>55</v>
      </c>
      <c r="B360">
        <v>2040</v>
      </c>
      <c r="C360" t="str">
        <f t="shared" si="5"/>
        <v>WA2040</v>
      </c>
      <c r="D360">
        <v>12.6</v>
      </c>
    </row>
    <row r="361" spans="1:4" x14ac:dyDescent="0.35">
      <c r="A361" t="s">
        <v>55</v>
      </c>
      <c r="B361">
        <v>2045</v>
      </c>
      <c r="C361" t="str">
        <f t="shared" si="5"/>
        <v>WA2045</v>
      </c>
      <c r="D361">
        <v>15.1</v>
      </c>
    </row>
    <row r="362" spans="1:4" x14ac:dyDescent="0.35">
      <c r="A362" t="s">
        <v>55</v>
      </c>
      <c r="B362">
        <v>2050</v>
      </c>
      <c r="C362" t="str">
        <f t="shared" si="5"/>
        <v>WA2050</v>
      </c>
      <c r="D362">
        <v>56.2</v>
      </c>
    </row>
    <row r="363" spans="1:4" x14ac:dyDescent="0.35">
      <c r="A363" t="s">
        <v>56</v>
      </c>
      <c r="B363">
        <v>2024</v>
      </c>
      <c r="C363" t="str">
        <f t="shared" si="5"/>
        <v>WI2024</v>
      </c>
      <c r="D363">
        <v>471</v>
      </c>
    </row>
    <row r="364" spans="1:4" x14ac:dyDescent="0.35">
      <c r="A364" t="s">
        <v>56</v>
      </c>
      <c r="B364">
        <v>2026</v>
      </c>
      <c r="C364" t="str">
        <f t="shared" si="5"/>
        <v>WI2026</v>
      </c>
      <c r="D364">
        <v>409.1</v>
      </c>
    </row>
    <row r="365" spans="1:4" x14ac:dyDescent="0.35">
      <c r="A365" t="s">
        <v>56</v>
      </c>
      <c r="B365">
        <v>2028</v>
      </c>
      <c r="C365" t="str">
        <f t="shared" si="5"/>
        <v>WI2028</v>
      </c>
      <c r="D365">
        <v>293.39999999999998</v>
      </c>
    </row>
    <row r="366" spans="1:4" x14ac:dyDescent="0.35">
      <c r="A366" t="s">
        <v>56</v>
      </c>
      <c r="B366">
        <v>2030</v>
      </c>
      <c r="C366" t="str">
        <f t="shared" si="5"/>
        <v>WI2030</v>
      </c>
      <c r="D366">
        <v>237.2</v>
      </c>
    </row>
    <row r="367" spans="1:4" x14ac:dyDescent="0.35">
      <c r="A367" t="s">
        <v>56</v>
      </c>
      <c r="B367">
        <v>2035</v>
      </c>
      <c r="C367" t="str">
        <f t="shared" si="5"/>
        <v>WI2035</v>
      </c>
      <c r="D367">
        <v>183.9</v>
      </c>
    </row>
    <row r="368" spans="1:4" x14ac:dyDescent="0.35">
      <c r="A368" t="s">
        <v>56</v>
      </c>
      <c r="B368">
        <v>2040</v>
      </c>
      <c r="C368" t="str">
        <f t="shared" si="5"/>
        <v>WI2040</v>
      </c>
      <c r="D368">
        <v>133.19999999999999</v>
      </c>
    </row>
    <row r="369" spans="1:4" x14ac:dyDescent="0.35">
      <c r="A369" t="s">
        <v>56</v>
      </c>
      <c r="B369">
        <v>2045</v>
      </c>
      <c r="C369" t="str">
        <f t="shared" si="5"/>
        <v>WI2045</v>
      </c>
      <c r="D369">
        <v>162.1</v>
      </c>
    </row>
    <row r="370" spans="1:4" x14ac:dyDescent="0.35">
      <c r="A370" t="s">
        <v>56</v>
      </c>
      <c r="B370">
        <v>2050</v>
      </c>
      <c r="C370" t="str">
        <f t="shared" si="5"/>
        <v>WI2050</v>
      </c>
      <c r="D370">
        <v>254.5</v>
      </c>
    </row>
    <row r="371" spans="1:4" x14ac:dyDescent="0.35">
      <c r="A371" t="s">
        <v>57</v>
      </c>
      <c r="B371">
        <v>2024</v>
      </c>
      <c r="C371" t="str">
        <f t="shared" si="5"/>
        <v>WV2024</v>
      </c>
      <c r="D371">
        <v>859</v>
      </c>
    </row>
    <row r="372" spans="1:4" x14ac:dyDescent="0.35">
      <c r="A372" t="s">
        <v>57</v>
      </c>
      <c r="B372">
        <v>2026</v>
      </c>
      <c r="C372" t="str">
        <f t="shared" si="5"/>
        <v>WV2026</v>
      </c>
      <c r="D372">
        <v>849.9</v>
      </c>
    </row>
    <row r="373" spans="1:4" x14ac:dyDescent="0.35">
      <c r="A373" t="s">
        <v>57</v>
      </c>
      <c r="B373">
        <v>2028</v>
      </c>
      <c r="C373" t="str">
        <f t="shared" si="5"/>
        <v>WV2028</v>
      </c>
      <c r="D373">
        <v>742.4</v>
      </c>
    </row>
    <row r="374" spans="1:4" x14ac:dyDescent="0.35">
      <c r="A374" t="s">
        <v>57</v>
      </c>
      <c r="B374">
        <v>2030</v>
      </c>
      <c r="C374" t="str">
        <f t="shared" si="5"/>
        <v>WV2030</v>
      </c>
      <c r="D374">
        <v>679.9</v>
      </c>
    </row>
    <row r="375" spans="1:4" x14ac:dyDescent="0.35">
      <c r="A375" t="s">
        <v>57</v>
      </c>
      <c r="B375">
        <v>2035</v>
      </c>
      <c r="C375" t="str">
        <f t="shared" si="5"/>
        <v>WV2035</v>
      </c>
      <c r="D375">
        <v>553.6</v>
      </c>
    </row>
    <row r="376" spans="1:4" x14ac:dyDescent="0.35">
      <c r="A376" t="s">
        <v>57</v>
      </c>
      <c r="B376">
        <v>2040</v>
      </c>
      <c r="C376" t="str">
        <f t="shared" si="5"/>
        <v>WV2040</v>
      </c>
      <c r="D376">
        <v>318.39999999999998</v>
      </c>
    </row>
    <row r="377" spans="1:4" x14ac:dyDescent="0.35">
      <c r="A377" t="s">
        <v>57</v>
      </c>
      <c r="B377">
        <v>2045</v>
      </c>
      <c r="C377" t="str">
        <f t="shared" si="5"/>
        <v>WV2045</v>
      </c>
      <c r="D377">
        <v>290.39999999999998</v>
      </c>
    </row>
    <row r="378" spans="1:4" x14ac:dyDescent="0.35">
      <c r="A378" t="s">
        <v>57</v>
      </c>
      <c r="B378">
        <v>2050</v>
      </c>
      <c r="C378" t="str">
        <f t="shared" si="5"/>
        <v>WV2050</v>
      </c>
      <c r="D378">
        <v>411.4</v>
      </c>
    </row>
    <row r="379" spans="1:4" x14ac:dyDescent="0.35">
      <c r="A379" t="s">
        <v>58</v>
      </c>
      <c r="B379">
        <v>2024</v>
      </c>
      <c r="C379" t="str">
        <f t="shared" si="5"/>
        <v>WY2024</v>
      </c>
      <c r="D379">
        <v>875</v>
      </c>
    </row>
    <row r="380" spans="1:4" x14ac:dyDescent="0.35">
      <c r="A380" t="s">
        <v>58</v>
      </c>
      <c r="B380">
        <v>2026</v>
      </c>
      <c r="C380" t="str">
        <f t="shared" si="5"/>
        <v>WY2026</v>
      </c>
      <c r="D380">
        <v>633.70000000000005</v>
      </c>
    </row>
    <row r="381" spans="1:4" x14ac:dyDescent="0.35">
      <c r="A381" t="s">
        <v>58</v>
      </c>
      <c r="B381">
        <v>2028</v>
      </c>
      <c r="C381" t="str">
        <f t="shared" si="5"/>
        <v>WY2028</v>
      </c>
      <c r="D381">
        <v>469</v>
      </c>
    </row>
    <row r="382" spans="1:4" x14ac:dyDescent="0.35">
      <c r="A382" t="s">
        <v>58</v>
      </c>
      <c r="B382">
        <v>2030</v>
      </c>
      <c r="C382" t="str">
        <f t="shared" si="5"/>
        <v>WY2030</v>
      </c>
      <c r="D382">
        <v>316.5</v>
      </c>
    </row>
    <row r="383" spans="1:4" x14ac:dyDescent="0.35">
      <c r="A383" t="s">
        <v>58</v>
      </c>
      <c r="B383">
        <v>2035</v>
      </c>
      <c r="C383" t="str">
        <f t="shared" si="5"/>
        <v>WY2035</v>
      </c>
      <c r="D383">
        <v>195</v>
      </c>
    </row>
    <row r="384" spans="1:4" x14ac:dyDescent="0.35">
      <c r="A384" t="s">
        <v>58</v>
      </c>
      <c r="B384">
        <v>2040</v>
      </c>
      <c r="C384" t="str">
        <f t="shared" si="5"/>
        <v>WY2040</v>
      </c>
      <c r="D384">
        <v>121.2</v>
      </c>
    </row>
    <row r="385" spans="1:4" x14ac:dyDescent="0.35">
      <c r="A385" t="s">
        <v>58</v>
      </c>
      <c r="B385">
        <v>2045</v>
      </c>
      <c r="C385" t="str">
        <f t="shared" si="5"/>
        <v>WY2045</v>
      </c>
      <c r="D385">
        <v>55.3</v>
      </c>
    </row>
    <row r="386" spans="1:4" x14ac:dyDescent="0.35">
      <c r="A386" t="s">
        <v>58</v>
      </c>
      <c r="B386">
        <v>2050</v>
      </c>
      <c r="C386" t="str">
        <f t="shared" si="5"/>
        <v>WY2050</v>
      </c>
      <c r="D386">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6371-6B63-45F9-9D20-BA94C046E691}">
  <sheetPr codeName="Sheet3"/>
  <dimension ref="B3:B5"/>
  <sheetViews>
    <sheetView workbookViewId="0">
      <selection activeCell="F24" sqref="F24"/>
    </sheetView>
  </sheetViews>
  <sheetFormatPr defaultRowHeight="14.5" x14ac:dyDescent="0.35"/>
  <sheetData>
    <row r="3" spans="2:2" x14ac:dyDescent="0.35">
      <c r="B3" t="s">
        <v>95</v>
      </c>
    </row>
    <row r="4" spans="2:2" x14ac:dyDescent="0.35">
      <c r="B4" t="s">
        <v>97</v>
      </c>
    </row>
    <row r="5" spans="2:2" x14ac:dyDescent="0.35">
      <c r="B5"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Emissions Calculator</vt:lpstr>
      <vt:lpstr>Emission Factors</vt:lpstr>
      <vt:lpstr>Grid Emissions Database - AER</vt:lpstr>
      <vt:lpstr>NREL Mid-case w tax expiration</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Ali Qamar</dc:creator>
  <cp:lastModifiedBy>Ovais Ahmed Khan</cp:lastModifiedBy>
  <dcterms:created xsi:type="dcterms:W3CDTF">2022-09-17T22:38:40Z</dcterms:created>
  <dcterms:modified xsi:type="dcterms:W3CDTF">2024-03-29T17:52:48Z</dcterms:modified>
</cp:coreProperties>
</file>