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W:\BGSGlobal\ODA_EastAfrica_Plat\Data\Projects\Groundwater Data Collation\Weathered crystaline rocks LM\Data for NGDC\Tanzania\"/>
    </mc:Choice>
  </mc:AlternateContent>
  <bookViews>
    <workbookView xWindow="0" yWindow="60" windowWidth="15315" windowHeight="5445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C7" i="1" l="1"/>
  <c r="B7" i="1"/>
  <c r="D5" i="1"/>
  <c r="C5" i="1"/>
  <c r="B5" i="1"/>
  <c r="D9" i="1"/>
  <c r="C9" i="1"/>
  <c r="B9" i="1"/>
  <c r="B10" i="1"/>
  <c r="B6" i="1"/>
  <c r="C4" i="1"/>
  <c r="B4" i="1"/>
  <c r="B11" i="1"/>
  <c r="C12" i="1"/>
</calcChain>
</file>

<file path=xl/sharedStrings.xml><?xml version="1.0" encoding="utf-8"?>
<sst xmlns="http://schemas.openxmlformats.org/spreadsheetml/2006/main" count="168" uniqueCount="108">
  <si>
    <t>well number</t>
  </si>
  <si>
    <t>Makutopora Wellfield</t>
  </si>
  <si>
    <t>drawdown</t>
  </si>
  <si>
    <t>casing details</t>
  </si>
  <si>
    <t>geology</t>
  </si>
  <si>
    <t>easting</t>
  </si>
  <si>
    <t>northing</t>
  </si>
  <si>
    <t>discharge (l/s)</t>
  </si>
  <si>
    <t>pumping time (hours)</t>
  </si>
  <si>
    <t>weathered granite</t>
  </si>
  <si>
    <t>open 76.2-100.6</t>
  </si>
  <si>
    <t>water strikes?</t>
  </si>
  <si>
    <r>
      <t>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46'01.5''</t>
    </r>
  </si>
  <si>
    <r>
      <rPr>
        <sz val="11"/>
        <color theme="1"/>
        <rFont val="Calibri"/>
        <family val="2"/>
      </rPr>
      <t>55°56</t>
    </r>
    <r>
      <rPr>
        <sz val="11"/>
        <color theme="1"/>
        <rFont val="Calibri"/>
        <family val="2"/>
        <scheme val="minor"/>
      </rPr>
      <t>'45.8''</t>
    </r>
  </si>
  <si>
    <t>easting utm</t>
  </si>
  <si>
    <t>northing utm</t>
  </si>
  <si>
    <t>Mjemah</t>
  </si>
  <si>
    <t>no</t>
  </si>
  <si>
    <t>yes</t>
  </si>
  <si>
    <t>well depth (m)</t>
  </si>
  <si>
    <t>sand and weathered granite</t>
  </si>
  <si>
    <r>
      <t>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43'01.4''</t>
    </r>
  </si>
  <si>
    <r>
      <t>55</t>
    </r>
    <r>
      <rPr>
        <sz val="11"/>
        <color theme="1"/>
        <rFont val="Calibri"/>
        <family val="2"/>
      </rPr>
      <t>°58</t>
    </r>
    <r>
      <rPr>
        <sz val="11"/>
        <color theme="1"/>
        <rFont val="Calibri"/>
        <family val="2"/>
        <scheme val="minor"/>
      </rPr>
      <t>'40.9''</t>
    </r>
  </si>
  <si>
    <t>open 36-120.1 (weathered granite 77-108)</t>
  </si>
  <si>
    <t>weathered and fractured granite</t>
  </si>
  <si>
    <t>325/01</t>
  </si>
  <si>
    <t>326/01</t>
  </si>
  <si>
    <t>clayey sand and gravel, fractured and weathered granite</t>
  </si>
  <si>
    <t>327/01</t>
  </si>
  <si>
    <r>
      <t>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47'45.6''</t>
    </r>
  </si>
  <si>
    <r>
      <t>55</t>
    </r>
    <r>
      <rPr>
        <sz val="11"/>
        <color theme="1"/>
        <rFont val="Calibri"/>
        <family val="2"/>
      </rPr>
      <t>°55</t>
    </r>
    <r>
      <rPr>
        <sz val="11"/>
        <color theme="1"/>
        <rFont val="Calibri"/>
        <family val="2"/>
        <scheme val="minor"/>
      </rPr>
      <t>'45.3''</t>
    </r>
  </si>
  <si>
    <r>
      <t>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44'02.7''</t>
    </r>
  </si>
  <si>
    <r>
      <t>55</t>
    </r>
    <r>
      <rPr>
        <sz val="11"/>
        <color theme="1"/>
        <rFont val="Calibri"/>
        <family val="2"/>
      </rPr>
      <t>°58</t>
    </r>
    <r>
      <rPr>
        <sz val="11"/>
        <color theme="1"/>
        <rFont val="Calibri"/>
        <family val="2"/>
        <scheme val="minor"/>
      </rPr>
      <t>'03.0''</t>
    </r>
  </si>
  <si>
    <r>
      <t>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44'30.6''</t>
    </r>
  </si>
  <si>
    <r>
      <t>55</t>
    </r>
    <r>
      <rPr>
        <sz val="11"/>
        <color theme="1"/>
        <rFont val="Calibri"/>
        <family val="2"/>
      </rPr>
      <t>°57</t>
    </r>
    <r>
      <rPr>
        <sz val="11"/>
        <color theme="1"/>
        <rFont val="Calibri"/>
        <family val="2"/>
        <scheme val="minor"/>
      </rPr>
      <t>'38.1''</t>
    </r>
  </si>
  <si>
    <r>
      <t>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46'08.4''</t>
    </r>
  </si>
  <si>
    <r>
      <t>55</t>
    </r>
    <r>
      <rPr>
        <sz val="11"/>
        <color theme="1"/>
        <rFont val="Calibri"/>
        <family val="2"/>
      </rPr>
      <t>°56</t>
    </r>
    <r>
      <rPr>
        <sz val="11"/>
        <color theme="1"/>
        <rFont val="Calibri"/>
        <family val="2"/>
        <scheme val="minor"/>
      </rPr>
      <t>'29.3''</t>
    </r>
  </si>
  <si>
    <t>328/01</t>
  </si>
  <si>
    <t>slotted 67.83-82.08, 94.48-100.18</t>
  </si>
  <si>
    <t>fractured granite</t>
  </si>
  <si>
    <r>
      <t>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46'42.3''</t>
    </r>
  </si>
  <si>
    <r>
      <t>55</t>
    </r>
    <r>
      <rPr>
        <sz val="11"/>
        <color theme="1"/>
        <rFont val="Calibri"/>
        <family val="2"/>
      </rPr>
      <t>°55</t>
    </r>
    <r>
      <rPr>
        <sz val="11"/>
        <color theme="1"/>
        <rFont val="Calibri"/>
        <family val="2"/>
        <scheme val="minor"/>
      </rPr>
      <t>'35.5''</t>
    </r>
  </si>
  <si>
    <t>329/01</t>
  </si>
  <si>
    <r>
      <t>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46'55.7''</t>
    </r>
  </si>
  <si>
    <r>
      <t>55</t>
    </r>
    <r>
      <rPr>
        <sz val="11"/>
        <color theme="1"/>
        <rFont val="Calibri"/>
        <family val="2"/>
      </rPr>
      <t>°55</t>
    </r>
    <r>
      <rPr>
        <sz val="11"/>
        <color theme="1"/>
        <rFont val="Calibri"/>
        <family val="2"/>
        <scheme val="minor"/>
      </rPr>
      <t>'03.1''</t>
    </r>
  </si>
  <si>
    <t>330/01</t>
  </si>
  <si>
    <t>slotted 70.46-73.31, 75.32-100.97, 112-114.85</t>
  </si>
  <si>
    <r>
      <t>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45'53.5''</t>
    </r>
  </si>
  <si>
    <r>
      <t>55</t>
    </r>
    <r>
      <rPr>
        <sz val="11"/>
        <color theme="1"/>
        <rFont val="Calibri"/>
        <family val="2"/>
      </rPr>
      <t>°56</t>
    </r>
    <r>
      <rPr>
        <sz val="11"/>
        <color theme="1"/>
        <rFont val="Calibri"/>
        <family val="2"/>
        <scheme val="minor"/>
      </rPr>
      <t>'44.7''</t>
    </r>
  </si>
  <si>
    <t>331/01</t>
  </si>
  <si>
    <t>slotted 64.01-81.11, 85.85-100.1</t>
  </si>
  <si>
    <r>
      <t>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46'47.1''</t>
    </r>
  </si>
  <si>
    <r>
      <t>55</t>
    </r>
    <r>
      <rPr>
        <sz val="11"/>
        <color theme="1"/>
        <rFont val="Calibri"/>
        <family val="2"/>
      </rPr>
      <t>°56</t>
    </r>
    <r>
      <rPr>
        <sz val="11"/>
        <color theme="1"/>
        <rFont val="Calibri"/>
        <family val="2"/>
        <scheme val="minor"/>
      </rPr>
      <t>'30.9''</t>
    </r>
  </si>
  <si>
    <t>332/01</t>
  </si>
  <si>
    <r>
      <t>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46'26.0''</t>
    </r>
  </si>
  <si>
    <r>
      <t>55</t>
    </r>
    <r>
      <rPr>
        <sz val="11"/>
        <color theme="1"/>
        <rFont val="Calibri"/>
        <family val="2"/>
      </rPr>
      <t>°56</t>
    </r>
    <r>
      <rPr>
        <sz val="11"/>
        <color theme="1"/>
        <rFont val="Calibri"/>
        <family val="2"/>
        <scheme val="minor"/>
      </rPr>
      <t>'23.1''</t>
    </r>
  </si>
  <si>
    <t>333/01</t>
  </si>
  <si>
    <r>
      <t>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43'37.3''</t>
    </r>
  </si>
  <si>
    <r>
      <t>55</t>
    </r>
    <r>
      <rPr>
        <sz val="11"/>
        <color theme="1"/>
        <rFont val="Calibri"/>
        <family val="2"/>
      </rPr>
      <t>°58</t>
    </r>
    <r>
      <rPr>
        <sz val="11"/>
        <color theme="1"/>
        <rFont val="Calibri"/>
        <family val="2"/>
        <scheme val="minor"/>
      </rPr>
      <t>'17.3''</t>
    </r>
  </si>
  <si>
    <t>334/01</t>
  </si>
  <si>
    <t>PRODUCTION BOREHOLES</t>
  </si>
  <si>
    <t>MONITORING BOREHOLES</t>
  </si>
  <si>
    <t>slotted 61.26-69.81, 70.61-79.16</t>
  </si>
  <si>
    <r>
      <t>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46'28.3''</t>
    </r>
  </si>
  <si>
    <r>
      <t>55</t>
    </r>
    <r>
      <rPr>
        <sz val="11"/>
        <color theme="1"/>
        <rFont val="Calibri"/>
        <family val="2"/>
      </rPr>
      <t>°56</t>
    </r>
    <r>
      <rPr>
        <sz val="11"/>
        <color theme="1"/>
        <rFont val="Calibri"/>
        <family val="2"/>
        <scheme val="minor"/>
      </rPr>
      <t>'08.7''</t>
    </r>
  </si>
  <si>
    <t>335/01</t>
  </si>
  <si>
    <t>slotted 73.51-82.06, 91.14-99.69</t>
  </si>
  <si>
    <r>
      <t>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45'46.8''</t>
    </r>
  </si>
  <si>
    <r>
      <t>55</t>
    </r>
    <r>
      <rPr>
        <sz val="11"/>
        <color theme="1"/>
        <rFont val="Calibri"/>
        <family val="2"/>
      </rPr>
      <t>°56</t>
    </r>
    <r>
      <rPr>
        <sz val="11"/>
        <color theme="1"/>
        <rFont val="Calibri"/>
        <family val="2"/>
        <scheme val="minor"/>
      </rPr>
      <t>'40.3''</t>
    </r>
  </si>
  <si>
    <t>slotted 62.82-125.52</t>
  </si>
  <si>
    <r>
      <t>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46'55.8''</t>
    </r>
  </si>
  <si>
    <r>
      <t>55</t>
    </r>
    <r>
      <rPr>
        <sz val="11"/>
        <color theme="1"/>
        <rFont val="Calibri"/>
        <family val="2"/>
      </rPr>
      <t>°56</t>
    </r>
    <r>
      <rPr>
        <sz val="11"/>
        <color theme="1"/>
        <rFont val="Calibri"/>
        <family val="2"/>
        <scheme val="minor"/>
      </rPr>
      <t>'14.4''</t>
    </r>
  </si>
  <si>
    <t>336/01</t>
  </si>
  <si>
    <t>slotted 41.2-58, open 58-74.26</t>
  </si>
  <si>
    <t>open 76-121.6</t>
  </si>
  <si>
    <t>slotted 50.64-59.19, 60.94-92.29, 109.82-118.37</t>
  </si>
  <si>
    <t>slotted 47.14-58.54, 61.67-93.02</t>
  </si>
  <si>
    <t>slotted 69.59-80.99, 82.69-108.34, 114.69-117.54</t>
  </si>
  <si>
    <t>slotted 64.69-76.09, 89.47-92.32, 101.67-127.32</t>
  </si>
  <si>
    <t>slotted 65.76-82.86, 92.72-106.97</t>
  </si>
  <si>
    <t>slotted 88.55-102.80</t>
  </si>
  <si>
    <t>86/78</t>
  </si>
  <si>
    <t>open 62.47-206.3</t>
  </si>
  <si>
    <t>weathered and fractured gneiss</t>
  </si>
  <si>
    <t>-</t>
  </si>
  <si>
    <t>234/75</t>
  </si>
  <si>
    <t>open 60.4-143.26</t>
  </si>
  <si>
    <t>97/70</t>
  </si>
  <si>
    <t>sand and gravels, weathered granite</t>
  </si>
  <si>
    <t>pumping test data</t>
  </si>
  <si>
    <r>
      <t>35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43'01.4''</t>
    </r>
  </si>
  <si>
    <r>
      <t>55</t>
    </r>
    <r>
      <rPr>
        <sz val="11"/>
        <color theme="1"/>
        <rFont val="Calibri"/>
        <family val="2"/>
      </rPr>
      <t>°58</t>
    </r>
    <r>
      <rPr>
        <sz val="11"/>
        <color theme="1"/>
        <rFont val="Calibri"/>
        <family val="2"/>
        <scheme val="minor"/>
      </rPr>
      <t>'40.9''</t>
    </r>
  </si>
  <si>
    <t>147/78R</t>
  </si>
  <si>
    <t>R = rehabhilitated borehole</t>
  </si>
  <si>
    <t>182/75R</t>
  </si>
  <si>
    <t>123/75R</t>
  </si>
  <si>
    <t>118/75</t>
  </si>
  <si>
    <t>open 60.05-121.9</t>
  </si>
  <si>
    <t>170/75R</t>
  </si>
  <si>
    <t>196/75</t>
  </si>
  <si>
    <t>open 30.5-121.92</t>
  </si>
  <si>
    <t>131/75</t>
  </si>
  <si>
    <t>open 76.2-112.78</t>
  </si>
  <si>
    <t>117/75</t>
  </si>
  <si>
    <t>open 60.96-94.79</t>
  </si>
  <si>
    <t>119/75</t>
  </si>
  <si>
    <t>OPEN 60.96-121.51</t>
  </si>
  <si>
    <t>note - used 3 borehole completion reports, and checked against other completion reports final depths used for casing details from inspection record of borehole structure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</si>
</sst>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2" fontId="0" fillId="0" borderId="0" xfId="0" applyNumberFormat="1"/>
    <xf numFmtId="0" fontId="0" fillId="0" borderId="0" xfId="0" applyFont="1"/>
    <xf numFmtId="2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N2" sqref="N2"/>
    </sheetView>
  </sheetViews>
  <sheetFormatPr defaultRowHeight="15" x14ac:dyDescent="0.25"/>
  <cols>
    <col min="1" max="1" width="12.28515625" bestFit="1" customWidth="1"/>
    <col min="2" max="2" width="14.28515625" bestFit="1" customWidth="1"/>
    <col min="3" max="3" width="13.7109375" bestFit="1" customWidth="1"/>
    <col min="4" max="4" width="10.42578125" bestFit="1" customWidth="1"/>
    <col min="5" max="5" width="20.5703125" bestFit="1" customWidth="1"/>
    <col min="6" max="6" width="25.85546875" bestFit="1" customWidth="1"/>
    <col min="8" max="9" width="10.5703125" bestFit="1" customWidth="1"/>
    <col min="10" max="10" width="13.5703125" bestFit="1" customWidth="1"/>
    <col min="11" max="11" width="12.5703125" bestFit="1" customWidth="1"/>
    <col min="13" max="13" width="13.5703125" bestFit="1" customWidth="1"/>
  </cols>
  <sheetData>
    <row r="1" spans="1:14" x14ac:dyDescent="0.25">
      <c r="A1" t="s">
        <v>1</v>
      </c>
    </row>
    <row r="2" spans="1:14" x14ac:dyDescent="0.25">
      <c r="A2" t="s">
        <v>0</v>
      </c>
      <c r="B2" t="s">
        <v>19</v>
      </c>
      <c r="C2" t="s">
        <v>7</v>
      </c>
      <c r="D2" t="s">
        <v>2</v>
      </c>
      <c r="E2" t="s">
        <v>8</v>
      </c>
      <c r="F2" t="s">
        <v>3</v>
      </c>
      <c r="G2" t="s">
        <v>4</v>
      </c>
      <c r="H2" t="s">
        <v>5</v>
      </c>
      <c r="I2" t="s">
        <v>6</v>
      </c>
      <c r="J2" t="s">
        <v>14</v>
      </c>
      <c r="K2" t="s">
        <v>15</v>
      </c>
      <c r="L2" t="s">
        <v>16</v>
      </c>
      <c r="M2" t="s">
        <v>11</v>
      </c>
      <c r="N2" t="s">
        <v>89</v>
      </c>
    </row>
    <row r="3" spans="1:14" x14ac:dyDescent="0.25">
      <c r="A3" t="s">
        <v>60</v>
      </c>
    </row>
    <row r="4" spans="1:14" x14ac:dyDescent="0.25">
      <c r="A4" t="s">
        <v>87</v>
      </c>
      <c r="B4" s="2">
        <f>327*0.3048</f>
        <v>99.669600000000003</v>
      </c>
      <c r="C4" s="2">
        <f>(14448/3600)*4.546</f>
        <v>18.244613333333337</v>
      </c>
      <c r="D4" t="s">
        <v>84</v>
      </c>
      <c r="E4" t="s">
        <v>84</v>
      </c>
      <c r="F4" t="s">
        <v>84</v>
      </c>
      <c r="G4" t="s">
        <v>88</v>
      </c>
      <c r="H4" t="s">
        <v>84</v>
      </c>
      <c r="I4" t="s">
        <v>84</v>
      </c>
    </row>
    <row r="5" spans="1:14" x14ac:dyDescent="0.25">
      <c r="A5" t="s">
        <v>103</v>
      </c>
      <c r="B5" s="2">
        <f>311*0.3048</f>
        <v>94.7928</v>
      </c>
      <c r="C5" s="4">
        <f>(30000/3600)*4.546</f>
        <v>37.88333333333334</v>
      </c>
      <c r="D5" s="2">
        <f>0.3048*9</f>
        <v>2.7432000000000003</v>
      </c>
      <c r="E5">
        <v>72</v>
      </c>
      <c r="F5" t="s">
        <v>104</v>
      </c>
      <c r="G5" t="s">
        <v>20</v>
      </c>
      <c r="H5" t="s">
        <v>84</v>
      </c>
      <c r="I5" t="s">
        <v>84</v>
      </c>
    </row>
    <row r="6" spans="1:14" x14ac:dyDescent="0.25">
      <c r="A6" t="s">
        <v>96</v>
      </c>
      <c r="B6" s="2">
        <f>400*0.3048</f>
        <v>121.92</v>
      </c>
      <c r="C6" s="2" t="s">
        <v>84</v>
      </c>
      <c r="D6" t="s">
        <v>84</v>
      </c>
      <c r="E6" t="s">
        <v>84</v>
      </c>
      <c r="F6" t="s">
        <v>97</v>
      </c>
      <c r="G6" t="s">
        <v>84</v>
      </c>
      <c r="H6" t="s">
        <v>84</v>
      </c>
      <c r="I6" t="s">
        <v>84</v>
      </c>
    </row>
    <row r="7" spans="1:14" x14ac:dyDescent="0.25">
      <c r="A7" t="s">
        <v>105</v>
      </c>
      <c r="B7" s="2">
        <f>398.66*0.3048</f>
        <v>121.51156800000001</v>
      </c>
      <c r="C7" s="2">
        <f>(8622/3600)*4.546</f>
        <v>10.88767</v>
      </c>
      <c r="D7" s="5">
        <v>-0.15</v>
      </c>
      <c r="E7">
        <v>24</v>
      </c>
      <c r="F7" t="s">
        <v>106</v>
      </c>
      <c r="G7" t="s">
        <v>84</v>
      </c>
      <c r="H7" t="s">
        <v>84</v>
      </c>
      <c r="I7" t="s">
        <v>84</v>
      </c>
    </row>
    <row r="8" spans="1:14" x14ac:dyDescent="0.25">
      <c r="A8" t="s">
        <v>95</v>
      </c>
      <c r="B8">
        <v>100.6</v>
      </c>
      <c r="C8">
        <v>14.5</v>
      </c>
      <c r="D8">
        <v>7.13</v>
      </c>
      <c r="E8">
        <v>17</v>
      </c>
      <c r="F8" t="s">
        <v>10</v>
      </c>
      <c r="G8" t="s">
        <v>9</v>
      </c>
      <c r="H8" t="s">
        <v>12</v>
      </c>
      <c r="I8" t="s">
        <v>13</v>
      </c>
      <c r="L8" t="s">
        <v>17</v>
      </c>
    </row>
    <row r="9" spans="1:14" x14ac:dyDescent="0.25">
      <c r="A9" t="s">
        <v>101</v>
      </c>
      <c r="B9" s="2">
        <f>370*0.3048</f>
        <v>112.77600000000001</v>
      </c>
      <c r="C9" s="2">
        <f>(22500/3600)*4.546</f>
        <v>28.412500000000001</v>
      </c>
      <c r="D9" s="2">
        <f>67.33*0.3048</f>
        <v>20.522183999999999</v>
      </c>
      <c r="E9">
        <v>71</v>
      </c>
      <c r="F9" t="s">
        <v>102</v>
      </c>
      <c r="G9" t="s">
        <v>84</v>
      </c>
      <c r="H9" t="s">
        <v>84</v>
      </c>
      <c r="I9" t="s">
        <v>84</v>
      </c>
    </row>
    <row r="10" spans="1:14" x14ac:dyDescent="0.25">
      <c r="A10" t="s">
        <v>99</v>
      </c>
      <c r="B10" s="2">
        <f>0.3048*400</f>
        <v>121.92</v>
      </c>
      <c r="C10" s="2" t="s">
        <v>84</v>
      </c>
      <c r="D10" t="s">
        <v>84</v>
      </c>
      <c r="E10" t="s">
        <v>84</v>
      </c>
      <c r="F10" t="s">
        <v>100</v>
      </c>
      <c r="G10" t="s">
        <v>84</v>
      </c>
      <c r="H10" t="s">
        <v>84</v>
      </c>
      <c r="I10" t="s">
        <v>84</v>
      </c>
    </row>
    <row r="11" spans="1:14" x14ac:dyDescent="0.25">
      <c r="A11" t="s">
        <v>85</v>
      </c>
      <c r="B11" s="2">
        <f>470*0.3048</f>
        <v>143.256</v>
      </c>
      <c r="C11" t="s">
        <v>84</v>
      </c>
      <c r="D11" t="s">
        <v>84</v>
      </c>
      <c r="E11" t="s">
        <v>84</v>
      </c>
      <c r="F11" t="s">
        <v>86</v>
      </c>
      <c r="G11" t="s">
        <v>84</v>
      </c>
      <c r="H11" t="s">
        <v>84</v>
      </c>
      <c r="I11" t="s">
        <v>84</v>
      </c>
    </row>
    <row r="12" spans="1:14" x14ac:dyDescent="0.25">
      <c r="A12" s="1" t="s">
        <v>81</v>
      </c>
      <c r="B12">
        <v>206.3</v>
      </c>
      <c r="C12" s="2">
        <f>15.937/3.6</f>
        <v>4.4269444444444446</v>
      </c>
      <c r="D12">
        <v>64.75</v>
      </c>
      <c r="E12">
        <v>24</v>
      </c>
      <c r="F12" t="s">
        <v>82</v>
      </c>
      <c r="G12" t="s">
        <v>83</v>
      </c>
      <c r="H12" t="s">
        <v>84</v>
      </c>
      <c r="I12" t="s">
        <v>84</v>
      </c>
      <c r="L12" t="s">
        <v>17</v>
      </c>
    </row>
    <row r="13" spans="1:14" s="3" customFormat="1" x14ac:dyDescent="0.25">
      <c r="A13" t="s">
        <v>92</v>
      </c>
      <c r="B13" s="3">
        <v>74.3</v>
      </c>
      <c r="C13" s="3">
        <v>20.100000000000001</v>
      </c>
      <c r="D13" s="3">
        <v>9.06</v>
      </c>
      <c r="E13" s="3">
        <v>23</v>
      </c>
      <c r="F13" s="3" t="s">
        <v>73</v>
      </c>
      <c r="G13" s="3" t="s">
        <v>20</v>
      </c>
      <c r="H13" s="3" t="s">
        <v>90</v>
      </c>
      <c r="I13" s="3" t="s">
        <v>91</v>
      </c>
      <c r="J13" s="3">
        <v>800520</v>
      </c>
      <c r="K13" s="3">
        <v>9338918</v>
      </c>
      <c r="L13" s="3" t="s">
        <v>18</v>
      </c>
      <c r="N13" s="3" t="s">
        <v>18</v>
      </c>
    </row>
    <row r="14" spans="1:14" x14ac:dyDescent="0.25">
      <c r="A14" t="s">
        <v>98</v>
      </c>
      <c r="B14">
        <v>120.1</v>
      </c>
      <c r="C14">
        <v>14.7</v>
      </c>
      <c r="D14">
        <v>6.56</v>
      </c>
      <c r="E14">
        <v>17</v>
      </c>
      <c r="F14" t="s">
        <v>23</v>
      </c>
      <c r="G14" t="s">
        <v>9</v>
      </c>
      <c r="H14" t="s">
        <v>29</v>
      </c>
      <c r="I14" t="s">
        <v>30</v>
      </c>
      <c r="L14" t="s">
        <v>17</v>
      </c>
    </row>
    <row r="15" spans="1:14" x14ac:dyDescent="0.25">
      <c r="A15" t="s">
        <v>94</v>
      </c>
      <c r="B15">
        <v>121.6</v>
      </c>
      <c r="C15">
        <v>14.1</v>
      </c>
      <c r="D15">
        <v>36.4</v>
      </c>
      <c r="E15">
        <v>17</v>
      </c>
      <c r="F15" t="s">
        <v>74</v>
      </c>
      <c r="G15" t="s">
        <v>24</v>
      </c>
      <c r="H15" t="s">
        <v>31</v>
      </c>
      <c r="I15" t="s">
        <v>32</v>
      </c>
      <c r="L15" t="s">
        <v>17</v>
      </c>
    </row>
    <row r="16" spans="1:14" x14ac:dyDescent="0.25">
      <c r="A16" t="s">
        <v>25</v>
      </c>
      <c r="B16">
        <v>123.4</v>
      </c>
      <c r="C16">
        <v>26</v>
      </c>
      <c r="D16">
        <v>2.2000000000000002</v>
      </c>
      <c r="E16">
        <v>17</v>
      </c>
      <c r="F16" t="s">
        <v>75</v>
      </c>
      <c r="G16" t="s">
        <v>24</v>
      </c>
      <c r="H16" t="s">
        <v>21</v>
      </c>
      <c r="I16" t="s">
        <v>22</v>
      </c>
      <c r="J16">
        <v>802084</v>
      </c>
      <c r="K16">
        <v>9339845</v>
      </c>
      <c r="L16" t="s">
        <v>18</v>
      </c>
    </row>
    <row r="17" spans="1:12" x14ac:dyDescent="0.25">
      <c r="A17" t="s">
        <v>26</v>
      </c>
      <c r="B17">
        <v>122.5</v>
      </c>
      <c r="C17">
        <v>21.8</v>
      </c>
      <c r="D17">
        <v>24.3</v>
      </c>
      <c r="E17">
        <v>23</v>
      </c>
      <c r="F17" t="s">
        <v>77</v>
      </c>
      <c r="G17" t="s">
        <v>27</v>
      </c>
      <c r="H17" t="s">
        <v>33</v>
      </c>
      <c r="I17" t="s">
        <v>34</v>
      </c>
      <c r="L17" t="s">
        <v>17</v>
      </c>
    </row>
    <row r="18" spans="1:12" x14ac:dyDescent="0.25">
      <c r="A18" t="s">
        <v>28</v>
      </c>
      <c r="B18">
        <v>132.19999999999999</v>
      </c>
      <c r="C18">
        <v>26</v>
      </c>
      <c r="D18">
        <v>2.39</v>
      </c>
      <c r="E18">
        <v>19</v>
      </c>
      <c r="F18" t="s">
        <v>78</v>
      </c>
      <c r="G18" t="s">
        <v>24</v>
      </c>
      <c r="H18" t="s">
        <v>35</v>
      </c>
      <c r="I18" t="s">
        <v>36</v>
      </c>
      <c r="J18">
        <v>806288</v>
      </c>
      <c r="K18">
        <v>9342942</v>
      </c>
      <c r="L18" t="s">
        <v>18</v>
      </c>
    </row>
    <row r="19" spans="1:12" x14ac:dyDescent="0.25">
      <c r="A19" t="s">
        <v>37</v>
      </c>
      <c r="B19">
        <v>104.4</v>
      </c>
      <c r="C19">
        <v>24.2</v>
      </c>
      <c r="D19">
        <v>9.49</v>
      </c>
      <c r="E19">
        <v>17</v>
      </c>
      <c r="F19" t="s">
        <v>38</v>
      </c>
      <c r="G19" t="s">
        <v>39</v>
      </c>
      <c r="H19" t="s">
        <v>40</v>
      </c>
      <c r="I19" t="s">
        <v>41</v>
      </c>
      <c r="L19" t="s">
        <v>17</v>
      </c>
    </row>
    <row r="20" spans="1:12" x14ac:dyDescent="0.25">
      <c r="A20" t="s">
        <v>42</v>
      </c>
      <c r="B20">
        <v>107.4</v>
      </c>
      <c r="C20">
        <v>21.3</v>
      </c>
      <c r="D20">
        <v>20.7</v>
      </c>
      <c r="E20">
        <v>23</v>
      </c>
      <c r="F20" t="s">
        <v>79</v>
      </c>
      <c r="G20" t="s">
        <v>39</v>
      </c>
      <c r="H20" t="s">
        <v>43</v>
      </c>
      <c r="I20" t="s">
        <v>44</v>
      </c>
      <c r="J20">
        <v>807759</v>
      </c>
      <c r="K20">
        <v>9345580</v>
      </c>
      <c r="L20" t="s">
        <v>18</v>
      </c>
    </row>
    <row r="21" spans="1:12" x14ac:dyDescent="0.25">
      <c r="A21" t="s">
        <v>45</v>
      </c>
      <c r="B21">
        <v>119.8</v>
      </c>
      <c r="C21">
        <v>26</v>
      </c>
      <c r="D21">
        <v>3.2</v>
      </c>
      <c r="E21">
        <v>23</v>
      </c>
      <c r="F21" t="s">
        <v>46</v>
      </c>
      <c r="G21" t="s">
        <v>24</v>
      </c>
      <c r="H21" t="s">
        <v>47</v>
      </c>
      <c r="I21" t="s">
        <v>48</v>
      </c>
      <c r="L21" t="s">
        <v>17</v>
      </c>
    </row>
    <row r="22" spans="1:12" x14ac:dyDescent="0.25">
      <c r="A22" t="s">
        <v>49</v>
      </c>
      <c r="B22">
        <v>105</v>
      </c>
      <c r="C22">
        <v>26</v>
      </c>
      <c r="D22">
        <v>6.55</v>
      </c>
      <c r="E22">
        <v>21</v>
      </c>
      <c r="F22" t="s">
        <v>50</v>
      </c>
      <c r="G22" t="s">
        <v>24</v>
      </c>
      <c r="H22" t="s">
        <v>51</v>
      </c>
      <c r="I22" t="s">
        <v>52</v>
      </c>
      <c r="L22" t="s">
        <v>17</v>
      </c>
    </row>
    <row r="23" spans="1:12" x14ac:dyDescent="0.25">
      <c r="A23" t="s">
        <v>53</v>
      </c>
      <c r="B23">
        <v>106.8</v>
      </c>
      <c r="C23">
        <v>26</v>
      </c>
      <c r="D23">
        <v>6.18</v>
      </c>
      <c r="E23">
        <v>20</v>
      </c>
      <c r="F23" t="s">
        <v>80</v>
      </c>
      <c r="G23" t="s">
        <v>24</v>
      </c>
      <c r="H23" t="s">
        <v>54</v>
      </c>
      <c r="I23" t="s">
        <v>55</v>
      </c>
      <c r="J23">
        <v>806827</v>
      </c>
      <c r="K23">
        <v>9343123</v>
      </c>
      <c r="L23" t="s">
        <v>18</v>
      </c>
    </row>
    <row r="24" spans="1:12" x14ac:dyDescent="0.25">
      <c r="A24" t="s">
        <v>56</v>
      </c>
      <c r="B24">
        <v>98</v>
      </c>
      <c r="C24">
        <v>26</v>
      </c>
      <c r="D24">
        <v>2.2999999999999998</v>
      </c>
      <c r="E24">
        <v>18</v>
      </c>
      <c r="F24" t="s">
        <v>76</v>
      </c>
      <c r="G24" t="s">
        <v>24</v>
      </c>
      <c r="H24" t="s">
        <v>57</v>
      </c>
      <c r="I24" t="s">
        <v>58</v>
      </c>
      <c r="J24">
        <v>801619</v>
      </c>
      <c r="K24">
        <v>9339652</v>
      </c>
      <c r="L24" t="s">
        <v>18</v>
      </c>
    </row>
    <row r="25" spans="1:12" x14ac:dyDescent="0.25">
      <c r="A25" t="s">
        <v>61</v>
      </c>
    </row>
    <row r="26" spans="1:12" x14ac:dyDescent="0.25">
      <c r="A26" t="s">
        <v>59</v>
      </c>
      <c r="B26">
        <v>84</v>
      </c>
      <c r="C26">
        <v>14.4</v>
      </c>
      <c r="D26">
        <v>0.2</v>
      </c>
      <c r="E26">
        <v>17</v>
      </c>
      <c r="F26" t="s">
        <v>62</v>
      </c>
      <c r="G26" t="s">
        <v>24</v>
      </c>
      <c r="H26" t="s">
        <v>63</v>
      </c>
      <c r="I26" t="s">
        <v>64</v>
      </c>
      <c r="L26" t="s">
        <v>17</v>
      </c>
    </row>
    <row r="27" spans="1:12" x14ac:dyDescent="0.25">
      <c r="A27" t="s">
        <v>65</v>
      </c>
      <c r="B27">
        <v>104.2</v>
      </c>
      <c r="C27">
        <v>3.6</v>
      </c>
      <c r="D27">
        <v>9.1999999999999993</v>
      </c>
      <c r="E27">
        <v>18</v>
      </c>
      <c r="F27" t="s">
        <v>66</v>
      </c>
      <c r="G27" t="s">
        <v>24</v>
      </c>
      <c r="H27" t="s">
        <v>67</v>
      </c>
      <c r="I27" t="s">
        <v>68</v>
      </c>
      <c r="L27" t="s">
        <v>17</v>
      </c>
    </row>
    <row r="28" spans="1:12" x14ac:dyDescent="0.25">
      <c r="A28" t="s">
        <v>72</v>
      </c>
      <c r="B28">
        <v>130.5</v>
      </c>
      <c r="C28">
        <v>2.88</v>
      </c>
      <c r="D28">
        <v>32</v>
      </c>
      <c r="E28">
        <v>20</v>
      </c>
      <c r="F28" t="s">
        <v>69</v>
      </c>
      <c r="G28" t="s">
        <v>24</v>
      </c>
      <c r="H28" t="s">
        <v>70</v>
      </c>
      <c r="I28" t="s">
        <v>71</v>
      </c>
      <c r="L28" t="s">
        <v>17</v>
      </c>
    </row>
    <row r="30" spans="1:12" x14ac:dyDescent="0.25">
      <c r="A30" t="s">
        <v>107</v>
      </c>
    </row>
    <row r="31" spans="1:12" x14ac:dyDescent="0.25">
      <c r="A31" t="s">
        <v>93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 maurice</dc:creator>
  <cp:lastModifiedBy>White, Debbie</cp:lastModifiedBy>
  <dcterms:created xsi:type="dcterms:W3CDTF">2010-10-19T18:58:24Z</dcterms:created>
  <dcterms:modified xsi:type="dcterms:W3CDTF">2019-08-15T12:36:26Z</dcterms:modified>
</cp:coreProperties>
</file>