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b260ec7aa4eef9d7/Desktop/Portfolio Projects/Nexspace Project/"/>
    </mc:Choice>
  </mc:AlternateContent>
  <xr:revisionPtr revIDLastSave="52" documentId="8_{1A2879CA-658E-4554-8B06-6F4D6BBB58E9}" xr6:coauthVersionLast="47" xr6:coauthVersionMax="47" xr10:uidLastSave="{3B803B14-DD1F-4BB8-88AF-FC3A9C071E58}"/>
  <bookViews>
    <workbookView xWindow="-120" yWindow="-16320" windowWidth="29040" windowHeight="15720" activeTab="2" xr2:uid="{2F43B59A-29CA-466A-9B36-E961AA051D99}"/>
  </bookViews>
  <sheets>
    <sheet name="Raw Data" sheetId="1" r:id="rId1"/>
    <sheet name="Pivot Tables" sheetId="2" r:id="rId2"/>
    <sheet name="Dashboard" sheetId="3" r:id="rId3"/>
  </sheets>
  <definedNames>
    <definedName name="_xleta.SUM" hidden="1" xlm="1">#NAME?</definedName>
    <definedName name="Slicer_Category">#N/A</definedName>
    <definedName name="Slicer_Category1">#N/A</definedName>
    <definedName name="Slicer_Category2">#N/A</definedName>
    <definedName name="Slicer_Segment">#N/A</definedName>
    <definedName name="Slicer_Segment1">#N/A</definedName>
    <definedName name="Slicer_Segment2">#N/A</definedName>
    <definedName name="Slicer_Ship_Mod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7" i="3" l="1"/>
  <c r="Y18" i="3"/>
  <c r="Y19" i="3"/>
  <c r="Y20" i="3"/>
  <c r="Y21" i="3"/>
  <c r="Y22" i="3"/>
  <c r="Y23" i="3"/>
  <c r="Y24" i="3"/>
  <c r="Y25" i="3"/>
  <c r="X17" i="3"/>
  <c r="X18" i="3"/>
  <c r="X19" i="3"/>
  <c r="X20" i="3"/>
  <c r="X21" i="3"/>
  <c r="X22" i="3"/>
  <c r="X23" i="3"/>
  <c r="X24" i="3"/>
  <c r="X25" i="3"/>
  <c r="Y16" i="3"/>
  <c r="X16" i="3"/>
  <c r="W17" i="3"/>
  <c r="W18" i="3"/>
  <c r="W19" i="3"/>
  <c r="W20" i="3"/>
  <c r="W21" i="3"/>
  <c r="W22" i="3"/>
  <c r="W23" i="3"/>
  <c r="W24" i="3"/>
  <c r="W25" i="3"/>
  <c r="W16" i="3"/>
  <c r="S17" i="3"/>
  <c r="S18" i="3"/>
  <c r="S19" i="3"/>
  <c r="S20" i="3"/>
  <c r="S21" i="3"/>
  <c r="S22" i="3"/>
  <c r="S23" i="3"/>
  <c r="S24" i="3"/>
  <c r="S25" i="3"/>
  <c r="S16" i="3"/>
  <c r="R17" i="3"/>
  <c r="R18" i="3"/>
  <c r="R19" i="3"/>
  <c r="R20" i="3"/>
  <c r="R21" i="3"/>
  <c r="R22" i="3"/>
  <c r="R23" i="3"/>
  <c r="R24" i="3"/>
  <c r="R25" i="3"/>
  <c r="R16" i="3"/>
  <c r="Q17" i="3"/>
  <c r="Q18" i="3"/>
  <c r="Q19" i="3"/>
  <c r="Q20" i="3"/>
  <c r="Q21" i="3"/>
  <c r="Q22" i="3"/>
  <c r="Q23" i="3"/>
  <c r="Q24" i="3"/>
  <c r="Q25" i="3"/>
  <c r="Q16" i="3"/>
  <c r="L17" i="3"/>
  <c r="L18" i="3"/>
  <c r="L19" i="3"/>
  <c r="L20" i="3"/>
  <c r="L21" i="3"/>
  <c r="L22" i="3"/>
  <c r="L23" i="3"/>
  <c r="L24" i="3"/>
  <c r="L25" i="3"/>
  <c r="K17" i="3"/>
  <c r="K18" i="3"/>
  <c r="K19" i="3"/>
  <c r="K20" i="3"/>
  <c r="K21" i="3"/>
  <c r="K22" i="3"/>
  <c r="K23" i="3"/>
  <c r="K24" i="3"/>
  <c r="K25" i="3"/>
  <c r="K16" i="3"/>
  <c r="L16" i="3"/>
  <c r="J17" i="3"/>
  <c r="J18" i="3"/>
  <c r="J19" i="3"/>
  <c r="J20" i="3"/>
  <c r="J21" i="3"/>
  <c r="J22" i="3"/>
  <c r="J23" i="3"/>
  <c r="J24" i="3"/>
  <c r="J25" i="3"/>
  <c r="J16" i="3"/>
  <c r="C16" i="3"/>
  <c r="E17" i="3"/>
  <c r="E18" i="3"/>
  <c r="E19" i="3"/>
  <c r="E20" i="3"/>
  <c r="E21" i="3"/>
  <c r="E22" i="3"/>
  <c r="E23" i="3"/>
  <c r="E24" i="3"/>
  <c r="E25" i="3"/>
  <c r="D17" i="3"/>
  <c r="D18" i="3"/>
  <c r="D19" i="3"/>
  <c r="D20" i="3"/>
  <c r="D21" i="3"/>
  <c r="D22" i="3"/>
  <c r="D23" i="3"/>
  <c r="D24" i="3"/>
  <c r="D25" i="3"/>
  <c r="D16" i="3"/>
  <c r="E16" i="3"/>
  <c r="C17" i="3"/>
  <c r="C18" i="3"/>
  <c r="C19" i="3"/>
  <c r="C20" i="3"/>
  <c r="C21" i="3"/>
  <c r="C22" i="3"/>
  <c r="C23" i="3"/>
  <c r="C24" i="3"/>
  <c r="C25" i="3"/>
  <c r="I74" i="2" a="1"/>
  <c r="I74" i="2" s="1"/>
  <c r="J74" i="2" s="1"/>
  <c r="D75" i="2" a="1"/>
  <c r="D75" i="2" s="1"/>
  <c r="G53" i="2"/>
  <c r="H53" i="2"/>
  <c r="I53" i="2" s="1"/>
  <c r="G54" i="2"/>
  <c r="H54" i="2"/>
  <c r="I54" i="2" s="1"/>
  <c r="G55" i="2"/>
  <c r="H55" i="2"/>
  <c r="I55" i="2" s="1"/>
  <c r="G56" i="2"/>
  <c r="H56" i="2"/>
  <c r="I56" i="2" s="1"/>
  <c r="G57" i="2"/>
  <c r="H57" i="2"/>
  <c r="I57" i="2" s="1"/>
  <c r="G58" i="2"/>
  <c r="H58" i="2"/>
  <c r="I58" i="2" s="1"/>
  <c r="G59" i="2"/>
  <c r="H59" i="2"/>
  <c r="I59" i="2" s="1"/>
  <c r="G60" i="2"/>
  <c r="H60" i="2"/>
  <c r="I60" i="2" s="1"/>
  <c r="G61" i="2"/>
  <c r="H61" i="2"/>
  <c r="I61" i="2" s="1"/>
  <c r="G62" i="2"/>
  <c r="H62" i="2"/>
  <c r="I62" i="2" s="1"/>
  <c r="G63" i="2"/>
  <c r="H63" i="2"/>
  <c r="I63" i="2" s="1"/>
  <c r="G64" i="2"/>
  <c r="H64" i="2"/>
  <c r="I64" i="2" s="1"/>
  <c r="G65" i="2"/>
  <c r="H65" i="2"/>
  <c r="I65" i="2" s="1"/>
  <c r="G66" i="2"/>
  <c r="H66" i="2"/>
  <c r="I66" i="2" s="1"/>
  <c r="G67" i="2"/>
  <c r="H67" i="2"/>
  <c r="I67" i="2" s="1"/>
  <c r="G68" i="2"/>
  <c r="H68" i="2"/>
  <c r="I68" i="2" s="1"/>
  <c r="F57" i="2"/>
  <c r="F61" i="2"/>
  <c r="F65" i="2"/>
  <c r="F53" i="2"/>
  <c r="F5" i="2"/>
  <c r="E5" i="2"/>
  <c r="AA25" i="3" l="1"/>
  <c r="U17" i="3"/>
  <c r="AA23" i="3"/>
  <c r="AA16" i="3"/>
  <c r="AA22" i="3"/>
  <c r="U21" i="3"/>
  <c r="AA24" i="3"/>
  <c r="AA18" i="3"/>
  <c r="AA20" i="3"/>
  <c r="U18" i="3"/>
  <c r="AA21" i="3"/>
  <c r="AA19" i="3"/>
  <c r="AA17" i="3"/>
  <c r="U25" i="3"/>
  <c r="U22" i="3"/>
  <c r="U20" i="3"/>
  <c r="U24" i="3"/>
  <c r="U23" i="3"/>
  <c r="U19" i="3"/>
  <c r="U16" i="3"/>
  <c r="N25" i="3"/>
  <c r="N18" i="3"/>
  <c r="N24" i="3"/>
  <c r="N23" i="3"/>
  <c r="N17" i="3"/>
  <c r="N22" i="3"/>
  <c r="N21" i="3"/>
  <c r="N20" i="3"/>
  <c r="N19" i="3"/>
  <c r="N16" i="3"/>
  <c r="G25" i="3"/>
  <c r="G23" i="3"/>
  <c r="G22" i="3"/>
  <c r="G16" i="3"/>
  <c r="G24" i="3"/>
  <c r="G20" i="3"/>
  <c r="G17" i="3"/>
  <c r="G21" i="3"/>
  <c r="G19" i="3"/>
  <c r="G18" i="3"/>
  <c r="X26" i="3"/>
  <c r="Y26" i="3"/>
  <c r="S26" i="3"/>
  <c r="R26" i="3"/>
  <c r="L26" i="3"/>
  <c r="K26" i="3"/>
  <c r="E26" i="3"/>
  <c r="D26" i="3"/>
  <c r="AA26" i="3" l="1"/>
  <c r="U26" i="3"/>
  <c r="G26" i="3"/>
  <c r="N26"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<sst xmlns="http://schemas.openxmlformats.org/spreadsheetml/2006/main" count="130099" uniqueCount="10978">
  <si>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</si>
  <si>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</si>
  <si>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</si>
  <si>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</si>
  <si>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</si>
  <si>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</si>
  <si>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</si>
  <si>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</si>
  <si>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</si>
  <si>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</si>
  <si>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</si>
  <si>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</si>
  <si>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</si>
  <si>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</si>
  <si>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</si>
  <si>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</si>
  <si>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</si>
  <si>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</si>
  <si>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</si>
  <si>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</si>
  <si>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</si>
  <si>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</si>
  <si>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</si>
  <si>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</si>
  <si>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</si>
  <si>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</si>
  <si>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</si>
  <si>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</si>
  <si>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</si>
  <si>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</si>
  <si>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</si>
  <si>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</si>
  <si>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</si>
  <si>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</si>
  <si>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</si>
  <si>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</si>
  <si>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</si>
  <si>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</si>
  <si>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</si>
  <si>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</si>
  <si>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</si>
  <si>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</si>
  <si>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</si>
  <si>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</si>
  <si>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</si>
  <si>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</si>
  <si>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</si>
  <si>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</si>
  <si>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</si>
  <si>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</si>
  <si>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</si>
  <si>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</si>
  <si>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</si>
  <si>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</si>
  <si>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</si>
  <si>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</si>
  <si>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</si>
  <si>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</si>
  <si>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</si>
  <si>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</si>
  <si>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</si>
  <si>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</si>
  <si>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</si>
  <si>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</si>
  <si>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</si>
  <si>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</si>
  <si>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</si>
  <si>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</si>
  <si>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</si>
  <si>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</si>
  <si>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</si>
  <si>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</si>
  <si>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</si>
  <si>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</si>
  <si>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</si>
  <si>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</si>
  <si>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</si>
  <si>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</si>
  <si>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</si>
  <si>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</si>
  <si>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</si>
  <si>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</si>
  <si>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</si>
  <si>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</si>
  <si>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</si>
  <si>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</si>
  <si>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</si>
  <si>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</si>
  <si>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</si>
  <si>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</si>
  <si>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</si>
  <si>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</si>
  <si>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</si>
  <si>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</si>
  <si>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</si>
  <si>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</si>
  <si>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</si>
  <si>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</si>
  <si>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</si>
  <si>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</si>
  <si>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</si>
  <si>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</si>
  <si>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</si>
  <si>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</si>
  <si>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</si>
  <si>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</si>
  <si>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</si>
  <si>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</si>
  <si>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</si>
  <si>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</si>
  <si>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</si>
  <si>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</si>
  <si>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</si>
  <si>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</si>
  <si>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</si>
  <si>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</si>
  <si>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</si>
  <si>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</si>
  <si>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</si>
  <si>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</si>
  <si>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</si>
  <si>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</si>
  <si>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</si>
  <si>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</si>
  <si>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</si>
  <si>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</si>
  <si>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</si>
  <si>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</si>
  <si>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</si>
  <si>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</si>
  <si>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</si>
  <si>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</si>
  <si>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</si>
  <si>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</si>
  <si>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</si>
  <si>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</si>
  <si>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</si>
  <si>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</si>
  <si>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</si>
  <si>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</si>
  <si>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</si>
  <si>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</si>
  <si>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</si>
  <si>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</si>
  <si>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</si>
  <si>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</si>
  <si>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</si>
  <si>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</si>
  <si>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</si>
  <si>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</si>
  <si>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</si>
  <si>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</si>
  <si>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</si>
  <si>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</si>
  <si>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</si>
  <si>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</si>
  <si>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</si>
  <si>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</si>
  <si>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</si>
  <si>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</si>
  <si>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</si>
  <si>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</si>
  <si>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</si>
  <si>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</si>
  <si>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</si>
  <si>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</si>
  <si>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</si>
  <si>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</si>
  <si>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</si>
  <si>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</si>
  <si>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</si>
  <si>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</si>
  <si>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</si>
  <si>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</si>
  <si>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</si>
  <si>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</si>
  <si>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</si>
  <si>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</si>
  <si>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</si>
  <si>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</si>
  <si>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</si>
  <si>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</si>
  <si>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</si>
  <si>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</si>
  <si>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</si>
  <si>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</si>
  <si>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</si>
  <si>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</si>
  <si>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</si>
  <si>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</si>
  <si>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</si>
  <si>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</si>
  <si>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</si>
  <si>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</si>
  <si>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</si>
  <si>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</si>
  <si>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</si>
  <si>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</si>
  <si>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</si>
  <si>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</si>
  <si>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</si>
  <si>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</si>
  <si>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</si>
  <si>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</si>
  <si>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</si>
  <si>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</si>
  <si>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</si>
  <si>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</si>
  <si>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</si>
  <si>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</si>
  <si>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</si>
  <si>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</si>
  <si>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</si>
  <si>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</si>
  <si>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</si>
  <si>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</si>
  <si>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</si>
  <si>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</si>
  <si>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</si>
  <si>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</si>
  <si>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</si>
  <si>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</si>
  <si>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</si>
  <si>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</si>
  <si>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</si>
  <si>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</si>
  <si>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</si>
  <si>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</si>
  <si>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</si>
  <si>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</si>
  <si>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</si>
  <si>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</si>
  <si>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</si>
  <si>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</si>
  <si>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</si>
  <si>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</si>
  <si>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</si>
  <si>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</si>
  <si>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</si>
  <si>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</si>
  <si>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</si>
  <si>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</si>
  <si>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</si>
  <si>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</si>
  <si>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</si>
  <si>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</si>
  <si>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</si>
  <si>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</si>
  <si>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</si>
  <si>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</si>
  <si>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</si>
  <si>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</si>
  <si>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</si>
  <si>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</si>
  <si>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</si>
  <si>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</si>
  <si>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</si>
  <si>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</si>
  <si>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</si>
  <si>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</si>
  <si>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</si>
  <si>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</si>
  <si>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</si>
  <si>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</si>
  <si>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</si>
  <si>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</si>
  <si>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</si>
  <si>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</si>
  <si>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</si>
  <si>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</si>
  <si>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</si>
  <si>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</si>
  <si>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</si>
  <si>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</si>
  <si>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</si>
  <si>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</si>
  <si>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</si>
  <si>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</si>
  <si>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</si>
  <si>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</si>
  <si>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</si>
  <si>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</si>
  <si>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</si>
  <si>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</si>
  <si>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</si>
  <si>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</si>
  <si>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</si>
  <si>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</si>
  <si>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</si>
  <si>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</si>
  <si>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</si>
  <si>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</si>
  <si>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</si>
  <si>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</si>
  <si>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</si>
  <si>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</si>
  <si>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</si>
  <si>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</si>
  <si>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</si>
  <si>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</si>
  <si>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</si>
  <si>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</si>
  <si>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</si>
  <si>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</si>
  <si>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</si>
  <si>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</si>
  <si>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</si>
  <si>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</si>
  <si>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</si>
  <si>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</si>
  <si>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</si>
  <si>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</si>
  <si>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</si>
  <si>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</si>
  <si>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</si>
  <si>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</si>
  <si>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</si>
  <si>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</si>
  <si>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</si>
  <si>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</si>
  <si>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</si>
  <si>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</si>
  <si>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</si>
  <si>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</si>
  <si>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</si>
  <si>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</si>
  <si>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</si>
  <si>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</si>
  <si>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</si>
  <si>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</si>
  <si>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</si>
  <si>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</si>
  <si>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</si>
  <si>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</si>
  <si>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</si>
  <si>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</si>
  <si>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</si>
  <si>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</si>
  <si>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</si>
  <si>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</si>
  <si>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</si>
  <si>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</si>
  <si>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</si>
  <si>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</si>
  <si>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</si>
  <si>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</si>
  <si>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</si>
  <si>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</si>
  <si>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</si>
  <si>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</si>
  <si>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</si>
  <si>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</si>
  <si>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</si>
  <si>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</si>
  <si>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</si>
  <si>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</si>
  <si>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</si>
  <si>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</si>
  <si>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</si>
  <si>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</si>
  <si>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</si>
  <si>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</si>
  <si>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</si>
  <si>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</si>
  <si>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</si>
  <si>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</si>
  <si>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</si>
  <si>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</si>
  <si>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</si>
  <si>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</si>
  <si>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</si>
  <si>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</si>
  <si>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</si>
  <si>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</si>
  <si>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</si>
  <si>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</si>
  <si>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</si>
  <si>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</si>
  <si>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</si>
  <si>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</si>
  <si>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</si>
  <si>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</si>
  <si>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</si>
  <si>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</si>
  <si>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</si>
  <si>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</si>
  <si>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</si>
  <si>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</si>
  <si>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</si>
  <si>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</si>
  <si>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</si>
  <si>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</si>
  <si>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</si>
  <si>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</si>
  <si>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</si>
  <si>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</si>
  <si>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</si>
  <si>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</si>
  <si>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</si>
  <si>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</si>
  <si>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</si>
  <si>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</si>
  <si>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</si>
  <si>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</si>
  <si>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</si>
  <si>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</si>
  <si>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</si>
  <si>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</si>
  <si>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</si>
  <si>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</si>
  <si>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</si>
  <si>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</si>
  <si>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</si>
  <si>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</si>
  <si>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</si>
  <si>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</si>
  <si>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</si>
  <si>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</si>
  <si>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</si>
  <si>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</si>
  <si>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</si>
  <si>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</si>
  <si>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</si>
  <si>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</si>
  <si>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</si>
  <si>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</si>
  <si>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</si>
  <si>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</si>
  <si>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</si>
  <si>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</si>
  <si>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</si>
  <si>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</si>
  <si>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</si>
  <si>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</si>
  <si>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</si>
  <si>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</si>
  <si>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</si>
  <si>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</si>
  <si>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</si>
  <si>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</si>
  <si>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</si>
  <si>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</si>
  <si>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</si>
  <si>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</si>
  <si>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</si>
  <si>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</si>
  <si>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</si>
  <si>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</si>
  <si>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</si>
  <si>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</si>
  <si>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</si>
  <si>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</si>
  <si>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</si>
  <si>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</si>
  <si>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</si>
  <si>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</si>
  <si>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</si>
  <si>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</si>
  <si>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</si>
  <si>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</si>
  <si>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</si>
  <si>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</si>
  <si>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</si>
  <si>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</si>
  <si>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</si>
  <si>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</si>
  <si>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</si>
  <si>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</si>
  <si>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</si>
  <si>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</si>
  <si>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</si>
  <si>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</si>
  <si>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</si>
  <si>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</si>
  <si>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</si>
  <si>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</si>
  <si>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</si>
  <si>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</si>
  <si>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</si>
  <si>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</si>
  <si>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</si>
  <si>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</si>
  <si>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</si>
  <si>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</si>
  <si>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</si>
  <si>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</si>
  <si>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</si>
  <si>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</si>
  <si>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</si>
  <si>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</si>
  <si>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</si>
  <si>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</si>
  <si>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</si>
  <si>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</si>
  <si>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</si>
  <si>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</si>
  <si>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</si>
  <si>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</si>
  <si>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</si>
  <si>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</si>
  <si>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</si>
  <si>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</si>
  <si>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</si>
  <si>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</si>
  <si>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</si>
  <si>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</si>
  <si>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</si>
  <si>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</si>
  <si>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</si>
  <si>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</si>
  <si>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</si>
  <si>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</si>
  <si>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</si>
  <si>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</si>
  <si>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</si>
  <si>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</si>
  <si>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</si>
  <si>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</si>
  <si>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</si>
  <si>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</si>
  <si>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</si>
  <si>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</si>
  <si>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</si>
  <si>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</si>
  <si>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</si>
  <si>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</si>
  <si>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</si>
  <si>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</si>
  <si>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</si>
  <si>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</si>
  <si>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</si>
  <si>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</si>
  <si>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</si>
  <si>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</si>
  <si>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</si>
  <si>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</si>
  <si>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</si>
  <si>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</si>
  <si>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</si>
  <si>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</si>
  <si>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</si>
  <si>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</si>
  <si>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</si>
  <si>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</si>
  <si>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</si>
  <si>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</si>
  <si>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</si>
  <si>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</si>
  <si>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</si>
  <si>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</si>
  <si>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</si>
  <si>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</si>
  <si>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</si>
  <si>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</si>
  <si>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</si>
  <si>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</si>
  <si>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</si>
  <si>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</si>
  <si>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</si>
  <si>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</si>
  <si>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</si>
  <si>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</si>
  <si>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</si>
  <si>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</si>
  <si>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</si>
  <si>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</si>
  <si>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</si>
  <si>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</si>
  <si>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</si>
  <si>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</si>
  <si>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</si>
  <si>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</si>
  <si>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</si>
  <si>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</si>
  <si>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</si>
  <si>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</si>
  <si>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</si>
  <si>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</si>
  <si>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</si>
  <si>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</si>
  <si>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</si>
  <si>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</si>
  <si>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</si>
  <si>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</si>
  <si>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</si>
  <si>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</si>
  <si>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</si>
  <si>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</si>
  <si>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</si>
  <si>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</si>
  <si>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</si>
  <si>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</si>
  <si>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</si>
  <si>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</si>
  <si>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</si>
  <si>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</si>
  <si>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</si>
  <si>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</si>
  <si>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</si>
  <si>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</si>
  <si>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</si>
  <si>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</si>
  <si>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</si>
  <si>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</si>
  <si>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</si>
  <si>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</si>
  <si>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</si>
  <si>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</si>
  <si>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</si>
  <si>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</si>
  <si>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</si>
  <si>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</si>
  <si>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</si>
  <si>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</si>
  <si>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</si>
  <si>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</si>
  <si>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</si>
  <si>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</si>
  <si>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</si>
  <si>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</si>
  <si>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</si>
  <si>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</si>
  <si>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</si>
  <si>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</si>
  <si>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</si>
  <si>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</si>
  <si>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</si>
  <si>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</si>
  <si>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</si>
  <si>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</si>
  <si>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</si>
  <si>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</si>
  <si>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</si>
  <si>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</si>
  <si>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</si>
  <si>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</si>
  <si>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</si>
  <si>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</si>
  <si>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</si>
  <si>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</si>
  <si>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</si>
  <si>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</si>
  <si>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</si>
  <si>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</si>
  <si>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</si>
  <si>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</si>
  <si>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</si>
  <si>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</si>
  <si>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</si>
  <si>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</si>
  <si>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</si>
  <si>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</si>
  <si>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</si>
  <si>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</si>
  <si>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</si>
  <si>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</si>
  <si>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</si>
  <si>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</si>
  <si>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</si>
  <si>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</si>
  <si>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</si>
  <si>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</si>
  <si>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</si>
  <si>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</si>
  <si>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</si>
  <si>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</si>
  <si>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</si>
  <si>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</si>
  <si>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</si>
  <si>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</si>
  <si>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</si>
  <si>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</si>
  <si>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</si>
  <si>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</si>
  <si>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</si>
  <si>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</si>
  <si>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</si>
  <si>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</si>
  <si>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</si>
  <si>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</si>
  <si>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</si>
  <si>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</si>
  <si>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</si>
  <si>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</si>
  <si>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</si>
  <si>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</si>
  <si>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</si>
  <si>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</si>
  <si>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</si>
  <si>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</si>
  <si>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</si>
  <si>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</si>
  <si>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</si>
  <si>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</si>
  <si>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</si>
  <si>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</si>
  <si>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</si>
  <si>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</si>
  <si>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</si>
  <si>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</si>
  <si>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</si>
  <si>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</si>
  <si>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</si>
  <si>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</si>
  <si>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</si>
  <si>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</si>
  <si>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</si>
  <si>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</si>
  <si>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</si>
  <si>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</si>
  <si>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</si>
  <si>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</si>
  <si>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</si>
  <si>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</si>
  <si>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</si>
  <si>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</si>
  <si>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</si>
  <si>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</si>
  <si>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</si>
  <si>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</si>
  <si>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</si>
  <si>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</si>
  <si>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</si>
  <si>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</si>
  <si>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</si>
  <si>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</si>
  <si>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</si>
  <si>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</si>
  <si>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</si>
  <si>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</si>
  <si>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</si>
  <si>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</si>
  <si>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</si>
  <si>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</si>
  <si>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</si>
  <si>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</si>
  <si>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</si>
  <si>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</si>
  <si>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</si>
  <si>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</si>
  <si>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</si>
  <si>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</si>
  <si>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</si>
  <si>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</si>
  <si>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</si>
  <si>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</si>
  <si>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</si>
  <si>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</si>
  <si>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</si>
  <si>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</si>
  <si>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</si>
  <si>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</si>
  <si>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</si>
  <si>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</si>
  <si>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</si>
  <si>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</si>
  <si>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</si>
  <si>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</si>
  <si>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</si>
  <si>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</si>
  <si>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</si>
  <si>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</si>
  <si>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</si>
  <si>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</si>
  <si>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</si>
  <si>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</si>
  <si>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</si>
  <si>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</si>
  <si>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</si>
  <si>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</si>
  <si>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</si>
  <si>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</si>
  <si>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</si>
  <si>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</si>
  <si>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</si>
  <si>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</si>
  <si>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</si>
  <si>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</si>
  <si>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</si>
  <si>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</si>
  <si>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</si>
  <si>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</si>
  <si>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</si>
  <si>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</si>
  <si>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</si>
  <si>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</si>
  <si>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</si>
  <si>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</si>
  <si>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</si>
  <si>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</si>
  <si>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</si>
  <si>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</si>
  <si>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</si>
  <si>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</si>
  <si>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</si>
  <si>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</si>
  <si>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</si>
  <si>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</si>
  <si>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</si>
  <si>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</si>
  <si>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</si>
  <si>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</si>
  <si>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</si>
  <si>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</si>
  <si>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</si>
  <si>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</si>
  <si>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</si>
  <si>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</si>
  <si>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</si>
  <si>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</si>
  <si>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</si>
  <si>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</si>
  <si>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</si>
  <si>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</si>
  <si>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</si>
  <si>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</si>
  <si>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</si>
  <si>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</si>
  <si>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</si>
  <si>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</si>
  <si>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</si>
  <si>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</si>
  <si>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</si>
  <si>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</si>
  <si>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</si>
  <si>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</si>
  <si>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</si>
  <si>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</si>
  <si>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</si>
  <si>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</si>
  <si>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</si>
  <si>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</si>
  <si>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</si>
  <si>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</si>
  <si>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</si>
  <si>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</si>
  <si>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</si>
  <si>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</si>
  <si>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</si>
  <si>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</si>
  <si>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</si>
  <si>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</si>
  <si>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</si>
  <si>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</si>
  <si>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</si>
  <si>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</si>
  <si>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</si>
  <si>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</si>
  <si>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</si>
  <si>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</si>
  <si>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</si>
  <si>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</si>
  <si>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</si>
  <si>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</si>
  <si>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</si>
  <si>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</si>
  <si>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</si>
  <si>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</si>
  <si>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</si>
  <si>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</si>
  <si>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</si>
  <si>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</si>
  <si>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</si>
  <si>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</si>
  <si>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</si>
  <si>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</si>
  <si>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</si>
  <si>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</si>
  <si>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</si>
  <si>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</si>
  <si>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</si>
  <si>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</si>
  <si>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</si>
  <si>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</si>
  <si>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</si>
  <si>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</si>
  <si>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</si>
  <si>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</si>
  <si>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</si>
  <si>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</si>
  <si>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</si>
  <si>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</si>
  <si>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</si>
  <si>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</si>
  <si>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</si>
  <si>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</si>
  <si>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</si>
  <si>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</si>
  <si>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</si>
  <si>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</si>
  <si>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</si>
  <si>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</si>
  <si>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</si>
  <si>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</si>
  <si>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</si>
  <si>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</si>
  <si>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</si>
  <si>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</si>
  <si>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</si>
  <si>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</si>
  <si>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</si>
  <si>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</si>
  <si>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</si>
  <si>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</si>
  <si>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</si>
  <si>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</si>
  <si>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</si>
  <si>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</si>
  <si>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</si>
  <si>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</si>
  <si>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</si>
  <si>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</si>
  <si>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</si>
  <si>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</si>
  <si>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</si>
  <si>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</si>
  <si>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</si>
  <si>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</si>
  <si>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</si>
  <si>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</si>
  <si>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</si>
  <si>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</si>
  <si>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</si>
  <si>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</si>
  <si>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</si>
  <si>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</si>
  <si>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</si>
  <si>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</si>
  <si>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</si>
  <si>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</si>
  <si>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</si>
  <si>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</si>
  <si>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</si>
  <si>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</si>
  <si>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</si>
  <si>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</si>
  <si>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</si>
  <si>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</si>
  <si>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</si>
  <si>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</si>
  <si>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</si>
  <si>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</si>
  <si>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</si>
  <si>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</si>
  <si>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</si>
  <si>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</si>
  <si>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</si>
  <si>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</si>
  <si>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</si>
  <si>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</si>
  <si>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</si>
  <si>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</si>
  <si>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</si>
  <si>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</si>
  <si>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</si>
  <si>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</si>
  <si>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</si>
  <si>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</si>
  <si>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</si>
  <si>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</si>
  <si>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</si>
  <si>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</si>
  <si>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</si>
  <si>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</si>
  <si>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</si>
  <si>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</si>
  <si>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</si>
  <si>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</si>
  <si>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</si>
  <si>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</si>
  <si>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</si>
  <si>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</si>
  <si>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</si>
  <si>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</si>
  <si>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</si>
  <si>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</si>
  <si>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</si>
  <si>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</si>
  <si>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</si>
  <si>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</si>
  <si>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</si>
  <si>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</si>
  <si>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</si>
  <si>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</si>
  <si>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</si>
  <si>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</si>
  <si>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</si>
  <si>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</si>
  <si>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</si>
  <si>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</si>
  <si>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</si>
  <si>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</si>
  <si>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</si>
  <si>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</si>
  <si>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</si>
  <si>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</si>
  <si>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</si>
  <si>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</si>
  <si>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</si>
  <si>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</si>
  <si>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</si>
  <si>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</si>
  <si>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</si>
  <si>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</si>
  <si>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</si>
  <si>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</si>
  <si>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</si>
  <si>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</si>
  <si>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</si>
  <si>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</si>
  <si>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</si>
  <si>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</si>
  <si>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</si>
  <si>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</si>
  <si>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</si>
  <si>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</si>
  <si>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</si>
  <si>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</si>
  <si>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</si>
  <si>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</si>
  <si>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</si>
  <si>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</si>
  <si>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</si>
  <si>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</si>
  <si>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</si>
  <si>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</si>
  <si>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</si>
  <si>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</si>
  <si>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</si>
  <si>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</si>
  <si>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</si>
  <si>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</si>
  <si>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</si>
  <si>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</si>
  <si>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</si>
  <si>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</si>
  <si>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</si>
  <si>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</si>
  <si>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</si>
  <si>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</si>
  <si>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</si>
  <si>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</si>
  <si>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</si>
  <si>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</si>
  <si>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</si>
  <si>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</si>
  <si>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</si>
  <si>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</si>
  <si>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</si>
  <si>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</si>
  <si>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</si>
  <si>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</si>
  <si>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</si>
  <si>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</si>
  <si>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</si>
  <si>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</si>
  <si>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</si>
  <si>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</si>
  <si>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</si>
  <si>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</si>
  <si>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</si>
  <si>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</si>
  <si>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</si>
  <si>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</si>
  <si>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</si>
  <si>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</si>
  <si>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</si>
  <si>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</si>
  <si>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</si>
  <si>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</si>
  <si>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</si>
  <si>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</si>
  <si>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</si>
  <si>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</si>
  <si>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</si>
  <si>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</si>
  <si>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</si>
  <si>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</si>
  <si>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</si>
  <si>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</si>
  <si>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</si>
  <si>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</si>
  <si>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</si>
  <si>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</si>
  <si>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</si>
  <si>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</si>
  <si>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</si>
  <si>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</si>
  <si>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</si>
  <si>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</si>
  <si>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</si>
  <si>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</si>
  <si>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</si>
  <si>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</si>
  <si>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</si>
  <si>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</si>
  <si>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</si>
  <si>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</si>
  <si>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</si>
  <si>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</si>
  <si>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</si>
  <si>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</si>
  <si>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</si>
  <si>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</si>
  <si>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</si>
  <si>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</si>
  <si>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</si>
  <si>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</si>
  <si>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</si>
  <si>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</si>
  <si>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</si>
  <si>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</si>
  <si>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</si>
  <si>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</si>
  <si>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</si>
  <si>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</si>
  <si>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</si>
  <si>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</si>
  <si>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</si>
  <si>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</si>
  <si>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</si>
  <si>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</si>
  <si>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</si>
  <si>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</si>
  <si>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</si>
  <si>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</si>
  <si>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</si>
  <si>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</si>
  <si>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</si>
  <si>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</si>
  <si>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</si>
  <si>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</si>
  <si>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</si>
  <si>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</si>
  <si>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</si>
  <si>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</si>
  <si>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</si>
  <si>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</si>
  <si>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</si>
  <si>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</si>
  <si>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</si>
  <si>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</si>
  <si>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</si>
  <si>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</si>
  <si>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</si>
  <si>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</si>
  <si>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</si>
  <si>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</si>
  <si>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</si>
  <si>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</si>
  <si>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</si>
  <si>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</si>
  <si>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</si>
  <si>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</si>
  <si>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</si>
  <si>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</si>
  <si>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</si>
  <si>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</si>
  <si>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</si>
  <si>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</si>
  <si>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</si>
  <si>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</si>
  <si>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</si>
  <si>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</si>
  <si>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</si>
  <si>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</si>
  <si>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</si>
  <si>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</si>
  <si>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</si>
  <si>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</si>
  <si>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</si>
  <si>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</si>
  <si>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</si>
  <si>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</si>
  <si>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</si>
  <si>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</si>
  <si>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</si>
  <si>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</si>
  <si>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</si>
  <si>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</si>
  <si>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</si>
  <si>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</si>
  <si>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</si>
  <si>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</si>
  <si>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</si>
  <si>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</si>
  <si>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</si>
  <si>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</si>
  <si>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</si>
  <si>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</si>
  <si>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</si>
  <si>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</si>
  <si>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</si>
  <si>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</si>
  <si>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</si>
  <si>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</si>
  <si>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</si>
  <si>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</si>
  <si>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</si>
  <si>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</si>
  <si>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</si>
  <si>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</si>
  <si>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</si>
  <si>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</si>
  <si>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</si>
  <si>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</si>
  <si>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</si>
  <si>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</si>
  <si>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</si>
  <si>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</si>
  <si>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</si>
  <si>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</si>
  <si>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</si>
  <si>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</si>
  <si>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</si>
  <si>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</si>
  <si>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</si>
  <si>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</si>
  <si>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</si>
  <si>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</si>
  <si>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</si>
  <si>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</si>
  <si>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</si>
  <si>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</si>
  <si>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</si>
  <si>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</si>
  <si>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</si>
  <si>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</si>
  <si>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</si>
  <si>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</si>
  <si>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</si>
  <si>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</si>
  <si>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</si>
  <si>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</si>
  <si>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</si>
  <si>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</si>
  <si>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</si>
  <si>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</si>
  <si>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</si>
  <si>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</si>
  <si>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</si>
  <si>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</si>
  <si>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</si>
  <si>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</si>
  <si>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</si>
  <si>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</si>
  <si>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</si>
  <si>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</si>
  <si>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</si>
  <si>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</si>
  <si>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</si>
  <si>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</si>
  <si>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</si>
  <si>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</si>
  <si>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</si>
  <si>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</si>
  <si>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</si>
  <si>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</si>
  <si>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</si>
  <si>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</si>
  <si>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</si>
  <si>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</si>
  <si>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</si>
  <si>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</si>
  <si>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</si>
  <si>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</si>
  <si>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</si>
  <si>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</si>
  <si>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</si>
  <si>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</si>
  <si>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</si>
  <si>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</si>
  <si>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</si>
  <si>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</si>
  <si>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</si>
  <si>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</si>
  <si>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</si>
  <si>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</si>
  <si>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</si>
  <si>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</si>
  <si>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</si>
  <si>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</si>
  <si>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</si>
  <si>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</si>
  <si>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</si>
  <si>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</si>
  <si>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</si>
  <si>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</si>
  <si>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</si>
  <si>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</si>
  <si>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</si>
  <si>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</si>
  <si>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</si>
  <si>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</si>
  <si>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</si>
  <si>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</si>
  <si>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</si>
  <si>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</si>
  <si>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</si>
  <si>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</si>
  <si>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</si>
  <si>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</si>
  <si>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</si>
  <si>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</si>
  <si>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</si>
  <si>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</si>
  <si>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</si>
  <si>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</si>
  <si>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</si>
  <si>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</si>
  <si>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</si>
  <si>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</si>
  <si>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</si>
  <si>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</si>
  <si>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</si>
  <si>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</si>
  <si>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</si>
  <si>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</si>
  <si>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</si>
  <si>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</si>
  <si>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</si>
  <si>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</si>
  <si>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</si>
  <si>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</si>
  <si>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</si>
  <si>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</si>
  <si>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</si>
  <si>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</si>
  <si>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</si>
  <si>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</si>
  <si>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</si>
  <si>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</si>
  <si>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</si>
  <si>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</si>
  <si>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</si>
  <si>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</si>
  <si>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</si>
  <si>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</si>
  <si>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</si>
  <si>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</si>
  <si>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</si>
  <si>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</si>
  <si>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</si>
  <si>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</si>
  <si>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</si>
  <si>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</si>
  <si>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</si>
  <si>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</si>
  <si>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</si>
  <si>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</si>
  <si>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</si>
  <si>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</si>
  <si>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</si>
  <si>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</si>
  <si>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</si>
  <si>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</si>
  <si>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</si>
  <si>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</si>
  <si>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</si>
  <si>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</si>
  <si>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</si>
  <si>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</si>
  <si>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</si>
  <si>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</si>
  <si>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</si>
  <si>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</si>
  <si>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</si>
  <si>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</si>
  <si>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</si>
  <si>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</si>
  <si>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</si>
  <si>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</si>
  <si>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</si>
  <si>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</si>
  <si>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</si>
  <si>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</si>
  <si>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</si>
  <si>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</si>
  <si>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</si>
  <si>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</si>
  <si>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</si>
  <si>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</si>
  <si>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</si>
  <si>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</si>
  <si>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</si>
  <si>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</si>
  <si>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</si>
  <si>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</si>
  <si>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</si>
  <si>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</si>
  <si>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</si>
  <si>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</si>
  <si>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</si>
  <si>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</si>
  <si>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</si>
  <si>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</si>
  <si>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</si>
  <si>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</si>
  <si>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</si>
  <si>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</si>
  <si>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</si>
  <si>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</si>
  <si>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</si>
  <si>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</si>
  <si>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</si>
  <si>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</si>
  <si>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</si>
  <si>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</si>
  <si>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</si>
  <si>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</si>
  <si>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</si>
  <si>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</si>
  <si>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</si>
  <si>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</si>
  <si>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</si>
  <si>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</si>
  <si>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</si>
  <si>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</si>
  <si>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</si>
  <si>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</si>
  <si>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</si>
  <si>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</si>
  <si>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</si>
  <si>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</si>
  <si>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</si>
  <si>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</si>
  <si>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</si>
  <si>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</si>
  <si>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</si>
  <si>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</si>
  <si>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</si>
  <si>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</si>
  <si>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</si>
  <si>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</si>
  <si>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</si>
  <si>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</si>
  <si>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</si>
  <si>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</si>
  <si>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</si>
  <si>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</si>
  <si>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</si>
  <si>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</si>
  <si>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</si>
  <si>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</si>
  <si>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</si>
  <si>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</si>
  <si>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</si>
  <si>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</si>
  <si>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</si>
  <si>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</si>
  <si>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</si>
  <si>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</si>
  <si>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</si>
  <si>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</si>
  <si>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</si>
  <si>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</si>
  <si>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</si>
  <si>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</si>
  <si>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</si>
  <si>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</si>
  <si>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</si>
  <si>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</si>
  <si>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</si>
  <si>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</si>
  <si>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</si>
  <si>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</si>
  <si>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</si>
  <si>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</si>
  <si>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</si>
  <si>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</si>
  <si>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</si>
  <si>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</si>
  <si>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</si>
  <si>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</si>
  <si>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</si>
  <si>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</si>
  <si>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</si>
  <si>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</si>
  <si>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</si>
  <si>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</si>
  <si>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</si>
  <si>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</si>
  <si>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</si>
  <si>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</si>
  <si>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</si>
  <si>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</si>
  <si>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</si>
  <si>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</si>
  <si>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</si>
  <si>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</si>
  <si>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</si>
  <si>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</si>
  <si>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</si>
  <si>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</si>
  <si>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</si>
  <si>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</si>
  <si>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</si>
  <si>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</si>
  <si>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</si>
  <si>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</si>
  <si>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</si>
  <si>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</si>
  <si>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</si>
  <si>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</si>
  <si>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</si>
  <si>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</si>
  <si>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</si>
  <si>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</si>
  <si>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</si>
  <si>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</si>
  <si>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</si>
  <si>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</si>
  <si>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</si>
  <si>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</si>
  <si>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</si>
  <si>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</si>
  <si>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</si>
  <si>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</si>
  <si>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</si>
  <si>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</si>
  <si>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</si>
  <si>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</si>
  <si>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</si>
  <si>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</si>
  <si>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</si>
  <si>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</si>
  <si>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</si>
  <si>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</si>
  <si>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</si>
  <si>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</si>
  <si>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</si>
  <si>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</si>
  <si>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</si>
  <si>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</si>
  <si>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</si>
  <si>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</si>
  <si>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</si>
  <si>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</si>
  <si>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</si>
  <si>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</si>
  <si>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</si>
  <si>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</si>
  <si>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</si>
  <si>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</si>
  <si>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</si>
  <si>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</si>
  <si>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</si>
  <si>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</si>
  <si>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</si>
  <si>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</si>
  <si>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</si>
  <si>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</si>
  <si>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</si>
  <si>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</si>
  <si>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</si>
  <si>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</si>
  <si>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</si>
  <si>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</si>
  <si>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</si>
  <si>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</si>
  <si>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</si>
  <si>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</si>
  <si>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</si>
  <si>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</si>
  <si>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</si>
  <si>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</si>
  <si>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</si>
  <si>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</si>
  <si>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</si>
  <si>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</si>
  <si>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</si>
  <si>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</si>
  <si>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</si>
  <si>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</si>
  <si>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</si>
  <si>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</si>
  <si>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</si>
  <si>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</si>
  <si>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</si>
  <si>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</si>
  <si>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</si>
  <si>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</si>
  <si>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</si>
  <si>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</si>
  <si>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</si>
  <si>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</si>
  <si>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</si>
  <si>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</si>
  <si>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</si>
  <si>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</si>
  <si>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</si>
  <si>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</si>
  <si>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</si>
  <si>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</si>
  <si>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</si>
  <si>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</si>
  <si>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</si>
  <si>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</si>
  <si>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</si>
  <si>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</si>
  <si>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</si>
  <si>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</si>
  <si>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</si>
  <si>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</si>
  <si>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</si>
  <si>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</si>
  <si>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</si>
  <si>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</si>
  <si>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</si>
  <si>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</si>
  <si>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</si>
  <si>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</si>
  <si>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</si>
  <si>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</si>
  <si>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</si>
  <si>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</si>
  <si>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</si>
  <si>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</si>
  <si>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</si>
  <si>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</si>
  <si>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</si>
  <si>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</si>
  <si>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</si>
  <si>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</si>
  <si>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</si>
  <si>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</si>
  <si>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</si>
  <si>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</si>
  <si>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</si>
  <si>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</si>
  <si>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</si>
  <si>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</si>
  <si>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</si>
  <si>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</si>
  <si>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</si>
  <si>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</si>
  <si>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</si>
  <si>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</si>
  <si>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</si>
  <si>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</si>
  <si>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</si>
  <si>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</si>
  <si>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</si>
  <si>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</si>
  <si>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</si>
  <si>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</si>
  <si>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</si>
  <si>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</si>
  <si>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</si>
  <si>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</si>
  <si>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</si>
  <si>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</si>
  <si>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</si>
  <si>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</si>
  <si>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</si>
  <si>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</si>
  <si>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</si>
  <si>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</si>
  <si>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</si>
  <si>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</si>
  <si>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</si>
  <si>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</si>
  <si>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</si>
  <si>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</si>
  <si>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</si>
  <si>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</si>
  <si>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</si>
  <si>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</si>
  <si>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</si>
  <si>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</si>
  <si>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</si>
  <si>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</si>
  <si>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</si>
  <si>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</si>
  <si>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</si>
  <si>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</si>
  <si>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</si>
  <si>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</si>
  <si>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</si>
  <si>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</si>
  <si>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</si>
  <si>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</si>
  <si>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</si>
  <si>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</si>
  <si>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</si>
  <si>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</si>
  <si>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</si>
  <si>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</si>
  <si>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</si>
  <si>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</si>
  <si>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</si>
  <si>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</si>
  <si>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</si>
  <si>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</si>
  <si>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</si>
  <si>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</si>
  <si>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</si>
  <si>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</si>
  <si>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</si>
  <si>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</si>
  <si>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</si>
  <si>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</si>
  <si>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</si>
  <si>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</si>
  <si>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</si>
  <si>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</si>
  <si>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</si>
  <si>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</si>
  <si>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</si>
  <si>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</si>
  <si>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</si>
  <si>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</si>
  <si>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</si>
  <si>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</si>
  <si>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</si>
  <si>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</si>
  <si>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</si>
  <si>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</si>
  <si>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</si>
  <si>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</si>
  <si>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</si>
  <si>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</si>
  <si>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</si>
  <si>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</si>
  <si>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</si>
  <si>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</si>
  <si>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</si>
  <si>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</si>
  <si>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</si>
  <si>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</si>
  <si>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</si>
  <si>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</si>
  <si>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</si>
  <si>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</si>
  <si>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</si>
  <si>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</si>
  <si>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</si>
  <si>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</si>
  <si>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</si>
  <si>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</si>
  <si>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</si>
  <si>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</si>
  <si>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</si>
  <si>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</si>
  <si>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</si>
  <si>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</si>
  <si>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</si>
  <si>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</si>
  <si>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</si>
  <si>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</si>
  <si>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</si>
  <si>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</si>
  <si>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</si>
  <si>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</si>
  <si>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</si>
  <si>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</si>
  <si>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</si>
  <si>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</si>
  <si>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</si>
  <si>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</si>
  <si>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</si>
  <si>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</si>
  <si>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</si>
  <si>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</si>
  <si>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</si>
  <si>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</si>
  <si>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</si>
  <si>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</si>
  <si>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</si>
  <si>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</si>
  <si>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</si>
  <si>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</si>
  <si>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</si>
  <si>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</si>
  <si>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</si>
  <si>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</si>
  <si>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</si>
  <si>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</si>
  <si>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</si>
  <si>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</si>
  <si>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</si>
  <si>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</si>
  <si>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</si>
  <si>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</si>
  <si>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</si>
  <si>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</si>
  <si>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</si>
  <si>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</si>
  <si>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</si>
  <si>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</si>
  <si>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</si>
  <si>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</si>
  <si>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</si>
  <si>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</si>
  <si>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</si>
  <si>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</si>
  <si>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</si>
  <si>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</si>
  <si>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</si>
  <si>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</si>
  <si>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</si>
  <si>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</si>
  <si>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</si>
  <si>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</si>
  <si>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</si>
  <si>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</si>
  <si>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</si>
  <si>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</si>
  <si>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</si>
  <si>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</si>
  <si>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</si>
  <si>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</si>
  <si>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</si>
  <si>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</si>
  <si>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</si>
  <si>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</si>
  <si>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</si>
  <si>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</si>
  <si>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</si>
  <si>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</si>
  <si>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</si>
  <si>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</si>
  <si>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</si>
  <si>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</si>
  <si>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</si>
  <si>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</si>
  <si>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</si>
  <si>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</si>
  <si>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</si>
  <si>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</si>
  <si>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</si>
  <si>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</si>
  <si>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</si>
  <si>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</si>
  <si>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</si>
  <si>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</si>
  <si>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</si>
  <si>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</si>
  <si>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</si>
  <si>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</si>
  <si>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</si>
  <si>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</si>
  <si>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</si>
  <si>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</si>
  <si>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</si>
  <si>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</si>
  <si>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</si>
  <si>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</si>
  <si>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</si>
  <si>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</si>
  <si>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</si>
  <si>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</si>
  <si>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</si>
  <si>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</si>
  <si>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</si>
  <si>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</si>
  <si>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</si>
  <si>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</si>
  <si>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</si>
  <si>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</si>
  <si>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</si>
  <si>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</si>
  <si>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</si>
  <si>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</si>
  <si>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</si>
  <si>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</si>
  <si>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</si>
  <si>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</si>
  <si>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</si>
  <si>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</si>
  <si>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</si>
  <si>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</si>
  <si>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</si>
  <si>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</si>
  <si>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</si>
  <si>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</si>
  <si>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</si>
  <si>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</si>
  <si>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</si>
  <si>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</si>
  <si>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</si>
  <si>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</si>
  <si>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</si>
  <si>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</si>
  <si>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</si>
  <si>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</si>
  <si>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</si>
  <si>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</si>
  <si>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</si>
  <si>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</si>
  <si>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</si>
  <si>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</si>
  <si>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</si>
  <si>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</si>
  <si>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</si>
  <si>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</si>
  <si>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</si>
  <si>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</si>
  <si>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</si>
  <si>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</si>
  <si>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</si>
  <si>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</si>
  <si>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</si>
  <si>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</si>
  <si>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</si>
  <si>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</si>
  <si>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</si>
  <si>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</si>
  <si>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</si>
  <si>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</si>
  <si>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</si>
  <si>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</si>
  <si>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</si>
  <si>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</si>
  <si>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</si>
  <si>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</si>
  <si>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</si>
  <si>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</si>
  <si>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</si>
  <si>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</si>
  <si>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</si>
  <si>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</si>
  <si>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</si>
  <si>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</si>
  <si>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</si>
  <si>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</si>
  <si>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</si>
  <si>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</si>
  <si>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</si>
  <si>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</si>
  <si>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</si>
  <si>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</si>
  <si>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</si>
  <si>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</si>
  <si>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</si>
  <si>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</si>
  <si>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</si>
  <si>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</si>
  <si>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</si>
  <si>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</si>
  <si>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</si>
  <si>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</si>
  <si>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</si>
  <si>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</si>
  <si>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</si>
  <si>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</si>
  <si>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</si>
  <si>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</si>
  <si>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</si>
  <si>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</si>
  <si>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</si>
  <si>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</si>
  <si>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</si>
  <si>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</si>
  <si>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</si>
  <si>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</si>
  <si>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</si>
  <si>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</si>
  <si>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</si>
  <si>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</si>
  <si>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</si>
  <si>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</si>
  <si>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</si>
  <si>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</si>
  <si>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</si>
  <si>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</si>
  <si>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</si>
  <si>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</si>
  <si>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</si>
  <si>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</si>
  <si>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</si>
  <si>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</si>
  <si>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</si>
  <si>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</si>
  <si>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</si>
  <si>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</si>
  <si>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</si>
  <si>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</si>
  <si>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</si>
  <si>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</si>
  <si>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</si>
  <si>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</si>
  <si>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</si>
  <si>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</si>
  <si>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</si>
  <si>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</si>
  <si>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</si>
  <si>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</si>
  <si>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</si>
  <si>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</si>
  <si>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</si>
  <si>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</si>
  <si>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</si>
  <si>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</si>
  <si>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</si>
  <si>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</si>
  <si>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</si>
  <si>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</si>
  <si>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</si>
  <si>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</si>
  <si>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</si>
  <si>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</si>
  <si>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</si>
  <si>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</si>
  <si>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</si>
  <si>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</si>
  <si>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</si>
  <si>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</si>
  <si>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</si>
  <si>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</si>
  <si>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</si>
  <si>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</si>
  <si>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</si>
  <si>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</si>
  <si>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</si>
  <si>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</si>
  <si>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</si>
  <si>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</si>
  <si>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</si>
  <si>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</si>
  <si>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</si>
  <si>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</si>
  <si>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</si>
  <si>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</si>
  <si>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</si>
  <si>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</si>
  <si>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</si>
  <si>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</si>
  <si>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</si>
  <si>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</si>
  <si>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</si>
  <si>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</si>
  <si>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</si>
  <si>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</si>
  <si>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</si>
  <si>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</si>
  <si>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</si>
  <si>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</si>
  <si>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</si>
  <si>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</si>
  <si>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</si>
  <si>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</si>
  <si>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</si>
  <si>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</si>
  <si>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</si>
  <si>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</si>
  <si>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</si>
  <si>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</si>
  <si>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</si>
  <si>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</si>
  <si>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</si>
  <si>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</si>
  <si>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</si>
  <si>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</si>
  <si>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</si>
  <si>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</si>
  <si>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</si>
  <si>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</si>
  <si>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</si>
  <si>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</si>
  <si>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</si>
  <si>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</si>
  <si>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</si>
  <si>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</si>
  <si>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</si>
  <si>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</si>
  <si>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</si>
  <si>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</si>
  <si>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</si>
  <si>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</si>
  <si>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</si>
  <si>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</si>
  <si>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</si>
  <si>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</si>
  <si>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</si>
  <si>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</si>
  <si>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</si>
  <si>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</si>
  <si>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</si>
  <si>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</si>
  <si>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</si>
  <si>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</si>
  <si>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</si>
  <si>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</si>
  <si>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</si>
  <si>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</si>
  <si>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</si>
  <si>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</si>
  <si>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</si>
  <si>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</si>
  <si>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</si>
  <si>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</si>
  <si>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</si>
  <si>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</si>
  <si>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</si>
  <si>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</si>
  <si>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</si>
  <si>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</si>
  <si>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</si>
  <si>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</si>
  <si>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</si>
  <si>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</si>
  <si>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</si>
  <si>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</si>
  <si>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</si>
  <si>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</si>
  <si>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</si>
  <si>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</si>
  <si>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</si>
  <si>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</si>
  <si>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</si>
  <si>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</si>
  <si>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</si>
  <si>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</si>
  <si>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</si>
  <si>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</si>
  <si>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</si>
  <si>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</si>
  <si>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</si>
  <si>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</si>
  <si>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</si>
  <si>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</si>
  <si>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</si>
  <si>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</si>
  <si>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</si>
  <si>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</si>
  <si>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</si>
  <si>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</si>
  <si>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</si>
  <si>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</si>
  <si>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</si>
  <si>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</si>
  <si>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</si>
  <si>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</si>
  <si>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</si>
  <si>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</si>
  <si>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</si>
  <si>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</si>
  <si>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</si>
  <si>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</si>
  <si>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</si>
  <si>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</si>
  <si>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</si>
  <si>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</si>
  <si>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</si>
  <si>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</si>
  <si>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</si>
  <si>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</si>
  <si>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</si>
  <si>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</si>
  <si>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</si>
  <si>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</si>
  <si>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</si>
  <si>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</si>
  <si>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</si>
  <si>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</si>
  <si>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</si>
  <si>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</si>
  <si>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</si>
  <si>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</si>
  <si>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</si>
  <si>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</si>
  <si>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</si>
  <si>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</si>
  <si>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</si>
  <si>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</si>
  <si>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</si>
  <si>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</si>
  <si>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</si>
  <si>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</si>
  <si>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</si>
  <si>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</si>
  <si>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</si>
  <si>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</si>
  <si>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</si>
  <si>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</si>
  <si>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</si>
  <si>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</si>
  <si>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</si>
  <si>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</si>
  <si>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</si>
  <si>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</si>
  <si>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</si>
  <si>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</si>
  <si>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</si>
  <si>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</si>
  <si>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</si>
  <si>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</si>
  <si>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</si>
  <si>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</si>
  <si>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</si>
  <si>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</si>
  <si>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</si>
  <si>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</si>
  <si>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</si>
  <si>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</si>
  <si>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</si>
  <si>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</si>
  <si>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</si>
  <si>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</si>
  <si>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</si>
  <si>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</si>
  <si>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</si>
  <si>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</si>
  <si>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</si>
  <si>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</si>
  <si>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</si>
  <si>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</si>
  <si>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</si>
  <si>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</si>
  <si>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</si>
  <si>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</si>
  <si>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</si>
  <si>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</si>
  <si>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</si>
  <si>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</si>
  <si>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</si>
  <si>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</si>
  <si>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</si>
  <si>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</si>
  <si>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</si>
  <si>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</si>
  <si>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</si>
  <si>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</si>
  <si>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</si>
  <si>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</si>
  <si>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</si>
  <si>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</si>
  <si>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</si>
  <si>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</si>
  <si>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</si>
  <si>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</si>
  <si>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</si>
  <si>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</si>
  <si>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</si>
  <si>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</si>
  <si>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</si>
  <si>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</si>
  <si>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</si>
  <si>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</si>
  <si>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</si>
  <si>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</si>
  <si>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</si>
  <si>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</si>
  <si>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</si>
  <si>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</si>
  <si>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</si>
  <si>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</si>
  <si>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</si>
  <si>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</si>
  <si>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</si>
  <si>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</si>
  <si>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</si>
  <si>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</si>
  <si>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</si>
  <si>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</si>
  <si>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</si>
  <si>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</si>
  <si>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</si>
  <si>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</si>
  <si>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</si>
  <si>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</si>
  <si>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</si>
  <si>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</si>
  <si>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</si>
  <si>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</si>
  <si>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</si>
  <si>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</si>
  <si>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</si>
  <si>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</si>
  <si>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</si>
  <si>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</si>
  <si>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</si>
  <si>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</si>
  <si>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</si>
  <si>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</si>
  <si>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</si>
  <si>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</si>
  <si>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</si>
  <si>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</si>
  <si>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</si>
  <si>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</si>
  <si>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</si>
  <si>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</si>
  <si>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</si>
  <si>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</si>
  <si>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</si>
  <si>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</si>
  <si>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</si>
  <si>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</si>
  <si>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</si>
  <si>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</si>
  <si>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</si>
  <si>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</si>
  <si>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</si>
  <si>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</si>
  <si>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</si>
  <si>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</si>
  <si>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</si>
  <si>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</si>
  <si>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</si>
  <si>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</si>
  <si>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</si>
  <si>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</si>
  <si>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</si>
  <si>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</si>
  <si>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</si>
  <si>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</si>
  <si>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</si>
  <si>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</si>
  <si>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</si>
  <si>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</si>
  <si>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</si>
  <si>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</si>
  <si>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</si>
  <si>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</si>
  <si>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</si>
  <si>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</si>
  <si>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</si>
  <si>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</si>
  <si>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</si>
  <si>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</si>
  <si>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</si>
  <si>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</si>
  <si>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</si>
  <si>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</si>
  <si>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</si>
  <si>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</si>
  <si>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</si>
  <si>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</si>
  <si>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</si>
  <si>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</si>
  <si>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</si>
  <si>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</si>
  <si>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</si>
  <si>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</si>
  <si>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</si>
  <si>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</si>
  <si>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</si>
  <si>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</si>
  <si>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</si>
  <si>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</si>
  <si>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</si>
  <si>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</si>
  <si>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</si>
  <si>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</si>
  <si>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</si>
  <si>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</si>
  <si>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</si>
  <si>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</si>
  <si>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</si>
  <si>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</si>
  <si>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</si>
  <si>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</si>
  <si>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</si>
  <si>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</si>
  <si>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</si>
  <si>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</si>
  <si>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</si>
  <si>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</si>
  <si>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</si>
  <si>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</si>
  <si>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</si>
  <si>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</si>
  <si>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</si>
  <si>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</si>
  <si>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</si>
  <si>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</si>
  <si>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</si>
  <si>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</si>
  <si>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</si>
  <si>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</si>
  <si>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</si>
  <si>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</si>
  <si>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</si>
  <si>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</si>
  <si>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</si>
  <si>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</si>
  <si>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</si>
  <si>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</si>
  <si>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</si>
  <si>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</si>
  <si>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</si>
  <si>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</si>
  <si>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</si>
  <si>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</si>
  <si>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</si>
  <si>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</si>
  <si>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</si>
  <si>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</si>
  <si>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</si>
  <si>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</si>
  <si>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</si>
  <si>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</si>
  <si>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</si>
  <si>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</si>
  <si>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</si>
  <si>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</si>
  <si>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</si>
  <si>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</si>
  <si>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</si>
  <si>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</si>
  <si>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</si>
  <si>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</si>
  <si>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</si>
  <si>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</si>
  <si>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</si>
  <si>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</si>
  <si>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</si>
  <si>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</si>
  <si>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</si>
  <si>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</si>
  <si>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</si>
  <si>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</si>
  <si>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</si>
  <si>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</si>
  <si>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</si>
  <si>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</si>
  <si>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</si>
  <si>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</si>
  <si>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</si>
  <si>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</si>
  <si>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</si>
  <si>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</si>
  <si>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</si>
  <si>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</si>
  <si>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</si>
  <si>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</si>
  <si>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</si>
  <si>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</si>
  <si>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</si>
  <si>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</si>
  <si>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</si>
  <si>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</si>
  <si>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</si>
  <si>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</si>
  <si>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</si>
  <si>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</si>
  <si>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</si>
  <si>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</si>
  <si>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</si>
  <si>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</si>
  <si>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</si>
  <si>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</si>
  <si>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</si>
  <si>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</si>
  <si>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</si>
  <si>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</si>
  <si>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</si>
  <si>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</si>
  <si>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</si>
  <si>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</si>
  <si>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</si>
  <si>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</si>
  <si>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</si>
  <si>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</si>
  <si>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</si>
  <si>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</si>
  <si>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</si>
  <si>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</si>
  <si>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</si>
  <si>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</si>
  <si>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</si>
  <si>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</si>
  <si>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</si>
  <si>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</si>
  <si>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</si>
  <si>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</si>
  <si>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</si>
  <si>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</si>
  <si>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</si>
  <si>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</si>
  <si>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</si>
  <si>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</si>
  <si>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</si>
  <si>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</si>
  <si>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</si>
  <si>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</si>
  <si>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</si>
  <si>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</si>
  <si>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</si>
  <si>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</si>
  <si>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</si>
  <si>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</si>
  <si>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</si>
  <si>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</si>
  <si>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</si>
  <si>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</si>
  <si>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</si>
  <si>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</si>
  <si>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</si>
  <si>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</si>
  <si>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</si>
  <si>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</si>
  <si>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</si>
  <si>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</si>
  <si>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</si>
  <si>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</si>
  <si>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</si>
  <si>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</si>
  <si>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</si>
  <si>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</si>
  <si>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</si>
  <si>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</si>
  <si>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</si>
  <si>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</si>
  <si>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</si>
  <si>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</si>
  <si>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</si>
  <si>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</si>
  <si>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</si>
  <si>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</si>
  <si>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</si>
  <si>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</si>
  <si>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</si>
  <si>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</si>
  <si>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</si>
  <si>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</si>
  <si>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</si>
  <si>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</si>
  <si>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</si>
  <si>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</si>
  <si>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</si>
  <si>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</si>
  <si>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</si>
  <si>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</si>
  <si>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</si>
  <si>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</si>
  <si>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</si>
  <si>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</si>
  <si>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</si>
  <si>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</si>
  <si>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</si>
  <si>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</si>
  <si>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</si>
  <si>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</si>
  <si>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</si>
  <si>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</si>
  <si>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</si>
  <si>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</si>
  <si>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</si>
  <si>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</si>
  <si>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</si>
  <si>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</si>
  <si>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</si>
  <si>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</si>
  <si>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</si>
  <si>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</si>
  <si>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</si>
  <si>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</si>
  <si>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</si>
  <si>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</si>
  <si>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</si>
  <si>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</si>
  <si>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</si>
  <si>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</si>
  <si>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</si>
  <si>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</si>
  <si>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</si>
  <si>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</si>
  <si>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</si>
  <si>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</si>
  <si>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</si>
  <si>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</si>
  <si>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</si>
  <si>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</si>
  <si>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</si>
  <si>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</si>
  <si>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</si>
  <si>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</si>
  <si>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</si>
  <si>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</si>
  <si>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</si>
  <si>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</si>
  <si>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</si>
  <si>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</si>
  <si>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</si>
  <si>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</si>
  <si>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</si>
  <si>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</si>
  <si>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</si>
  <si>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</si>
  <si>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</si>
  <si>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</si>
  <si>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</si>
  <si>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</si>
  <si>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</si>
  <si>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</si>
  <si>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</si>
  <si>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</si>
  <si>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</si>
  <si>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</si>
  <si>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</si>
  <si>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</si>
  <si>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</si>
  <si>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</si>
  <si>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</si>
  <si>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</si>
  <si>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</si>
  <si>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</si>
  <si>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</si>
  <si>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</si>
  <si>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</si>
  <si>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</si>
  <si>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</si>
  <si>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</si>
  <si>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</si>
  <si>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</si>
  <si>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</si>
  <si>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</si>
  <si>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</si>
  <si>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</si>
  <si>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</si>
  <si>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</si>
  <si>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</si>
  <si>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</si>
  <si>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</si>
  <si>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</si>
  <si>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</si>
  <si>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</si>
  <si>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</si>
  <si>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</si>
  <si>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</si>
  <si>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</si>
  <si>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</si>
  <si>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</si>
  <si>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</si>
  <si>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</si>
  <si>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</si>
  <si>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</si>
  <si>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</si>
  <si>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</si>
  <si>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</si>
  <si>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</si>
  <si>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</si>
  <si>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</si>
  <si>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</si>
  <si>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</si>
  <si>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</si>
  <si>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</si>
  <si>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</si>
  <si>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</si>
  <si>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</si>
  <si>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</si>
  <si>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</si>
  <si>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</si>
  <si>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</si>
  <si>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</si>
  <si>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</si>
  <si>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</si>
  <si>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</si>
  <si>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</si>
  <si>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</si>
  <si>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</si>
  <si>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</si>
  <si>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</si>
  <si>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</si>
  <si>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</si>
  <si>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</si>
  <si>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</si>
  <si>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</si>
  <si>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</si>
  <si>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</si>
  <si>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</si>
  <si>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</si>
  <si>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</si>
  <si>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</si>
  <si>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</si>
  <si>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</si>
  <si>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</si>
  <si>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</si>
  <si>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</si>
  <si>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</si>
  <si>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</si>
  <si>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</si>
  <si>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</si>
  <si>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</si>
  <si>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</si>
  <si>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</si>
  <si>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</si>
  <si>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</si>
  <si>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</si>
  <si>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</si>
  <si>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</si>
  <si>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</si>
  <si>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</si>
  <si>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</si>
  <si>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</si>
  <si>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</si>
  <si>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</si>
  <si>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</si>
  <si>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</si>
  <si>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</si>
  <si>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</si>
  <si>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</si>
  <si>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</si>
  <si>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</si>
  <si>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</si>
  <si>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</si>
  <si>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</si>
  <si>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</si>
  <si>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</si>
  <si>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</si>
  <si>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</si>
  <si>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</si>
  <si>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</si>
  <si>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</si>
  <si>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</si>
  <si>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</si>
  <si>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</si>
  <si>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</si>
  <si>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</si>
  <si>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</si>
  <si>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</si>
  <si>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</si>
  <si>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</si>
  <si>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</si>
  <si>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</si>
  <si>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</si>
  <si>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</si>
  <si>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</si>
  <si>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</si>
  <si>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</si>
  <si>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</si>
  <si>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</si>
  <si>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</si>
  <si>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</si>
  <si>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</si>
  <si>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</si>
  <si>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</si>
  <si>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</si>
  <si>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</si>
  <si>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</si>
  <si>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</si>
  <si>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</si>
  <si>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</si>
  <si>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</si>
  <si>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</si>
  <si>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</si>
  <si>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</si>
  <si>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</si>
  <si>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</si>
  <si>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</si>
  <si>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</si>
  <si>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</si>
  <si>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</si>
  <si>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</si>
  <si>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</si>
  <si>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</si>
  <si>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</si>
  <si>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</si>
  <si>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</si>
  <si>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</si>
  <si>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</si>
  <si>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</si>
  <si>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</si>
  <si>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</si>
  <si>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</si>
  <si>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</si>
  <si>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</si>
  <si>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</si>
  <si>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</si>
  <si>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</si>
  <si>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</si>
  <si>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</si>
  <si>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</si>
  <si>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</si>
  <si>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</si>
  <si>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</si>
  <si>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</si>
  <si>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</si>
  <si>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</si>
  <si>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</si>
  <si>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</si>
  <si>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</si>
  <si>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</si>
  <si>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</si>
  <si>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</si>
  <si>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</si>
  <si>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</si>
  <si>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</si>
  <si>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</si>
  <si>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</si>
  <si>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</si>
  <si>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</si>
  <si>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</si>
  <si>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</si>
  <si>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</si>
  <si>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</si>
  <si>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</si>
  <si>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</si>
  <si>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</si>
  <si>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</si>
  <si>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</si>
  <si>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</si>
  <si>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</si>
  <si>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</si>
  <si>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</si>
  <si>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</si>
  <si>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</si>
  <si>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</si>
  <si>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</si>
  <si>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</si>
  <si>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</si>
  <si>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</si>
  <si>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</si>
  <si>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</si>
  <si>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</si>
  <si>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</si>
  <si>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</si>
  <si>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</si>
  <si>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</si>
  <si>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</si>
  <si>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</si>
  <si>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</si>
  <si>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</si>
  <si>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</si>
  <si>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</si>
  <si>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</si>
  <si>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</si>
  <si>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</si>
  <si>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</si>
  <si>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</si>
  <si>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</si>
  <si>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</si>
  <si>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</si>
  <si>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</si>
  <si>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</si>
  <si>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</si>
  <si>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</si>
  <si>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</si>
  <si>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</si>
  <si>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</si>
  <si>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</si>
  <si>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</si>
  <si>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</si>
  <si>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</si>
  <si>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</si>
  <si>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</si>
  <si>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</si>
  <si>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</si>
  <si>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</si>
  <si>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</si>
  <si>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</si>
  <si>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</si>
  <si>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</si>
  <si>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</si>
  <si>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</si>
  <si>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</si>
  <si>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</si>
  <si>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</si>
  <si>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</si>
  <si>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</si>
  <si>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</si>
  <si>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</si>
  <si>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</si>
  <si>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</si>
  <si>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</si>
  <si>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</si>
  <si>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</si>
  <si>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</si>
  <si>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</si>
  <si>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</si>
  <si>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</si>
  <si>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</si>
  <si>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</si>
  <si>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</si>
  <si>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</si>
  <si>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</si>
  <si>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</si>
  <si>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</si>
  <si>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</si>
  <si>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</si>
  <si>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</si>
  <si>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</si>
  <si>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</si>
  <si>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</si>
  <si>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</si>
  <si>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</si>
  <si>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</si>
  <si>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</si>
  <si>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</si>
  <si>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</si>
  <si>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</si>
  <si>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</si>
  <si>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</si>
  <si>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</si>
  <si>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</si>
  <si>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</si>
  <si>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</si>
  <si>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</si>
  <si>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</si>
  <si>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</si>
  <si>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</si>
  <si>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</si>
  <si>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</si>
  <si>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</si>
  <si>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</si>
  <si>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</si>
  <si>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</si>
  <si>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</si>
  <si>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</si>
  <si>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</si>
  <si>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</si>
  <si>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</si>
  <si>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</si>
  <si>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</si>
  <si>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</si>
  <si>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</si>
  <si>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</si>
  <si>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</si>
  <si>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</si>
  <si>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</si>
  <si>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</si>
  <si>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</si>
  <si>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</si>
  <si>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</si>
  <si>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</si>
  <si>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</si>
  <si>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</si>
  <si>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</si>
  <si>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</si>
  <si>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</si>
  <si>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</si>
  <si>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</si>
  <si>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</si>
  <si>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</si>
  <si>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</si>
  <si>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</si>
  <si>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</si>
  <si>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</si>
  <si>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</si>
  <si>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</si>
  <si>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</si>
  <si>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</si>
  <si>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</si>
  <si>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</si>
  <si>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</si>
  <si>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</si>
  <si>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</si>
  <si>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</si>
  <si>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</si>
  <si>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</si>
  <si>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</si>
  <si>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</si>
  <si>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</si>
  <si>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</si>
  <si>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</si>
  <si>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</si>
  <si>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</si>
  <si>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</si>
  <si>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</si>
  <si>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</si>
  <si>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</si>
  <si>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</si>
  <si>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</si>
  <si>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</si>
  <si>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</si>
  <si>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</si>
  <si>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</si>
  <si>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</si>
  <si>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</si>
  <si>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</si>
  <si>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</si>
  <si>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</si>
  <si>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</si>
  <si>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</si>
  <si>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</si>
  <si>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</si>
  <si>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</si>
  <si>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</si>
  <si>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</si>
  <si>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</si>
  <si>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</si>
  <si>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</si>
  <si>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</si>
  <si>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</si>
  <si>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</si>
  <si>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</si>
  <si>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</si>
  <si>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</si>
  <si>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</si>
  <si>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</si>
  <si>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</si>
  <si>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</si>
  <si>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</si>
  <si>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</si>
  <si>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</si>
  <si>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</si>
  <si>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</si>
  <si>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</si>
  <si>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</si>
  <si>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</si>
  <si>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</si>
  <si>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</si>
  <si>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</si>
  <si>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</si>
  <si>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</si>
  <si>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</si>
  <si>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</si>
  <si>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</si>
  <si>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</si>
  <si>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</si>
  <si>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</si>
  <si>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</si>
  <si>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</si>
  <si>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</si>
  <si>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</si>
  <si>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</si>
  <si>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</si>
  <si>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</si>
  <si>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</si>
  <si>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</si>
  <si>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</si>
  <si>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</si>
  <si>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</si>
  <si>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</si>
  <si>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</si>
  <si>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</si>
  <si>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</si>
  <si>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</si>
  <si>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</si>
  <si>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</si>
  <si>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</si>
  <si>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</si>
  <si>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</si>
  <si>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</si>
  <si>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</si>
  <si>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</si>
  <si>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</si>
  <si>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</si>
  <si>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</si>
  <si>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</si>
  <si>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</si>
  <si>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</si>
  <si>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</si>
  <si>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</si>
  <si>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</si>
  <si>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</si>
  <si>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</si>
  <si>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</si>
  <si>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</si>
  <si>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</si>
  <si>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</si>
  <si>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</si>
  <si>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</si>
  <si>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</si>
  <si>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</si>
  <si>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</si>
  <si>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</si>
  <si>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</si>
  <si>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</si>
  <si>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</si>
  <si>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</si>
  <si>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</si>
  <si>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</si>
  <si>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</si>
  <si>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</si>
  <si>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</si>
  <si>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</si>
  <si>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</si>
  <si>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</si>
  <si>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</si>
  <si>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</si>
  <si>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</si>
  <si>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</si>
  <si>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</si>
  <si>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</si>
  <si>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</si>
  <si>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</si>
  <si>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</si>
  <si>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</si>
  <si>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</si>
  <si>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</si>
  <si>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</si>
  <si>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</si>
  <si>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</si>
  <si>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</si>
  <si>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</si>
  <si>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</si>
  <si>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</si>
  <si>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</si>
  <si>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</si>
  <si>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</si>
  <si>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</si>
  <si>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</si>
  <si>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</si>
  <si>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</si>
  <si>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</si>
  <si>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</si>
  <si>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</si>
  <si>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</si>
  <si>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</si>
  <si>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</si>
  <si>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</si>
  <si>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</si>
  <si>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</si>
  <si>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</si>
  <si>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</si>
  <si>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</si>
  <si>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</si>
  <si>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</si>
  <si>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</si>
  <si>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</si>
  <si>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</si>
  <si>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</si>
  <si>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</si>
  <si>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</si>
  <si>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</si>
  <si>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</si>
  <si>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</si>
  <si>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</si>
  <si>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</si>
  <si>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</si>
  <si>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</si>
  <si>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</si>
  <si>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</si>
  <si>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</si>
  <si>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</si>
  <si>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</si>
  <si>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</si>
  <si>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</si>
  <si>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</si>
  <si>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</si>
  <si>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</si>
  <si>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</si>
  <si>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</si>
  <si>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</si>
  <si>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</si>
  <si>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</si>
  <si>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</si>
  <si>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</si>
  <si>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</si>
  <si>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</si>
  <si>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</si>
  <si>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</si>
  <si>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</si>
  <si>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</si>
  <si>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</si>
  <si>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</si>
  <si>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</si>
  <si>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</si>
  <si>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</si>
  <si>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</si>
  <si>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</si>
  <si>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</si>
  <si>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</si>
  <si>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</si>
  <si>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</si>
  <si>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</si>
  <si>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</si>
  <si>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</si>
  <si>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</si>
  <si>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</si>
  <si>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</si>
  <si>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</si>
  <si>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</si>
  <si>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</si>
  <si>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</si>
  <si>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</si>
  <si>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</si>
  <si>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</si>
  <si>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</si>
  <si>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</si>
  <si>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</si>
  <si>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</si>
  <si>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</si>
  <si>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</si>
  <si>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</si>
  <si>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</si>
  <si>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</si>
  <si>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</si>
  <si>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</si>
  <si>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</si>
  <si>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</si>
  <si>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</si>
  <si>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</si>
  <si>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</si>
  <si>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</si>
  <si>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</si>
  <si>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</si>
  <si>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</si>
  <si>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</si>
  <si>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</si>
  <si>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</si>
  <si>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</si>
  <si>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</si>
  <si>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</si>
  <si>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</si>
  <si>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</si>
  <si>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</si>
  <si>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</si>
  <si>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</si>
  <si>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</si>
  <si>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</si>
  <si>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</si>
  <si>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</si>
  <si>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</si>
  <si>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</si>
  <si>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</si>
  <si>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</si>
  <si>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</si>
  <si>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</si>
  <si>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</si>
  <si>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</si>
  <si>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</si>
  <si>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</si>
  <si>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</si>
  <si>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</si>
  <si>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</si>
  <si>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</si>
  <si>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</si>
  <si>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</si>
  <si>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</si>
  <si>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</si>
  <si>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</si>
  <si>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</si>
  <si>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</si>
  <si>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</si>
  <si>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</si>
  <si>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</si>
  <si>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</si>
  <si>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</si>
  <si>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</si>
  <si>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</si>
  <si>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</si>
  <si>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</si>
  <si>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</si>
  <si>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</si>
  <si>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</si>
  <si>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</si>
  <si>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</si>
  <si>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</si>
  <si>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</si>
  <si>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</si>
  <si>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</si>
  <si>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</si>
  <si>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</si>
  <si>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</si>
  <si>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</si>
  <si>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</si>
  <si>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</si>
  <si>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</si>
  <si>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</si>
  <si>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</si>
  <si>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</si>
  <si>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</si>
  <si>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</si>
  <si>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</si>
  <si>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</si>
  <si>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</si>
  <si>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</si>
  <si>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</si>
  <si>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</si>
  <si>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</si>
  <si>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</si>
  <si>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</si>
  <si>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</si>
  <si>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</si>
  <si>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</si>
  <si>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</si>
  <si>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</si>
  <si>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</si>
  <si>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</si>
  <si>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</si>
  <si>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</si>
  <si>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</si>
  <si>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</si>
  <si>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</si>
  <si>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</si>
  <si>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</si>
  <si>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</si>
  <si>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</si>
  <si>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</si>
  <si>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</si>
  <si>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</si>
  <si>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</si>
  <si>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</si>
  <si>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</si>
  <si>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</si>
  <si>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</si>
  <si>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</si>
  <si>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</si>
  <si>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</si>
  <si>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</si>
  <si>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</si>
  <si>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</si>
  <si>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</si>
  <si>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</si>
  <si>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</si>
  <si>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</si>
  <si>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</si>
  <si>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</si>
  <si>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</si>
  <si>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</si>
  <si>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</si>
  <si>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</si>
  <si>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</si>
  <si>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</si>
  <si>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</si>
  <si>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</si>
  <si>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</si>
  <si>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</si>
  <si>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</si>
  <si>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</si>
  <si>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</si>
  <si>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</si>
  <si>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</si>
  <si>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</si>
  <si>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</si>
  <si>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</si>
  <si>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</si>
  <si>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</si>
  <si>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</si>
  <si>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</si>
  <si>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</si>
  <si>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</si>
  <si>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</si>
  <si>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</si>
  <si>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</si>
  <si>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</si>
  <si>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</si>
  <si>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</si>
  <si>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</si>
  <si>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</si>
  <si>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</si>
  <si>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</si>
  <si>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</si>
  <si>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</si>
  <si>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</si>
  <si>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</si>
  <si>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</si>
  <si>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</si>
  <si>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</si>
  <si>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</si>
  <si>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</si>
  <si>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</si>
  <si>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</si>
  <si>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</si>
  <si>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</si>
  <si>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</si>
  <si>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</si>
  <si>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</si>
  <si>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</si>
  <si>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</si>
  <si>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</si>
  <si>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</si>
  <si>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</si>
  <si>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</si>
  <si>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</si>
  <si>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</si>
  <si>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</si>
  <si>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</si>
  <si>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</si>
  <si>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</si>
  <si>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</si>
  <si>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</si>
  <si>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</si>
  <si>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</si>
  <si>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</si>
  <si>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</si>
  <si>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</si>
  <si>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</si>
  <si>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</si>
  <si>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</si>
  <si>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</si>
  <si>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</si>
  <si>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</si>
  <si>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</si>
  <si>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</si>
  <si>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</si>
  <si>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</si>
  <si>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</si>
  <si>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</si>
  <si>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</si>
  <si>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</si>
  <si>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</si>
  <si>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</si>
  <si>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</si>
  <si>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</si>
  <si>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</si>
  <si>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</si>
  <si>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</si>
  <si>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</si>
  <si>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</si>
  <si>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</si>
  <si>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</si>
  <si>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</si>
  <si>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</si>
  <si>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</si>
  <si>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</si>
  <si>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</si>
  <si>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</si>
  <si>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</si>
  <si>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</si>
  <si>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</si>
  <si>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</si>
  <si>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</si>
  <si>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</si>
  <si>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</si>
  <si>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</si>
  <si>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</si>
  <si>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</si>
  <si>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</si>
  <si>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</si>
  <si>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</si>
  <si>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</si>
  <si>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</si>
  <si>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</si>
  <si>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</si>
  <si>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</si>
  <si>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</si>
  <si>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</si>
  <si>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</si>
  <si>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</si>
  <si>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</si>
  <si>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</si>
  <si>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</si>
  <si>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</si>
  <si>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</si>
  <si>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</si>
  <si>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</si>
  <si>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</si>
  <si>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</si>
  <si>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</si>
  <si>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</si>
  <si>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</si>
  <si>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</si>
  <si>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</si>
  <si>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</si>
  <si>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</si>
  <si>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</si>
  <si>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</si>
  <si>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</si>
  <si>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</si>
  <si>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</si>
  <si>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</si>
  <si>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</si>
  <si>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</si>
  <si>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</si>
  <si>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</si>
  <si>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</si>
  <si>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</si>
  <si>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</si>
  <si>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</si>
  <si>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</si>
  <si>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</si>
  <si>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</si>
  <si>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</si>
  <si>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</si>
  <si>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</si>
  <si>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</si>
  <si>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</si>
  <si>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</si>
  <si>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</si>
  <si>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</si>
  <si>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</si>
  <si>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</si>
  <si>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</si>
  <si>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</si>
  <si>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</si>
  <si>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</si>
  <si>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</si>
  <si>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</si>
  <si>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</si>
  <si>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</si>
  <si>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</si>
  <si>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</si>
  <si>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</si>
  <si>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</si>
  <si>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</si>
  <si>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</si>
  <si>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</si>
  <si>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</si>
  <si>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</si>
  <si>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</si>
  <si>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</si>
  <si>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</si>
  <si>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</si>
  <si>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</si>
  <si>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</si>
  <si>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</si>
  <si>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</si>
  <si>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</si>
  <si>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</si>
  <si>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</si>
  <si>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</si>
  <si>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</si>
  <si>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</si>
  <si>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</si>
  <si>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</si>
  <si>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</si>
  <si>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</si>
  <si>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</si>
  <si>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</si>
  <si>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</si>
  <si>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</si>
  <si>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</si>
  <si>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</si>
  <si>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</si>
  <si>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</si>
  <si>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</si>
  <si>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</si>
  <si>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</si>
  <si>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</si>
  <si>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</si>
  <si>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</si>
  <si>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</si>
  <si>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</si>
  <si>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</si>
  <si>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</si>
  <si>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</si>
  <si>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</si>
  <si>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</si>
  <si>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</si>
  <si>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</si>
  <si>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</si>
  <si>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</si>
  <si>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</si>
  <si>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</si>
  <si>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</si>
  <si>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</si>
  <si>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</si>
  <si>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</si>
  <si>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</si>
  <si>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</si>
  <si>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</si>
  <si>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</si>
  <si>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</si>
  <si>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</si>
  <si>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</si>
  <si>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</si>
  <si>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</si>
  <si>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</si>
  <si>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</si>
  <si>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</si>
  <si>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</si>
  <si>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</si>
  <si>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</si>
  <si>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</si>
  <si>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</si>
  <si>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</si>
  <si>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</si>
  <si>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</si>
  <si>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</si>
  <si>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</si>
  <si>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</si>
  <si>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</si>
  <si>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</si>
  <si>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</si>
  <si>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</si>
  <si>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</si>
  <si>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</si>
  <si>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</si>
  <si>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</si>
  <si>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</si>
  <si>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</si>
  <si>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</si>
  <si>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</si>
  <si>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</si>
  <si>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</si>
  <si>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</si>
  <si>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</si>
  <si>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</si>
  <si>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</si>
  <si>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</si>
  <si>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</si>
  <si>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</si>
  <si>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</si>
  <si>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</si>
  <si>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</si>
  <si>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</si>
  <si>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</si>
  <si>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</si>
  <si>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</si>
  <si>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</si>
  <si>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</si>
  <si>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</si>
  <si>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</si>
  <si>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</si>
  <si>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</si>
  <si>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</si>
  <si>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</si>
  <si>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</si>
  <si>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</si>
  <si>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</si>
  <si>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</si>
  <si>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</si>
  <si>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</si>
  <si>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</si>
  <si>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</si>
  <si>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</si>
  <si>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</si>
  <si>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</si>
  <si>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</si>
  <si>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</si>
  <si>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</si>
  <si>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</si>
  <si>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</si>
  <si>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</si>
  <si>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</si>
  <si>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</si>
  <si>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</si>
  <si>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</si>
  <si>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</si>
  <si>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</si>
  <si>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</si>
  <si>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</si>
  <si>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</si>
  <si>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</si>
  <si>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</si>
  <si>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</si>
  <si>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</si>
  <si>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</si>
  <si>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</si>
  <si>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</si>
  <si>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</si>
  <si>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</si>
  <si>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</si>
  <si>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</si>
  <si>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</si>
  <si>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</si>
  <si>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</si>
  <si>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</si>
  <si>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</si>
  <si>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</si>
  <si>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</si>
  <si>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</si>
  <si>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</si>
  <si>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</si>
  <si>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</si>
  <si>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</si>
  <si>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</si>
  <si>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</si>
  <si>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</si>
  <si>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</si>
  <si>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</si>
  <si>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</si>
  <si>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</si>
  <si>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</si>
  <si>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</si>
  <si>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</si>
  <si>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</si>
  <si>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</si>
  <si>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</si>
  <si>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</si>
  <si>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</si>
  <si>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</si>
  <si>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</si>
  <si>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</si>
  <si>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</si>
  <si>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</si>
  <si>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</si>
  <si>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</si>
  <si>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</si>
  <si>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</si>
  <si>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</si>
  <si>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</si>
  <si>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</si>
  <si>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</si>
  <si>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</si>
  <si>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</si>
  <si>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</si>
  <si>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</si>
  <si>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</si>
  <si>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</si>
  <si>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</si>
  <si>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</si>
  <si>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</si>
  <si>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</si>
  <si>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</si>
  <si>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</si>
  <si>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</si>
  <si>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</si>
  <si>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</si>
  <si>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</si>
  <si>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</si>
  <si>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</si>
  <si>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</si>
  <si>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</si>
  <si>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</si>
  <si>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</si>
  <si>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</si>
  <si>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</si>
  <si>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</si>
  <si>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</si>
  <si>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</si>
  <si>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</si>
  <si>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</si>
  <si>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</si>
  <si>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</si>
  <si>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</si>
  <si>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</si>
  <si>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</si>
  <si>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</si>
  <si>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</si>
  <si>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</si>
  <si>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</si>
  <si>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</si>
  <si>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</si>
  <si>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</si>
  <si>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</si>
  <si>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</si>
  <si>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</si>
  <si>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</si>
  <si>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</si>
  <si>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</si>
  <si>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</si>
  <si>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</si>
  <si>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</si>
  <si>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</si>
  <si>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</si>
  <si>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</si>
  <si>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</si>
  <si>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</si>
  <si>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</si>
  <si>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</si>
  <si>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</si>
  <si>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</si>
  <si>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</si>
  <si>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</si>
  <si>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</si>
  <si>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</si>
  <si>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</si>
  <si>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</si>
  <si>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</si>
  <si>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</si>
  <si>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</si>
  <si>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</si>
  <si>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</si>
  <si>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</si>
  <si>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</si>
  <si>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</si>
  <si>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</si>
  <si>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</si>
  <si>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</si>
  <si>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</si>
  <si>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</si>
  <si>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</si>
  <si>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</si>
  <si>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</si>
  <si>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</si>
  <si>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</si>
  <si>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</si>
  <si>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</si>
  <si>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</si>
  <si>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</si>
  <si>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</si>
  <si>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</si>
  <si>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</si>
  <si>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</si>
  <si>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</si>
  <si>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</si>
  <si>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</si>
  <si>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</si>
  <si>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</si>
  <si>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</si>
  <si>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</si>
  <si>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</si>
  <si>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</si>
  <si>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</si>
  <si>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</si>
  <si>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</si>
  <si>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</si>
  <si>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</si>
  <si>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</si>
  <si>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</si>
  <si>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</si>
  <si>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</si>
  <si>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</si>
  <si>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</si>
  <si>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</si>
  <si>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</si>
  <si>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</si>
  <si>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</si>
  <si>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</si>
  <si>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</si>
  <si>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</si>
  <si>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</si>
  <si>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</si>
  <si>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</si>
  <si>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</si>
  <si>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</si>
  <si>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</si>
  <si>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</si>
  <si>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</si>
  <si>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</si>
  <si>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</si>
  <si>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</si>
  <si>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</si>
  <si>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</si>
  <si>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</si>
  <si>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</si>
  <si>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</si>
  <si>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</si>
  <si>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</si>
  <si>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</si>
  <si>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</si>
  <si>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</si>
  <si>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</si>
  <si>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</si>
  <si>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</si>
  <si>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</si>
  <si>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</si>
  <si>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</si>
  <si>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</si>
  <si>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</si>
  <si>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</si>
  <si>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</si>
  <si>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</si>
  <si>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</si>
  <si>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</si>
  <si>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</si>
  <si>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</si>
  <si>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</si>
  <si>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</si>
  <si>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</si>
  <si>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</si>
  <si>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</si>
  <si>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</si>
  <si>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</si>
  <si>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</si>
  <si>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</si>
  <si>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</si>
  <si>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</si>
  <si>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</si>
  <si>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</si>
  <si>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</si>
  <si>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</si>
  <si>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</si>
  <si>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</si>
  <si>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</si>
  <si>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</si>
  <si>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</si>
  <si>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</si>
  <si>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</si>
  <si>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</si>
  <si>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</si>
  <si>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</si>
  <si>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</si>
  <si>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</si>
  <si>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</si>
  <si>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</si>
  <si>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</si>
  <si>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</si>
  <si>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</si>
  <si>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</si>
  <si>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</si>
  <si>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</si>
  <si>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</si>
  <si>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</si>
  <si>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</si>
  <si>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</si>
  <si>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</si>
  <si>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</si>
  <si>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</si>
  <si>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</si>
  <si>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</si>
  <si>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</si>
  <si>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</si>
  <si>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</si>
  <si>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</si>
  <si>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</si>
  <si>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</si>
  <si>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</si>
  <si>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</si>
  <si>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</si>
  <si>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</si>
  <si>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</si>
  <si>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</si>
  <si>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</si>
  <si>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</si>
  <si>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</si>
  <si>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</si>
  <si>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</si>
  <si>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</si>
  <si>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</si>
  <si>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</si>
  <si>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</si>
  <si>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</si>
  <si>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</si>
  <si>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</si>
  <si>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</si>
  <si>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</si>
  <si>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</si>
  <si>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</si>
  <si>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</si>
  <si>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</si>
  <si>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</si>
  <si>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</si>
  <si>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</si>
  <si>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</si>
  <si>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</si>
  <si>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</si>
  <si>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</si>
  <si>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</si>
  <si>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</si>
  <si>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</si>
  <si>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</si>
  <si>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</si>
  <si>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</si>
  <si>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</si>
  <si>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</si>
  <si>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</si>
  <si>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</si>
  <si>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</si>
  <si>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</si>
  <si>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</si>
  <si>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</si>
  <si>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</si>
  <si>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</si>
  <si>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</si>
  <si>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</si>
  <si>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</si>
  <si>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</si>
  <si>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</si>
  <si>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</si>
  <si>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</si>
  <si>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</si>
  <si>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</si>
  <si>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</si>
  <si>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</si>
  <si>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</si>
  <si>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</si>
  <si>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</si>
  <si>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</si>
  <si>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</si>
  <si>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</si>
  <si>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</si>
  <si>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</si>
  <si>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</si>
  <si>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</si>
  <si>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</si>
  <si>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</si>
  <si>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</si>
  <si>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</si>
  <si>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</si>
  <si>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</si>
  <si>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</si>
  <si>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</si>
  <si>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</si>
  <si>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</si>
  <si>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</si>
  <si>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</si>
  <si>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</si>
  <si>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</si>
  <si>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</si>
  <si>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</si>
  <si>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</si>
  <si>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</si>
  <si>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</si>
  <si>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</si>
  <si>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</si>
  <si>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</si>
  <si>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</si>
  <si>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</si>
  <si>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</si>
  <si>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</si>
  <si>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</si>
  <si>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</si>
  <si>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</si>
  <si>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</si>
  <si>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</si>
  <si>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</si>
  <si>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</si>
  <si>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</si>
  <si>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</si>
  <si>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</si>
  <si>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</si>
  <si>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</si>
  <si>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</si>
  <si>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</si>
  <si>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</si>
  <si>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</si>
  <si>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</si>
  <si>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</si>
  <si>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</si>
  <si>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</si>
  <si>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</si>
  <si>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</si>
  <si>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</si>
  <si>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</si>
  <si>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</si>
  <si>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</si>
  <si>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</si>
  <si>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</si>
  <si>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</si>
  <si>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</si>
  <si>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</si>
  <si>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</si>
  <si>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</si>
  <si>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</si>
  <si>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</si>
  <si>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</si>
  <si>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</si>
  <si>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</si>
  <si>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</si>
  <si>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</si>
  <si>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</si>
  <si>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</si>
  <si>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</si>
  <si>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</si>
  <si>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</si>
  <si>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</si>
  <si>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</si>
  <si>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</si>
  <si>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</si>
  <si>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</si>
  <si>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</si>
  <si>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</si>
  <si>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</si>
  <si>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</si>
  <si>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</si>
  <si>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</si>
  <si>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</si>
  <si>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</si>
  <si>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</si>
  <si>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</si>
  <si>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</si>
  <si>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</si>
  <si>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</si>
  <si>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</si>
  <si>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</si>
  <si>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</si>
  <si>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</si>
  <si>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</si>
  <si>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</si>
  <si>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</si>
  <si>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</si>
  <si>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</si>
  <si>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</si>
  <si>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</si>
  <si>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</si>
  <si>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</si>
  <si>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</si>
  <si>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</si>
  <si>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</si>
  <si>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</si>
  <si>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</si>
  <si>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</si>
  <si>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</si>
  <si>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</si>
  <si>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</si>
  <si>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</si>
  <si>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</si>
  <si>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</si>
  <si>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</si>
  <si>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</si>
  <si>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</si>
  <si>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</si>
  <si>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</si>
  <si>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</si>
  <si>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</si>
  <si>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</si>
  <si>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</si>
  <si>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</si>
  <si>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</si>
  <si>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</si>
  <si>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</si>
  <si>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</si>
  <si>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</si>
  <si>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</si>
  <si>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</si>
  <si>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</si>
  <si>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</si>
  <si>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</si>
  <si>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</si>
  <si>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</si>
  <si>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</si>
  <si>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</si>
  <si>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</si>
  <si>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</si>
  <si>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</si>
  <si>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</si>
  <si>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</si>
  <si>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</si>
  <si>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</si>
  <si>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</si>
  <si>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</si>
  <si>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</si>
  <si>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</si>
  <si>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</si>
  <si>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</si>
  <si>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</si>
  <si>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</si>
  <si>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</si>
  <si>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</si>
  <si>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</si>
  <si>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</si>
  <si>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</si>
  <si>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</si>
  <si>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</si>
  <si>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</si>
  <si>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</si>
  <si>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</si>
  <si>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</si>
  <si>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</si>
  <si>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</si>
  <si>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</si>
  <si>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</si>
  <si>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</si>
  <si>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</si>
  <si>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</si>
  <si>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</si>
  <si>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</si>
  <si>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</si>
  <si>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</si>
  <si>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</si>
  <si>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</si>
  <si>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</si>
  <si>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</si>
  <si>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</si>
  <si>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</si>
  <si>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</si>
  <si>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</si>
  <si>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</si>
  <si>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</si>
  <si>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</si>
  <si>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</si>
  <si>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</si>
  <si>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</si>
  <si>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</si>
  <si>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</si>
  <si>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</si>
  <si>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</si>
  <si>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</si>
  <si>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</si>
  <si>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</si>
  <si>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</si>
  <si>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</si>
  <si>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</si>
  <si>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</si>
  <si>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</si>
  <si>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</si>
  <si>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</si>
  <si>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</si>
  <si>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</si>
  <si>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</si>
  <si>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</si>
  <si>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</si>
  <si>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</si>
  <si>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</si>
  <si>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</si>
  <si>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</si>
  <si>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</si>
  <si>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</si>
  <si>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</si>
  <si>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</si>
  <si>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</si>
  <si>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</si>
  <si>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</si>
  <si>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</si>
  <si>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</si>
  <si>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</si>
  <si>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</si>
  <si>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</si>
  <si>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</si>
  <si>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</si>
  <si>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</si>
  <si>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</si>
  <si>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</si>
  <si>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</si>
  <si>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</si>
  <si>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</si>
  <si>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</si>
  <si>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</si>
  <si>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</si>
  <si>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</si>
  <si>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</si>
  <si>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</si>
  <si>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</si>
  <si>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</si>
  <si>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</si>
  <si>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</si>
  <si>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</si>
  <si>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</si>
  <si>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</si>
  <si>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</si>
  <si>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</si>
  <si>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</si>
  <si>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</si>
  <si>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</si>
  <si>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</si>
  <si>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</si>
  <si>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</si>
  <si>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</si>
  <si>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</si>
  <si>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</si>
  <si>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</si>
  <si>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</si>
  <si>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</si>
  <si>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</si>
  <si>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</si>
  <si>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</si>
  <si>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</si>
  <si>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</si>
  <si>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</si>
  <si>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</si>
  <si>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</si>
  <si>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</si>
  <si>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</si>
  <si>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</si>
  <si>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</si>
  <si>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</si>
  <si>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</si>
  <si>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</si>
  <si>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</si>
  <si>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</si>
  <si>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</si>
  <si>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</si>
  <si>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</si>
  <si>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</si>
  <si>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</si>
  <si>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</si>
  <si>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</si>
  <si>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</si>
  <si>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</si>
  <si>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</si>
  <si>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</si>
  <si>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</si>
  <si>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</si>
  <si>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</si>
  <si>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</si>
  <si>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</si>
  <si>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</si>
  <si>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</si>
  <si>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</si>
  <si>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</si>
  <si>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</si>
  <si>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</si>
  <si>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</si>
  <si>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</si>
  <si>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</si>
  <si>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</si>
  <si>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</si>
  <si>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</si>
  <si>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</si>
  <si>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</si>
  <si>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</si>
  <si>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</si>
  <si>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</si>
  <si>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</si>
  <si>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</si>
  <si>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</si>
  <si>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</si>
  <si>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</si>
  <si>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</si>
  <si>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</si>
  <si>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</si>
  <si>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</si>
  <si>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</si>
  <si>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</si>
  <si>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</si>
  <si>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</si>
  <si>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</si>
  <si>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</si>
  <si>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</si>
  <si>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</si>
  <si>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</si>
  <si>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</si>
  <si>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</si>
  <si>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</si>
  <si>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</si>
  <si>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</si>
  <si>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</si>
  <si>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</si>
  <si>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</si>
  <si>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</si>
  <si>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</si>
  <si>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</si>
  <si>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</si>
  <si>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</si>
  <si>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</si>
  <si>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</si>
  <si>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</si>
  <si>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</si>
  <si>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</si>
  <si>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</si>
  <si>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</si>
  <si>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</si>
  <si>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</si>
  <si>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</si>
  <si>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</si>
  <si>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</si>
  <si>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</si>
  <si>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</si>
  <si>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</si>
  <si>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</si>
  <si>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</si>
  <si>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</si>
  <si>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</si>
  <si>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</si>
  <si>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</si>
  <si>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</si>
  <si>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</si>
  <si>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</si>
  <si>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</si>
  <si>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</si>
  <si>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</si>
  <si>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</si>
  <si>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</si>
  <si>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</si>
  <si>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</si>
  <si>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</si>
  <si>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</si>
  <si>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</si>
  <si>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</si>
  <si>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</si>
  <si>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</si>
  <si>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</si>
  <si>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</si>
  <si>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</si>
  <si>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</si>
  <si>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</si>
  <si>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</si>
  <si>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</si>
  <si>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</si>
  <si>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</si>
  <si>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</si>
  <si>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</si>
  <si>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</si>
  <si>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</si>
  <si>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</si>
  <si>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</si>
  <si>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</si>
  <si>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</si>
  <si>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</si>
  <si>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</si>
  <si>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</si>
  <si>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</si>
  <si>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</si>
  <si>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</si>
  <si>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</si>
  <si>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</si>
  <si>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</si>
  <si>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</si>
  <si>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</si>
  <si>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</si>
  <si>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</si>
  <si>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</si>
  <si>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</si>
  <si>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</si>
  <si>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</si>
  <si>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</si>
  <si>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</si>
  <si>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</si>
  <si>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</si>
  <si>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</si>
  <si>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</si>
  <si>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</si>
  <si>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</si>
  <si>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</si>
  <si>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</si>
  <si>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</si>
  <si>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</si>
  <si>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</si>
  <si>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</si>
  <si>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</si>
  <si>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</si>
  <si>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</si>
  <si>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</si>
  <si>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</si>
  <si>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</si>
  <si>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</si>
  <si>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</si>
  <si>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</si>
  <si>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</si>
  <si>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</si>
  <si>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</si>
  <si>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</si>
  <si>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</si>
  <si>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</si>
  <si>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</si>
  <si>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</si>
  <si>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</si>
  <si>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</si>
  <si>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</si>
  <si>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</si>
  <si>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</si>
  <si>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</si>
  <si>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</si>
  <si>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</si>
  <si>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</si>
  <si>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</si>
  <si>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</si>
  <si>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</si>
  <si>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</si>
  <si>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</si>
  <si>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</si>
  <si>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</si>
  <si>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</si>
  <si>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</si>
  <si>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</si>
  <si>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</si>
  <si>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</si>
  <si>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</si>
  <si>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</si>
  <si>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</si>
  <si>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</si>
  <si>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</si>
  <si>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</si>
  <si>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</si>
  <si>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</si>
  <si>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</si>
  <si>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</si>
  <si>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</si>
  <si>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</si>
  <si>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</si>
  <si>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</si>
  <si>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</si>
  <si>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</si>
  <si>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</si>
  <si>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</si>
  <si>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</si>
  <si>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</si>
  <si>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</si>
  <si>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</si>
  <si>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</si>
  <si>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</si>
  <si>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</si>
  <si>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</si>
  <si>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</si>
  <si>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</si>
  <si>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</si>
  <si>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</si>
  <si>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</si>
  <si>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</si>
  <si>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</si>
  <si>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</si>
  <si>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</si>
  <si>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</si>
  <si>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</si>
  <si>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</si>
  <si>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</si>
  <si>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</si>
  <si>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</si>
  <si>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</si>
  <si>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</si>
  <si>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</si>
  <si>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</si>
  <si>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</si>
  <si>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</si>
  <si>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</si>
  <si>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</si>
  <si>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</si>
  <si>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</si>
  <si>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</si>
  <si>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</si>
  <si>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</si>
  <si>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</si>
  <si>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</si>
  <si>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</si>
  <si>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</si>
  <si>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</si>
  <si>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</si>
  <si>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</si>
  <si>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</si>
  <si>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</si>
  <si>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</si>
  <si>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</si>
  <si>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</si>
  <si>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</si>
  <si>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</si>
  <si>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</si>
  <si>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</si>
  <si>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</si>
  <si>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</si>
  <si>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</si>
  <si>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</si>
  <si>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</si>
  <si>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</si>
  <si>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</si>
  <si>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</si>
  <si>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</si>
  <si>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</si>
  <si>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</si>
  <si>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</si>
  <si>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</si>
  <si>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</si>
  <si>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</si>
  <si>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</si>
  <si>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</si>
  <si>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</si>
  <si>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</si>
  <si>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</si>
  <si>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</si>
  <si>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</si>
  <si>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</si>
  <si>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</si>
  <si>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</si>
  <si>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</si>
  <si>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</si>
  <si>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</si>
  <si>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</si>
  <si>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</si>
  <si>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</si>
  <si>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</si>
  <si>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</si>
  <si>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</si>
  <si>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</si>
  <si>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</si>
  <si>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</si>
  <si>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</si>
  <si>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</si>
  <si>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</si>
  <si>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</si>
  <si>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</si>
  <si>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</si>
  <si>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</si>
  <si>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</si>
  <si>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</si>
  <si>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</si>
  <si>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</si>
  <si>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</si>
  <si>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</si>
  <si>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</si>
  <si>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</si>
  <si>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</si>
  <si>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</si>
  <si>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</si>
  <si>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</si>
  <si>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</si>
  <si>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</si>
  <si>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</si>
  <si>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</si>
  <si>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</si>
  <si>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</si>
  <si>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</si>
  <si>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</si>
  <si>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</si>
  <si>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</si>
  <si>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</si>
  <si>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</si>
  <si>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</si>
  <si>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</si>
  <si>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</si>
  <si>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</si>
  <si>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</si>
  <si>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</si>
  <si>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</si>
  <si>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</si>
  <si>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</si>
  <si>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</si>
  <si>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</si>
  <si>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</si>
  <si>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</si>
  <si>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</si>
  <si>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</si>
  <si>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</si>
  <si>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</si>
  <si>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</si>
  <si>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</si>
  <si>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</si>
  <si>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</si>
  <si>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</si>
  <si>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</si>
  <si>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</si>
  <si>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</si>
  <si>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</si>
  <si>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</si>
  <si>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</si>
  <si>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</si>
  <si>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</si>
  <si>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</si>
  <si>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</si>
  <si>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</si>
  <si>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</si>
  <si>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</si>
  <si>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</si>
  <si>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</si>
  <si>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</si>
  <si>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</si>
  <si>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</si>
  <si>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</si>
  <si>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</si>
  <si>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</si>
  <si>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</si>
  <si>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</si>
  <si>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</si>
  <si>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</si>
  <si>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</si>
  <si>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</si>
  <si>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</si>
  <si>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</si>
  <si>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</si>
  <si>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</si>
  <si>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</si>
  <si>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</si>
  <si>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</si>
  <si>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</si>
  <si>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</si>
  <si>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</si>
  <si>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</si>
  <si>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</si>
  <si>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</si>
  <si>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</si>
  <si>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</si>
  <si>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</si>
  <si>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</si>
  <si>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</si>
  <si>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</si>
  <si>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</si>
  <si>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</si>
  <si>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</si>
  <si>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</si>
  <si>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</si>
  <si>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</si>
  <si>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</si>
  <si>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</si>
  <si>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</si>
  <si>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</si>
  <si>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</si>
  <si>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</si>
  <si>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</si>
  <si>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</si>
  <si>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</si>
  <si>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</si>
  <si>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</si>
  <si>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</si>
  <si>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</si>
  <si>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</si>
  <si>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</si>
  <si>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</si>
  <si>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</si>
  <si>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</si>
  <si>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</si>
  <si>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</si>
  <si>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</si>
  <si>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</si>
  <si>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</si>
  <si>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</si>
  <si>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</si>
  <si>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</si>
  <si>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</si>
  <si>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</si>
  <si>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</si>
  <si>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</si>
  <si>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</si>
  <si>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</si>
  <si>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</si>
  <si>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</si>
  <si>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</si>
  <si>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</si>
  <si>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</si>
  <si>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</si>
  <si>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</si>
  <si>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</si>
  <si>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</si>
  <si>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</si>
  <si>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</si>
  <si>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</si>
  <si>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</si>
  <si>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</si>
  <si>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</si>
  <si>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</si>
  <si>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</si>
  <si>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</si>
  <si>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</si>
  <si>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</si>
  <si>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</si>
  <si>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</si>
  <si>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</si>
  <si>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</si>
  <si>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</si>
  <si>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</si>
  <si>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</si>
  <si>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</si>
  <si>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</si>
  <si>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</si>
  <si>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</si>
  <si>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</si>
  <si>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</si>
  <si>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</si>
  <si>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</si>
  <si>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</si>
  <si>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</si>
  <si>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</si>
  <si>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</si>
  <si>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</si>
  <si>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</si>
  <si>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</si>
  <si>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</si>
  <si>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</si>
  <si>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</si>
  <si>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</si>
  <si>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</si>
  <si>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</si>
  <si>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</si>
  <si>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</si>
  <si>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</si>
  <si>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</si>
  <si>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</si>
  <si>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</si>
  <si>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</si>
  <si>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</si>
  <si>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</si>
  <si>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</si>
  <si>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</si>
  <si>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</si>
  <si>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</si>
  <si>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</si>
  <si>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</si>
  <si>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</si>
  <si>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</si>
  <si>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</si>
  <si>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</si>
  <si>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</si>
  <si>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</si>
  <si>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</si>
  <si>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</si>
  <si>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</si>
  <si>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</si>
  <si>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</si>
  <si>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</si>
  <si>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</si>
  <si>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</si>
  <si>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</si>
  <si>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</si>
  <si>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</si>
  <si>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</si>
  <si>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</si>
  <si>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</si>
  <si>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</si>
  <si>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</si>
  <si>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</si>
  <si>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</si>
  <si>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</si>
  <si>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</si>
  <si>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</si>
  <si>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</si>
  <si>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</si>
  <si>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</si>
  <si>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</si>
  <si>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</si>
  <si>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</si>
  <si>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</si>
  <si>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</si>
  <si>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</si>
  <si>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</si>
  <si>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</si>
  <si>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</si>
  <si>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</si>
  <si>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</si>
  <si>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</si>
  <si>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</si>
  <si>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</si>
  <si>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</si>
  <si>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</si>
  <si>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</si>
  <si>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</si>
  <si>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</si>
  <si>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</si>
  <si>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</si>
  <si>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</si>
  <si>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</si>
  <si>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</si>
  <si>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</si>
  <si>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</si>
  <si>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</si>
  <si>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</si>
  <si>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</si>
  <si>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</si>
  <si>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</si>
  <si>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</si>
  <si>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</si>
  <si>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</si>
  <si>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</si>
  <si>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</si>
  <si>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</si>
  <si>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</si>
  <si>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</si>
  <si>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</si>
  <si>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</si>
  <si>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</si>
  <si>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</si>
  <si>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</si>
  <si>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</si>
  <si>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</si>
  <si>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</si>
  <si>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</si>
  <si>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</si>
  <si>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</si>
  <si>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</si>
  <si>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</si>
  <si>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</si>
  <si>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</si>
  <si>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</si>
  <si>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</si>
  <si>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</si>
  <si>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</si>
  <si>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</si>
  <si>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</si>
  <si>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</si>
  <si>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</si>
  <si>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</si>
  <si>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</si>
  <si>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</si>
  <si>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</si>
  <si>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</si>
  <si>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</si>
  <si>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</si>
  <si>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</si>
  <si>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</si>
  <si>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</si>
  <si>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</si>
  <si>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</si>
  <si>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</si>
  <si>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</si>
  <si>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</si>
  <si>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</si>
  <si>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</si>
  <si>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</si>
  <si>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</si>
  <si>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</si>
  <si>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</si>
  <si>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</si>
  <si>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</si>
  <si>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</si>
  <si>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</si>
  <si>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</si>
  <si>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</si>
  <si>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</si>
  <si>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</si>
  <si>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</si>
  <si>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</si>
  <si>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</si>
  <si>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</si>
  <si>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</si>
  <si>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</si>
  <si>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</si>
  <si>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</si>
  <si>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</si>
  <si>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</si>
  <si>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</si>
  <si>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</si>
  <si>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</si>
  <si>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</si>
  <si>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</si>
  <si>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</si>
  <si>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</si>
  <si>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</si>
  <si>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</si>
  <si>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</si>
  <si>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</si>
  <si>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</si>
  <si>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</si>
  <si>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</si>
  <si>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</si>
  <si>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</si>
  <si>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</si>
  <si>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</si>
  <si>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</si>
  <si>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</si>
  <si>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</si>
  <si>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</si>
  <si>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</si>
  <si>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</si>
  <si>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</si>
  <si>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</si>
  <si>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</si>
  <si>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</si>
  <si>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</si>
  <si>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</si>
  <si>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</si>
  <si>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</si>
  <si>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</si>
  <si>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</si>
  <si>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</si>
  <si>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</si>
  <si>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</si>
  <si>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</si>
  <si>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</si>
  <si>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</si>
  <si>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</si>
  <si>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</si>
  <si>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</si>
  <si>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</si>
  <si>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</si>
  <si>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</si>
  <si>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</si>
  <si>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</si>
  <si>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</si>
  <si>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</si>
  <si>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</si>
  <si>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</si>
  <si>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</si>
  <si>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</si>
  <si>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</si>
  <si>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</si>
  <si>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</si>
  <si>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</si>
  <si>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</si>
  <si>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</si>
  <si>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</si>
  <si>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</si>
  <si>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</si>
  <si>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</si>
  <si>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</si>
  <si>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</si>
  <si>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</si>
  <si>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</si>
  <si>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</si>
  <si>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</si>
  <si>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</si>
  <si>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</si>
  <si>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</si>
  <si>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</si>
  <si>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</si>
  <si>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</si>
  <si>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</si>
  <si>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</si>
  <si>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</si>
  <si>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</si>
  <si>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</si>
  <si>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</si>
  <si>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</si>
  <si>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</si>
  <si>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</si>
  <si>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</si>
  <si>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</si>
  <si>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</si>
  <si>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</si>
  <si>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</si>
  <si>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</si>
  <si>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</si>
  <si>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</si>
  <si>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</si>
  <si>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</si>
  <si>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</si>
  <si>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</si>
  <si>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</si>
  <si>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</si>
  <si>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</si>
  <si>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</si>
  <si>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</si>
  <si>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</si>
  <si>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</si>
  <si>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</si>
  <si>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</si>
  <si>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</si>
  <si>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</si>
  <si>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</si>
  <si>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</si>
  <si>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</si>
  <si>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</si>
  <si>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</si>
  <si>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</si>
  <si>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</si>
  <si>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</si>
  <si>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</si>
  <si>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</si>
  <si>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</si>
  <si>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</si>
  <si>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</si>
  <si>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</si>
  <si>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</si>
  <si>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</si>
  <si>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</si>
  <si>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</si>
  <si>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</si>
  <si>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</si>
  <si>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</si>
  <si>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</si>
  <si>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</si>
  <si>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</si>
  <si>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</si>
  <si>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</si>
  <si>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</si>
  <si>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</si>
  <si>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</si>
  <si>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</si>
  <si>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</si>
  <si>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</si>
  <si>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</si>
  <si>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</si>
  <si>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</si>
  <si>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</si>
  <si>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</si>
  <si>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</si>
  <si>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</si>
  <si>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</si>
  <si>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</si>
  <si>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</si>
  <si>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</si>
  <si>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</si>
  <si>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</si>
  <si>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</si>
  <si>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</si>
  <si>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</si>
  <si>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</si>
  <si>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</si>
  <si>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</si>
  <si>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</si>
  <si>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</si>
  <si>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</si>
  <si>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</si>
  <si>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</si>
  <si>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</si>
  <si>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</si>
  <si>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</si>
  <si>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</si>
  <si>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</si>
  <si>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</si>
  <si>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</si>
  <si>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</si>
  <si>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</si>
  <si>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</si>
  <si>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</si>
  <si>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</si>
  <si>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</si>
  <si>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</si>
  <si>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</si>
  <si>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</si>
  <si>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</si>
  <si>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</si>
  <si>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</si>
  <si>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</si>
  <si>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</si>
  <si>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</si>
  <si>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</si>
  <si>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</si>
  <si>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</si>
  <si>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</si>
  <si>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</si>
  <si>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</si>
  <si>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</si>
  <si>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</si>
  <si>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</si>
  <si>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</si>
  <si>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</si>
  <si>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</si>
  <si>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</si>
  <si>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</si>
  <si>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</si>
  <si>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</si>
  <si>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</si>
  <si>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</si>
  <si>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</si>
  <si>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</si>
  <si>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</si>
  <si>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</si>
  <si>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</si>
  <si>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</si>
  <si>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</si>
  <si>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</si>
  <si>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</si>
  <si>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</si>
  <si>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</si>
  <si>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</si>
  <si>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</si>
  <si>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</si>
  <si>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</si>
  <si>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</si>
  <si>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</si>
  <si>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</si>
  <si>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</si>
  <si>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</si>
  <si>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</si>
  <si>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</si>
  <si>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</si>
  <si>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</si>
  <si>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</si>
  <si>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</si>
  <si>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</si>
  <si>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</si>
  <si>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</si>
  <si>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</si>
  <si>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</si>
  <si>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</si>
  <si>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</si>
  <si>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</si>
  <si>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</si>
  <si>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</si>
  <si>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</si>
  <si>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</si>
  <si>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</si>
  <si>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</si>
  <si>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</si>
  <si>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</si>
  <si>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</si>
  <si>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</si>
  <si>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</si>
  <si>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</si>
  <si>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</si>
  <si>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</si>
  <si>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</si>
  <si>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</si>
  <si>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</si>
  <si>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</si>
  <si>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</si>
  <si>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</si>
  <si>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</si>
  <si>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</si>
  <si>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</si>
  <si>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</si>
  <si>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</si>
  <si>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</si>
  <si>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</si>
  <si>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</si>
  <si>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</si>
  <si>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</si>
  <si>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</si>
  <si>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</si>
  <si>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</si>
  <si>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</si>
  <si>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</si>
  <si>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</si>
  <si>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</si>
  <si>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</si>
  <si>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</si>
  <si>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</si>
  <si>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</si>
  <si>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</si>
  <si>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</si>
  <si>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</si>
  <si>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</si>
  <si>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</si>
  <si>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</si>
  <si>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</si>
  <si>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</si>
  <si>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</si>
  <si>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</si>
  <si>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</si>
  <si>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</si>
  <si>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</si>
  <si>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</si>
  <si>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</si>
  <si>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</si>
  <si>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</si>
  <si>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</si>
  <si>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</si>
  <si>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</si>
  <si>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</si>
  <si>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</si>
  <si>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</si>
  <si>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</si>
  <si>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</si>
  <si>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</si>
  <si>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</si>
  <si>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</si>
  <si>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</si>
  <si>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</si>
  <si>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</si>
  <si>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</si>
  <si>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</si>
  <si>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</si>
  <si>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</si>
  <si>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</si>
  <si>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</si>
  <si>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</si>
  <si>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</si>
  <si>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</si>
  <si>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</si>
  <si>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</si>
  <si>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</si>
  <si>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</si>
  <si>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</si>
  <si>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</si>
  <si>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</si>
  <si>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</si>
  <si>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</si>
  <si>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</si>
  <si>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</si>
  <si>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</si>
  <si>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</si>
  <si>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</si>
  <si>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</si>
  <si>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</si>
  <si>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</si>
  <si>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</si>
  <si>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</si>
  <si>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</si>
  <si>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</si>
  <si>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</si>
  <si>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</si>
  <si>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</si>
  <si>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</si>
  <si>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</si>
  <si>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</si>
  <si>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</si>
  <si>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</si>
  <si>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</si>
  <si>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</si>
  <si>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</si>
  <si>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</si>
  <si>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</si>
  <si>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</si>
  <si>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</si>
  <si>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</si>
  <si>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</si>
  <si>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</si>
  <si>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</si>
  <si>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</si>
  <si>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</si>
  <si>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</si>
  <si>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</si>
  <si>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</si>
  <si>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</si>
  <si>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</si>
  <si>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</si>
  <si>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</si>
  <si>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</si>
  <si>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</si>
  <si>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</si>
  <si>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</si>
  <si>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</si>
  <si>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</si>
  <si>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</si>
  <si>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</si>
  <si>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</si>
  <si>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</si>
  <si>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</si>
  <si>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</si>
  <si>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</si>
  <si>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</si>
  <si>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</si>
  <si>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</si>
  <si>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</si>
  <si>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</si>
  <si>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</si>
  <si>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</si>
  <si>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</si>
  <si>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</si>
  <si>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</si>
  <si>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</si>
  <si>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</si>
  <si>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</si>
  <si>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</si>
  <si>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</si>
  <si>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</si>
  <si>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</si>
  <si>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</si>
  <si>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</si>
  <si>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</si>
  <si>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</si>
  <si>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</si>
  <si>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</si>
  <si>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</si>
  <si>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</si>
  <si>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</si>
  <si>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</si>
  <si>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</si>
  <si>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</si>
  <si>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</si>
  <si>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</si>
  <si>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</si>
  <si>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</si>
  <si>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</si>
  <si>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</si>
  <si>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</si>
  <si>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</si>
  <si>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</si>
  <si>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</si>
  <si>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</si>
  <si>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</si>
  <si>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</si>
  <si>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</si>
  <si>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</si>
  <si>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</si>
  <si>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</si>
  <si>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</si>
  <si>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</si>
  <si>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</si>
  <si>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</si>
  <si>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</si>
  <si>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</si>
  <si>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</si>
  <si>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</si>
  <si>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</si>
  <si>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</si>
  <si>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</si>
  <si>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</si>
  <si>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</si>
  <si>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</si>
  <si>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</si>
  <si>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</si>
  <si>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</si>
  <si>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</si>
  <si>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</si>
  <si>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</si>
  <si>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</si>
  <si>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</si>
  <si>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</si>
  <si>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</si>
  <si>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</si>
  <si>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</si>
  <si>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</si>
  <si>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</si>
  <si>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</si>
  <si>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</si>
  <si>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</si>
  <si>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</si>
  <si>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</si>
  <si>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</si>
  <si>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</si>
  <si>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</si>
  <si>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</si>
  <si>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</si>
  <si>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</si>
  <si>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</si>
  <si>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</si>
  <si>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</si>
  <si>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</si>
  <si>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</si>
  <si>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</si>
  <si>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</si>
  <si>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</si>
  <si>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</si>
  <si>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</si>
  <si>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</si>
  <si>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</si>
  <si>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</si>
  <si>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</si>
  <si>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</si>
  <si>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</si>
  <si>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</si>
  <si>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</si>
  <si>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</si>
  <si>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</si>
  <si>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</si>
  <si>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</si>
  <si>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</si>
  <si>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</si>
  <si>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</si>
  <si>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</si>
  <si>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</si>
  <si>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</si>
  <si>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</si>
  <si>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</si>
  <si>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</si>
  <si>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</si>
  <si>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</si>
  <si>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</si>
  <si>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</si>
  <si>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</si>
  <si>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</si>
  <si>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</si>
  <si>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</si>
  <si>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</si>
  <si>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</si>
  <si>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</si>
  <si>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</si>
  <si>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</si>
  <si>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</si>
  <si>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</si>
  <si>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</si>
  <si>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</si>
  <si>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</si>
  <si>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</si>
  <si>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</si>
  <si>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</si>
  <si>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</si>
  <si>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</si>
  <si>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</si>
  <si>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</si>
  <si>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</si>
  <si>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</si>
  <si>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</si>
  <si>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</si>
  <si>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</si>
  <si>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</si>
  <si>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</si>
  <si>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</si>
  <si>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</si>
  <si>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</si>
  <si>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</si>
  <si>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</si>
  <si>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</si>
  <si>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</si>
  <si>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</si>
  <si>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</si>
  <si>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</si>
  <si>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</si>
  <si>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</si>
  <si>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</si>
  <si>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</si>
  <si>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</si>
  <si>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</si>
  <si>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</si>
  <si>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</si>
  <si>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</si>
  <si>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</si>
  <si>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</si>
  <si>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</si>
  <si>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</si>
  <si>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</si>
  <si>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</si>
  <si>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</si>
  <si>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</si>
  <si>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</si>
  <si>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</si>
  <si>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</si>
  <si>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</si>
  <si>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</si>
  <si>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</si>
  <si>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</si>
  <si>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</si>
  <si>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</si>
  <si>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</si>
  <si>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</si>
  <si>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</si>
  <si>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</si>
  <si>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</si>
  <si>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</si>
  <si>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</si>
  <si>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</si>
  <si>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</si>
  <si>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</si>
  <si>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</si>
  <si>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</si>
  <si>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</si>
  <si>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</si>
  <si>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</si>
  <si>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</si>
  <si>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</si>
  <si>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</si>
  <si>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</si>
  <si>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</si>
  <si>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</si>
  <si>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</si>
  <si>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</si>
  <si>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</si>
  <si>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</si>
  <si>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</si>
  <si>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</si>
  <si>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</si>
  <si>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</si>
  <si>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</si>
  <si>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</si>
  <si>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</si>
  <si>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</si>
  <si>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</si>
  <si>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</si>
  <si>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</si>
  <si>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</si>
  <si>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</si>
  <si>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</si>
  <si>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</si>
  <si>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</si>
  <si>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</si>
  <si>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</si>
  <si>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</si>
  <si>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</si>
  <si>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</si>
  <si>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</si>
  <si>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</si>
  <si>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</si>
  <si>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</si>
  <si>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</si>
  <si>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</si>
  <si>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</si>
  <si>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</si>
  <si>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</si>
  <si>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</si>
  <si>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</si>
  <si>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</si>
  <si>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</si>
  <si>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</si>
  <si>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</si>
  <si>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</si>
  <si>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</si>
  <si>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</si>
  <si>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</si>
  <si>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</si>
  <si>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</si>
  <si>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</si>
  <si>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</si>
  <si>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</si>
  <si>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</si>
  <si>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</si>
  <si>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</si>
  <si>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</si>
  <si>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</si>
  <si>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</si>
  <si>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</si>
  <si>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</si>
  <si>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</si>
  <si>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</si>
  <si>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</si>
  <si>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</si>
  <si>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</si>
  <si>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</si>
  <si>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</si>
  <si>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</si>
  <si>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</si>
  <si>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</si>
  <si>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</si>
  <si>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</si>
  <si>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</si>
  <si>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</si>
  <si>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</si>
  <si>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</si>
  <si>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</si>
  <si>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</si>
  <si>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</si>
  <si>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</si>
  <si>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</si>
  <si>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</si>
  <si>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</si>
  <si>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</si>
  <si>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</si>
  <si>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</si>
  <si>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</si>
  <si>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</si>
  <si>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</si>
  <si>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</si>
  <si>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</si>
  <si>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</si>
  <si>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</si>
  <si>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</si>
  <si>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</si>
  <si>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</si>
  <si>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</si>
  <si>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</si>
  <si>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</si>
  <si>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</si>
  <si>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</si>
  <si>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</si>
  <si>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</si>
  <si>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</si>
  <si>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</si>
  <si>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</si>
  <si>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</si>
  <si>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</si>
  <si>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</si>
  <si>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</si>
  <si>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</si>
  <si>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</si>
  <si>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</si>
  <si>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</si>
  <si>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</si>
  <si>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</si>
  <si>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</si>
  <si>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</si>
  <si>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</si>
  <si>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</si>
  <si>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</si>
  <si>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</si>
  <si>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</si>
  <si>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</si>
  <si>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</si>
  <si>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</si>
  <si>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</si>
  <si>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</si>
  <si>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</si>
  <si>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</si>
  <si>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</si>
  <si>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</si>
  <si>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</si>
  <si>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</si>
  <si>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</si>
  <si>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</si>
  <si>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</si>
  <si>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</si>
  <si>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</si>
  <si>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</si>
  <si>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</si>
  <si>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</si>
  <si>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</si>
  <si>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</si>
  <si>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</si>
  <si>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</si>
  <si>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</si>
  <si>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</si>
  <si>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</si>
  <si>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</si>
  <si>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</si>
  <si>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</si>
  <si>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</si>
  <si>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</si>
  <si>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</si>
  <si>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</si>
  <si>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</si>
  <si>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</si>
  <si>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</si>
  <si>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</si>
  <si>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</si>
  <si>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</si>
  <si>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</si>
  <si>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</si>
  <si>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</si>
  <si>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</si>
  <si>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</si>
  <si>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</si>
  <si>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</si>
  <si>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</si>
  <si>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</si>
  <si>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</si>
  <si>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</si>
  <si>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</si>
  <si>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</si>
  <si>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</si>
  <si>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</si>
  <si>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</si>
  <si>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</si>
  <si>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</si>
  <si>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</si>
  <si>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</si>
  <si>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</si>
  <si>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</si>
  <si>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</si>
  <si>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</si>
  <si>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</si>
  <si>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</si>
  <si>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</si>
  <si>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</si>
  <si>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</si>
  <si>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</si>
  <si>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</si>
  <si>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</si>
  <si>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</si>
  <si>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</si>
  <si>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</si>
  <si>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</si>
  <si>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</si>
  <si>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</si>
  <si>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</si>
  <si>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</si>
  <si>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</si>
  <si>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</si>
  <si>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</si>
  <si>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</si>
  <si>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</si>
  <si>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</si>
  <si>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</si>
  <si>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</si>
  <si>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</si>
  <si>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</si>
  <si>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</si>
  <si>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</si>
  <si>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</si>
  <si>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</si>
  <si>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</si>
  <si>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</si>
  <si>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</si>
  <si>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</si>
  <si>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</si>
  <si>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</si>
  <si>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</si>
  <si>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</si>
  <si>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</si>
  <si>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</si>
  <si>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</si>
  <si>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</si>
  <si>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</si>
  <si>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</si>
  <si>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</si>
  <si>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</si>
  <si>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</si>
  <si>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</si>
  <si>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</si>
  <si>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</si>
  <si>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</si>
  <si>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</si>
  <si>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</si>
  <si>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</si>
  <si>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</si>
  <si>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</si>
  <si>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</si>
  <si>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</si>
  <si>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</si>
  <si>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</si>
  <si>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</si>
  <si>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</si>
  <si>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</si>
  <si>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</si>
  <si>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</si>
  <si>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</si>
  <si>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</si>
  <si>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</si>
  <si>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</si>
  <si>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</si>
  <si>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</si>
  <si>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</si>
  <si>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</si>
  <si>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</si>
  <si>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</si>
  <si>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</si>
  <si>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</si>
  <si>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</si>
  <si>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</si>
  <si>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</si>
  <si>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</si>
  <si>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</si>
  <si>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</si>
  <si>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</si>
  <si>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</si>
  <si>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</si>
  <si>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</si>
  <si>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</si>
  <si>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</si>
  <si>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</si>
  <si>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</si>
  <si>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</si>
  <si>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</si>
  <si>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</si>
  <si>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</si>
  <si>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</si>
  <si>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</si>
  <si>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</si>
  <si>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</si>
  <si>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</si>
  <si>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</si>
  <si>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</si>
  <si>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</si>
  <si>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</si>
  <si>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</si>
  <si>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</si>
  <si>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</si>
  <si>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</si>
  <si>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</si>
  <si>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</si>
  <si>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</si>
  <si>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</si>
  <si>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</si>
  <si>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</si>
  <si>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</si>
  <si>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</si>
  <si>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</si>
  <si>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</si>
  <si>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</si>
  <si>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</si>
  <si>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</si>
  <si>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</si>
  <si>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</si>
  <si>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</si>
  <si>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</si>
  <si>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</si>
  <si>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</si>
  <si>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</si>
  <si>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</si>
  <si>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</si>
  <si>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</si>
  <si>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</si>
  <si>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</si>
  <si>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</si>
  <si>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</si>
  <si>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</si>
  <si>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</si>
  <si>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</si>
  <si>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</si>
  <si>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</si>
  <si>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</si>
  <si>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</si>
  <si>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</si>
  <si>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</si>
  <si>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</si>
  <si>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</si>
  <si>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</si>
  <si>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</si>
  <si>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</si>
  <si>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</si>
  <si>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</si>
  <si>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</si>
  <si>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</si>
  <si>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</si>
  <si>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</si>
  <si>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</si>
  <si>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</si>
  <si>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</si>
  <si>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</si>
  <si>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</si>
  <si>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</si>
  <si>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</si>
  <si>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</si>
  <si>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</si>
  <si>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</si>
  <si>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</si>
  <si>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</si>
  <si>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</si>
  <si>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</si>
  <si>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</si>
  <si>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</si>
  <si>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</si>
  <si>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</si>
  <si>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</si>
  <si>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</si>
  <si>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</si>
  <si>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</si>
  <si>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</si>
  <si>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</si>
  <si>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</si>
  <si>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</si>
  <si>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</si>
  <si>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</si>
  <si>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</si>
  <si>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</si>
  <si>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</si>
  <si>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</si>
  <si>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</si>
  <si>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</si>
  <si>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</si>
  <si>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</si>
  <si>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</si>
  <si>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</si>
  <si>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</si>
  <si>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</si>
  <si>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</si>
  <si>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</si>
  <si>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</si>
  <si>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</si>
  <si>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</si>
  <si>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</si>
  <si>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</si>
  <si>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</si>
  <si>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</si>
  <si>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</si>
  <si>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</si>
  <si>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</si>
  <si>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</si>
  <si>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</si>
  <si>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</si>
  <si>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</si>
  <si>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</si>
  <si>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</si>
  <si>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</si>
  <si>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</si>
  <si>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</si>
  <si>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</si>
  <si>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</si>
  <si>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</si>
  <si>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</si>
  <si>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</si>
  <si>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</si>
  <si>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</si>
  <si>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</si>
  <si>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</si>
  <si>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</si>
  <si>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</si>
  <si>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</si>
  <si>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</si>
  <si>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</si>
  <si>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</si>
  <si>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</si>
  <si>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</si>
  <si>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</si>
  <si>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</si>
  <si>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</si>
  <si>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</si>
  <si>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</si>
  <si>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</si>
  <si>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</si>
  <si>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</si>
  <si>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</si>
  <si>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</si>
  <si>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</si>
  <si>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</si>
  <si>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</si>
  <si>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</si>
  <si>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</si>
  <si>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</si>
  <si>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</si>
  <si>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</si>
  <si>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</si>
  <si>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</si>
  <si>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</si>
  <si>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</si>
  <si>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</si>
  <si>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</si>
  <si>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</si>
  <si>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</si>
  <si>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</si>
  <si>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</si>
  <si>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</si>
  <si>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</si>
  <si>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</si>
  <si>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</si>
  <si>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</si>
  <si>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</si>
  <si>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</si>
  <si>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</si>
  <si>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</si>
  <si>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</si>
  <si>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</si>
  <si>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</si>
  <si>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</si>
  <si>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</si>
  <si>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</si>
  <si>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</si>
  <si>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</si>
  <si>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</si>
  <si>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</si>
  <si>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</si>
  <si>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</si>
  <si>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</si>
  <si>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</si>
  <si>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</si>
  <si>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</si>
  <si>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</si>
  <si>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</si>
  <si>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</si>
  <si>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</si>
  <si>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</si>
  <si>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</si>
  <si>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</si>
  <si>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</si>
  <si>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</si>
  <si>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</si>
  <si>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</si>
  <si>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</si>
  <si>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</si>
  <si>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</si>
  <si>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</si>
  <si>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</si>
  <si>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</si>
  <si>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</si>
  <si>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</si>
  <si>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</si>
  <si>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</si>
  <si>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</si>
  <si>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</si>
  <si>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</si>
  <si>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</si>
  <si>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</si>
  <si>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</si>
  <si>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</si>
  <si>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</si>
  <si>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</si>
  <si>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</si>
  <si>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</si>
  <si>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</si>
  <si>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</si>
  <si>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</si>
  <si>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</si>
  <si>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</si>
  <si>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</si>
  <si>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</si>
  <si>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</si>
  <si>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</si>
  <si>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</si>
  <si>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</si>
  <si>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</si>
  <si>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</si>
  <si>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</si>
  <si>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</si>
  <si>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</si>
  <si>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</si>
  <si>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</si>
  <si>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</si>
  <si>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</si>
  <si>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</si>
  <si>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</si>
  <si>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</si>
  <si>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</si>
  <si>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</si>
  <si>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</si>
  <si>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</si>
  <si>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</si>
  <si>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</si>
  <si>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</si>
  <si>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</si>
  <si>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</si>
  <si>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</si>
  <si>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</si>
  <si>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</si>
  <si>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</si>
  <si>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</si>
  <si>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</si>
  <si>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</si>
  <si>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</si>
  <si>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</si>
  <si>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</si>
  <si>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</si>
  <si>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</si>
  <si>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</si>
  <si>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</si>
  <si>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</si>
  <si>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</si>
  <si>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</si>
  <si>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</si>
  <si>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</si>
  <si>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</si>
  <si>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</si>
  <si>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</si>
  <si>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</si>
  <si>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</si>
  <si>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</si>
  <si>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</si>
  <si>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</si>
  <si>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</si>
  <si>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</si>
  <si>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</si>
  <si>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</si>
  <si>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</si>
  <si>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</si>
  <si>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</si>
  <si>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</si>
  <si>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</si>
  <si>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</si>
  <si>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</si>
  <si>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</si>
  <si>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</si>
  <si>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</si>
  <si>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</si>
  <si>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</si>
  <si>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</si>
  <si>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</si>
  <si>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</si>
  <si>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</si>
  <si>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</si>
  <si>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</si>
  <si>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</si>
  <si>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</si>
  <si>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</si>
  <si>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</si>
  <si>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</si>
  <si>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</si>
  <si>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</si>
  <si>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</si>
  <si>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</si>
  <si>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</si>
  <si>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</si>
  <si>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</si>
  <si>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</si>
  <si>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</si>
  <si>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</si>
  <si>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</si>
  <si>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</si>
  <si>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</si>
  <si>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</si>
  <si>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</si>
  <si>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</si>
  <si>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</si>
  <si>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</si>
  <si>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</si>
  <si>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</si>
  <si>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</si>
  <si>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</si>
  <si>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</si>
  <si>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</si>
  <si>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</si>
  <si>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</si>
  <si>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</si>
  <si>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</si>
  <si>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</si>
  <si>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</si>
  <si>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</si>
  <si>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</si>
  <si>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</si>
  <si>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</si>
  <si>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</si>
  <si>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</si>
  <si>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</si>
  <si>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</si>
  <si>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</si>
  <si>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</si>
  <si>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</si>
  <si>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</si>
  <si>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</si>
  <si>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</si>
  <si>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</si>
  <si>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</si>
  <si>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</si>
  <si>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</si>
  <si>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</si>
  <si>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</si>
  <si>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</si>
  <si>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</si>
  <si>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</si>
  <si>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</si>
  <si>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</si>
  <si>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</si>
  <si>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</si>
  <si>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</si>
  <si>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</si>
  <si>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</si>
  <si>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</si>
  <si>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</si>
  <si>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</si>
  <si>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</si>
  <si>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</si>
  <si>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</si>
  <si>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</si>
  <si>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</si>
  <si>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</si>
  <si>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</si>
  <si>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</si>
  <si>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</si>
  <si>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</si>
  <si>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</si>
  <si>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</si>
  <si>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</si>
  <si>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</si>
  <si>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</si>
  <si>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</si>
  <si>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</si>
  <si>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</si>
  <si>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</si>
  <si>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</si>
  <si>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</si>
  <si>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</si>
  <si>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</si>
  <si>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</si>
  <si>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</si>
  <si>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</si>
  <si>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</si>
  <si>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</si>
  <si>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</si>
  <si>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</si>
  <si>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</si>
  <si>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</si>
  <si>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</si>
  <si>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</si>
  <si>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</si>
  <si>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</si>
  <si>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</si>
  <si>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</si>
  <si>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</si>
  <si>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</si>
  <si>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</si>
  <si>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</si>
  <si>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</si>
  <si>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</si>
  <si>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</si>
  <si>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</si>
  <si>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</si>
  <si>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</si>
  <si>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</si>
  <si>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</si>
  <si>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</si>
  <si>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</si>
  <si>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</si>
  <si>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</si>
  <si>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</si>
  <si>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</si>
  <si>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</si>
  <si>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</si>
  <si>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</si>
  <si>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</si>
  <si>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</si>
  <si>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</si>
  <si>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</si>
  <si>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</si>
  <si>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</si>
  <si>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</si>
  <si>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</si>
  <si>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</si>
  <si>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</si>
  <si>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</si>
  <si>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</si>
  <si>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</si>
  <si>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</si>
  <si>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</si>
  <si>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</si>
  <si>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</si>
  <si>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</si>
  <si>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</si>
  <si>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</si>
  <si>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</si>
  <si>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</si>
  <si>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</si>
  <si>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</si>
  <si>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</si>
  <si>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</si>
  <si>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</si>
  <si>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</si>
  <si>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</si>
  <si>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</si>
  <si>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</si>
  <si>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</si>
  <si>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</si>
  <si>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</si>
  <si>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</si>
  <si>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</si>
  <si>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</si>
  <si>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</si>
  <si>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</si>
  <si>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</si>
  <si>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</si>
  <si>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</si>
  <si>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</si>
  <si>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</si>
  <si>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</si>
  <si>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</si>
  <si>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</si>
  <si>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</si>
  <si>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</si>
  <si>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</si>
  <si>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</si>
  <si>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</si>
  <si>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</si>
  <si>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</si>
  <si>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</si>
  <si>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</si>
  <si>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</si>
  <si>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</si>
  <si>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</si>
  <si>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</si>
  <si>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</si>
  <si>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</si>
  <si>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</si>
  <si>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</si>
  <si>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</si>
  <si>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</si>
  <si>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</si>
  <si>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</si>
  <si>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</si>
  <si>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</si>
  <si>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</si>
  <si>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</si>
  <si>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</si>
  <si>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</si>
  <si>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</si>
  <si>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</si>
  <si>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</si>
  <si>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</si>
  <si>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</si>
  <si>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</si>
  <si>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</si>
  <si>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</si>
  <si>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</si>
  <si>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</si>
  <si>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</si>
  <si>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</si>
  <si>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</si>
  <si>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</si>
  <si>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</si>
  <si>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</si>
  <si>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</si>
  <si>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</si>
  <si>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</si>
  <si>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</si>
  <si>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</si>
  <si>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</si>
  <si>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</si>
  <si>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</si>
  <si>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</si>
  <si>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</si>
  <si>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</si>
  <si>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</si>
  <si>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</si>
  <si>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</si>
  <si>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</si>
  <si>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</si>
  <si>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</si>
  <si>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</si>
  <si>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</si>
  <si>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</si>
  <si>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</si>
  <si>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</si>
  <si>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</si>
  <si>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</si>
  <si>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</si>
  <si>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</si>
  <si>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</si>
  <si>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</si>
  <si>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</si>
  <si>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</si>
  <si>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</si>
  <si>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</si>
  <si>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</si>
  <si>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</si>
  <si>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</si>
  <si>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</si>
  <si>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</si>
  <si>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</si>
  <si>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</si>
  <si>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</si>
  <si>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</si>
  <si>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</si>
  <si>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</si>
  <si>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</si>
  <si>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</si>
  <si>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</si>
  <si>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</si>
  <si>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</si>
  <si>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</si>
  <si>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</si>
  <si>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</si>
  <si>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</si>
  <si>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</si>
  <si>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</si>
  <si>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</si>
  <si>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</si>
  <si>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</si>
  <si>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</si>
  <si>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</si>
  <si>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</si>
  <si>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</si>
  <si>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</si>
  <si>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</si>
  <si>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</si>
  <si>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</si>
  <si>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</si>
  <si>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</si>
  <si>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</si>
  <si>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</si>
  <si>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</si>
  <si>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</si>
  <si>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</si>
  <si>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</si>
  <si>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</si>
  <si>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</si>
  <si>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</si>
  <si>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</si>
  <si>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</si>
  <si>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</si>
  <si>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</si>
  <si>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</si>
  <si>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</si>
  <si>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</si>
  <si>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</si>
  <si>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</si>
  <si>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</si>
  <si>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</si>
  <si>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</si>
  <si>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</si>
  <si>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</si>
  <si>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</si>
  <si>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</si>
  <si>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</si>
  <si>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</si>
  <si>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</si>
  <si>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</si>
  <si>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</si>
  <si>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</si>
  <si>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</si>
  <si>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</si>
  <si>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</si>
  <si>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</si>
  <si>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</si>
  <si>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</si>
  <si>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</si>
  <si>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</si>
  <si>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</si>
  <si>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</si>
  <si>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</si>
  <si>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</si>
  <si>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</si>
  <si>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</si>
  <si>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</si>
  <si>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</si>
  <si>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</si>
  <si>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</si>
  <si>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</si>
  <si>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</si>
  <si>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</si>
  <si>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</si>
  <si>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</si>
  <si>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</si>
  <si>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</si>
  <si>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</si>
  <si>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</si>
  <si>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</si>
  <si>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</si>
  <si>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</si>
  <si>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</si>
  <si>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</si>
  <si>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</si>
  <si>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</si>
  <si>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</si>
  <si>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</si>
  <si>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</si>
  <si>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</si>
  <si>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</si>
  <si>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</si>
  <si>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</si>
  <si>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</si>
  <si>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</si>
  <si>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</si>
  <si>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</si>
  <si>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</si>
  <si>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</si>
  <si>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</si>
  <si>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</si>
  <si>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</si>
  <si>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</si>
  <si>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</si>
  <si>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</si>
  <si>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</si>
  <si>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</si>
  <si>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</si>
  <si>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</si>
  <si>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</si>
  <si>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</si>
  <si>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</si>
  <si>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</si>
  <si>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</si>
  <si>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</si>
  <si>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</si>
  <si>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</si>
  <si>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</si>
  <si>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</si>
  <si>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</si>
  <si>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</si>
  <si>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</si>
  <si>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</si>
  <si>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</si>
  <si>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</si>
  <si>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</si>
  <si>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</si>
  <si>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</si>
  <si>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</si>
  <si>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</si>
  <si>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</si>
  <si>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</si>
  <si>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</si>
  <si>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</si>
  <si>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</si>
  <si>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</si>
  <si>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</si>
  <si>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</si>
  <si>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</si>
  <si>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</si>
  <si>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</si>
  <si>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</si>
  <si>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</si>
  <si>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</si>
  <si>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</si>
  <si>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</si>
  <si>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</si>
  <si>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</si>
  <si>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</si>
  <si>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</si>
  <si>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</si>
  <si>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</si>
  <si>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</si>
  <si>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</si>
  <si>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</si>
  <si>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</si>
  <si>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</si>
  <si>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</si>
  <si>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</si>
  <si>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</si>
  <si>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</si>
  <si>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</si>
  <si>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</si>
  <si>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</si>
  <si>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</si>
  <si>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</si>
  <si>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</si>
  <si>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</si>
  <si>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</si>
  <si>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</si>
  <si>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</si>
  <si>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</si>
  <si>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</si>
  <si>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</si>
  <si>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</si>
  <si>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</si>
  <si>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</si>
  <si>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</si>
  <si>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</si>
  <si>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</si>
  <si>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</si>
  <si>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</si>
  <si>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</si>
  <si>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</si>
  <si>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</si>
  <si>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</si>
  <si>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</si>
  <si>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</si>
  <si>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</si>
  <si>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</si>
  <si>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</si>
  <si>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</si>
  <si>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</si>
  <si>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</si>
  <si>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</si>
  <si>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</si>
  <si>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</si>
  <si>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</si>
  <si>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</si>
  <si>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</si>
  <si>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</si>
  <si>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</si>
  <si>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</si>
  <si>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</si>
  <si>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</si>
  <si>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</si>
  <si>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</si>
  <si>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</si>
  <si>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</si>
  <si>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</si>
  <si>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</si>
  <si>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</si>
  <si>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</si>
  <si>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</si>
  <si>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</si>
  <si>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</si>
  <si>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</si>
  <si>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</si>
  <si>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</si>
  <si>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</si>
  <si>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</si>
  <si>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</si>
  <si>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</si>
  <si>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</si>
  <si>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</si>
  <si>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</si>
  <si>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</si>
  <si>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</si>
  <si>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</si>
  <si>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</si>
  <si>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</si>
  <si>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</si>
  <si>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</si>
  <si>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</si>
  <si>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</si>
  <si>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</si>
  <si>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</si>
  <si>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</si>
  <si>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</si>
  <si>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</si>
  <si>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</si>
  <si>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</si>
  <si>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</si>
  <si>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</si>
  <si>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</si>
  <si>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</si>
  <si>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</si>
  <si>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</si>
  <si>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</si>
  <si>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</si>
  <si>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</si>
  <si>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</si>
  <si>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</si>
  <si>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</si>
  <si>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</si>
  <si>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</si>
  <si>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</si>
  <si>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</si>
  <si>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</si>
  <si>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</si>
  <si>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</si>
  <si>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</si>
  <si>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</si>
  <si>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</si>
  <si>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</si>
  <si>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</si>
  <si>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</si>
  <si>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</si>
  <si>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</si>
  <si>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</si>
  <si>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</si>
  <si>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</si>
  <si>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</si>
  <si>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</si>
  <si>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</si>
  <si>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</si>
  <si>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</si>
  <si>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</si>
  <si>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</si>
  <si>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</si>
  <si>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</si>
  <si>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</si>
  <si>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</si>
  <si>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</si>
  <si>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</si>
  <si>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</si>
  <si>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</si>
  <si>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</si>
  <si>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</si>
  <si>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</si>
  <si>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</si>
  <si>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</si>
  <si>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</si>
  <si>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</si>
  <si>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</si>
  <si>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</si>
  <si>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</si>
  <si>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</si>
  <si>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</si>
  <si>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</si>
  <si>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</si>
  <si>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</si>
  <si>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</si>
  <si>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</si>
  <si>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</si>
  <si>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</si>
  <si>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</si>
  <si>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</si>
  <si>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</si>
  <si>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</si>
  <si>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</si>
  <si>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</si>
  <si>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</si>
  <si>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</si>
  <si>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</si>
  <si>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</si>
  <si>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</si>
  <si>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</si>
  <si>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</si>
  <si>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</si>
  <si>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</si>
  <si>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</si>
  <si>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</si>
  <si>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</si>
  <si>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</si>
  <si>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</si>
  <si>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</si>
  <si>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</si>
  <si>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</si>
  <si>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</si>
  <si>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</si>
  <si>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</si>
  <si>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</si>
  <si>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</si>
  <si>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</si>
  <si>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</si>
  <si>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</si>
  <si>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</si>
  <si>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</si>
  <si>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</si>
  <si>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</si>
  <si>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</si>
  <si>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</si>
  <si>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</si>
  <si>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</si>
  <si>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</si>
  <si>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</si>
  <si>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</si>
  <si>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</si>
  <si>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</si>
  <si>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</si>
  <si>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</si>
  <si>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</si>
  <si>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</si>
  <si>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</si>
  <si>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</si>
  <si>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</si>
  <si>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</si>
  <si>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</si>
  <si>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</si>
  <si>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</si>
  <si>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</si>
  <si>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</si>
  <si>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</si>
  <si>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</si>
  <si>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</si>
  <si>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</si>
  <si>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</si>
  <si>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</si>
  <si>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</si>
  <si>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</si>
  <si>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</si>
  <si>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</si>
  <si>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</si>
  <si>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</si>
  <si>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</si>
  <si>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</si>
  <si>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</si>
  <si>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</si>
  <si>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</si>
  <si>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</si>
  <si>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</si>
  <si>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</si>
  <si>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</si>
  <si>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</si>
  <si>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</si>
  <si>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</si>
  <si>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</si>
  <si>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</si>
  <si>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</si>
  <si>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</si>
  <si>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</si>
  <si>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</si>
  <si>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</si>
  <si>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</si>
  <si>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</si>
  <si>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</si>
  <si>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</si>
  <si>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</si>
  <si>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</si>
  <si>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</si>
  <si>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</si>
  <si>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</si>
  <si>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</si>
  <si>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</si>
  <si>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</si>
  <si>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</si>
  <si>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</si>
  <si>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</si>
  <si>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</si>
  <si>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</si>
  <si>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</si>
  <si>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</si>
  <si>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</si>
  <si>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</si>
  <si>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</si>
  <si>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</si>
  <si>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</si>
  <si>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</si>
  <si>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</si>
  <si>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</si>
  <si>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</si>
  <si>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</si>
  <si>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</si>
  <si>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</si>
  <si>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</si>
  <si>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</si>
  <si>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</si>
  <si>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</si>
  <si>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</si>
  <si>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</si>
  <si>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</si>
  <si>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</si>
  <si>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</si>
  <si>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</si>
  <si>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</si>
  <si>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</si>
  <si>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</si>
  <si>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</si>
  <si>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</si>
  <si>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</si>
  <si>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</si>
  <si>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</si>
  <si>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</si>
  <si>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</si>
  <si>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</si>
  <si>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</si>
  <si>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</si>
  <si>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</si>
  <si>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</si>
  <si>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</si>
  <si>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</si>
  <si>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</si>
  <si>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</si>
  <si>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</si>
  <si>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</si>
  <si>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</si>
  <si>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</si>
  <si>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</si>
  <si>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</si>
  <si>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</si>
  <si>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</si>
  <si>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</si>
  <si>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</si>
  <si>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</si>
  <si>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</si>
  <si>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</si>
  <si>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</si>
  <si>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</si>
  <si>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</si>
  <si>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</si>
  <si>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</si>
  <si>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</si>
  <si>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</si>
  <si>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</si>
  <si>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</si>
  <si>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</si>
  <si>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</si>
  <si>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</si>
  <si>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</si>
  <si>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</si>
  <si>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</si>
  <si>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</si>
  <si>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</si>
  <si>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</si>
  <si>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</si>
  <si>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</si>
  <si>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</si>
  <si>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</si>
  <si>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</si>
  <si>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</si>
  <si>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</si>
  <si>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</si>
  <si>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</si>
  <si>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</si>
  <si>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</si>
  <si>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</si>
  <si>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</si>
  <si>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</si>
  <si>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</si>
  <si>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</si>
  <si>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</si>
  <si>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</si>
  <si>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</si>
  <si>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</si>
  <si>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</si>
  <si>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</si>
  <si>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</si>
  <si>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</si>
  <si>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</si>
  <si>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</si>
  <si>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</si>
  <si>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</si>
  <si>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</si>
  <si>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</si>
  <si>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</si>
  <si>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</si>
  <si>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</si>
  <si>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</si>
  <si>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</si>
  <si>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</si>
  <si>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</si>
  <si>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</si>
  <si>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</si>
  <si>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</si>
  <si>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</si>
  <si>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</si>
  <si>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</si>
  <si>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</si>
  <si>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</si>
  <si>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</si>
  <si>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</si>
  <si>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</si>
  <si>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</si>
  <si>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</si>
  <si>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</si>
  <si>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</si>
  <si>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</si>
  <si>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</si>
  <si>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</si>
  <si>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</si>
  <si>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</si>
  <si>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</si>
  <si>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</si>
  <si>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</si>
  <si>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</si>
  <si>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</si>
  <si>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</si>
  <si>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</si>
  <si>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</si>
  <si>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</si>
  <si>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</si>
  <si>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</si>
  <si>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</si>
  <si>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</si>
  <si>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</si>
  <si>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</si>
  <si>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</si>
  <si>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</si>
  <si>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</si>
  <si>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</si>
  <si>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</si>
  <si>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</si>
  <si>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</si>
  <si>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</si>
  <si>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</si>
  <si>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</si>
  <si>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</si>
  <si>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</si>
  <si>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</si>
  <si>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</si>
  <si>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</si>
  <si>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</si>
  <si>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</si>
  <si>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</si>
  <si>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</si>
  <si>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</si>
  <si>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</si>
  <si>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</si>
  <si>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</si>
  <si>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</si>
  <si>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</si>
  <si>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</si>
  <si>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</si>
  <si>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</si>
  <si>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</si>
  <si>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</si>
  <si>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</si>
  <si>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</si>
  <si>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</si>
  <si>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</si>
  <si>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</si>
  <si>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</si>
  <si>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</si>
  <si>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</si>
  <si>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</si>
  <si>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</si>
  <si>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</si>
  <si>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</si>
  <si>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</si>
  <si>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</si>
  <si>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</si>
  <si>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</si>
  <si>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</si>
  <si>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</si>
  <si>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</si>
  <si>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</si>
  <si>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</si>
  <si>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</si>
  <si>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</si>
  <si>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</si>
  <si>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</si>
  <si>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</si>
  <si>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</si>
  <si>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</si>
  <si>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</si>
  <si>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</si>
  <si>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</si>
  <si>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</si>
  <si>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</si>
  <si>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</si>
  <si>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</si>
  <si>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</si>
  <si>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</si>
  <si>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</si>
  <si>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</si>
  <si>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</si>
  <si>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</si>
  <si>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</si>
  <si>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</si>
  <si>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</si>
  <si>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</si>
  <si>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</si>
  <si>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</si>
  <si>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</si>
  <si>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</si>
  <si>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</si>
  <si>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</si>
  <si>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</si>
  <si>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</si>
  <si>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</si>
  <si>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</si>
  <si>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</si>
  <si>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</si>
  <si>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</si>
  <si>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</si>
  <si>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</si>
  <si>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</si>
  <si>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</si>
  <si>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</si>
  <si>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</si>
  <si>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</si>
  <si>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</si>
  <si>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</si>
  <si>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</si>
  <si>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</si>
  <si>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</si>
  <si>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</si>
  <si>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</si>
  <si>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</si>
  <si>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</si>
  <si>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</si>
  <si>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</si>
  <si>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</si>
  <si>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</si>
  <si>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</si>
  <si>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</si>
  <si>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</si>
  <si>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</si>
  <si>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</si>
  <si>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</si>
  <si>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</si>
  <si>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</si>
  <si>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</si>
  <si>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</si>
  <si>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</si>
  <si>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</si>
  <si>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</si>
  <si>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</si>
  <si>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</si>
  <si>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</si>
  <si>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</si>
  <si>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</si>
  <si>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</si>
  <si>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</si>
  <si>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</si>
  <si>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</si>
  <si>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</si>
  <si>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</si>
  <si>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</si>
  <si>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</si>
  <si>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</si>
  <si>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</si>
  <si>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</si>
  <si>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</si>
  <si>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</si>
  <si>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</si>
  <si>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</si>
  <si>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</si>
  <si>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</si>
  <si>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</si>
  <si>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</si>
  <si>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</si>
  <si>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</si>
  <si>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</si>
  <si>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</si>
  <si>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</si>
  <si>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</si>
  <si>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</si>
  <si>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</si>
  <si>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</si>
  <si>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</si>
  <si>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</si>
  <si>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</si>
  <si>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</si>
  <si>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</si>
  <si>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</si>
  <si>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</si>
  <si>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</si>
  <si>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</si>
  <si>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</si>
  <si>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</si>
  <si>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</si>
  <si>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</si>
  <si>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</si>
  <si>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</si>
  <si>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</si>
  <si>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</si>
  <si>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</si>
  <si>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</si>
  <si>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</si>
  <si>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</si>
  <si>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</si>
  <si>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</si>
  <si>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</si>
  <si>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</si>
  <si>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</si>
  <si>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</si>
  <si>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</si>
  <si>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</si>
  <si>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</si>
  <si>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</si>
  <si>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</si>
  <si>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</si>
  <si>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</si>
  <si>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</si>
  <si>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</si>
  <si>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</si>
  <si>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</si>
  <si>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</si>
  <si>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</si>
  <si>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</si>
  <si>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</si>
  <si>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</si>
  <si>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</si>
  <si>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</si>
  <si>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</si>
  <si>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</si>
  <si>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</si>
  <si>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</si>
  <si>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</si>
  <si>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</si>
  <si>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</si>
  <si>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</si>
  <si>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</si>
  <si>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</si>
  <si>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</si>
  <si>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</si>
  <si>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</si>
  <si>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</si>
  <si>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</si>
  <si>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</si>
  <si>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</si>
  <si>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</si>
  <si>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</si>
  <si>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</si>
  <si>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</si>
  <si>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</si>
  <si>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</si>
  <si>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</si>
  <si>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</si>
  <si>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</si>
  <si>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</si>
  <si>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</si>
  <si>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</si>
  <si>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</si>
  <si>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</si>
  <si>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</si>
  <si>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</si>
  <si>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</si>
  <si>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</si>
  <si>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</si>
  <si>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</si>
  <si>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</si>
  <si>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</si>
  <si>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</si>
  <si>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</si>
  <si>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</si>
  <si>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</si>
  <si>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</si>
  <si>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</si>
  <si>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</si>
  <si>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</si>
  <si>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</si>
  <si>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</si>
  <si>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</si>
  <si>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</si>
  <si>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</si>
  <si>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</si>
  <si>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</si>
  <si>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</si>
  <si>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</si>
  <si>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</si>
  <si>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</si>
  <si>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</si>
  <si>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</si>
  <si>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</si>
  <si>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</si>
  <si>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</si>
  <si>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</si>
  <si>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</si>
  <si>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</si>
  <si>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</si>
  <si>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</si>
  <si>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</si>
  <si>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</si>
  <si>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</si>
  <si>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</si>
  <si>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</si>
  <si>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</si>
  <si>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</si>
  <si>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</si>
  <si>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</si>
  <si>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</si>
  <si>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</si>
  <si>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</si>
  <si>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</si>
  <si>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</si>
  <si>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</si>
  <si>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</si>
  <si>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</si>
  <si>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</si>
  <si>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</si>
  <si>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</si>
  <si>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</si>
  <si>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</si>
  <si>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</si>
  <si>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</si>
  <si>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</si>
  <si>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</si>
  <si>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</si>
  <si>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</si>
  <si>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</si>
  <si>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</si>
  <si>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</si>
  <si>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</si>
  <si>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</si>
  <si>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</si>
  <si>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</si>
  <si>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</si>
  <si>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</si>
  <si>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</si>
  <si>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</si>
  <si>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</si>
  <si>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</si>
  <si>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</si>
  <si>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</si>
  <si>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</si>
  <si>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</si>
  <si>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</si>
  <si>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</si>
  <si>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</si>
  <si>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</si>
  <si>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</si>
  <si>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</si>
  <si>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</si>
  <si>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</si>
  <si>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</si>
  <si>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</si>
  <si>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</si>
  <si>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</si>
  <si>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</si>
  <si>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</si>
  <si>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</si>
  <si>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</si>
  <si>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</si>
  <si>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</si>
  <si>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</si>
  <si>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</si>
  <si>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</si>
  <si>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</si>
  <si>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</si>
  <si>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</si>
  <si>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</si>
  <si>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</si>
  <si>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</si>
  <si>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</si>
  <si>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</si>
  <si>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</si>
  <si>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</si>
  <si>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</si>
  <si>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</si>
  <si>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</si>
  <si>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</si>
  <si>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</si>
  <si>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</si>
  <si>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</si>
  <si>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</si>
  <si>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</si>
  <si>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</si>
  <si>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</si>
  <si>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</si>
  <si>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</si>
  <si>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</si>
  <si>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</si>
  <si>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</si>
  <si>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</si>
  <si>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</si>
  <si>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</si>
  <si>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</si>
  <si>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</si>
  <si>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</si>
  <si>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</si>
  <si>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</si>
  <si>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</si>
  <si>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</si>
  <si>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</si>
  <si>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</si>
  <si>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</si>
  <si>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</si>
  <si>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</si>
  <si>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</si>
  <si>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</si>
  <si>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</si>
  <si>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</si>
  <si>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</si>
  <si>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</si>
  <si>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</si>
  <si>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</si>
  <si>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</si>
  <si>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</si>
  <si>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</si>
  <si>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</si>
  <si>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</si>
  <si>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</si>
  <si>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</si>
  <si>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</si>
  <si>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</si>
  <si>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</si>
  <si>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</si>
  <si>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</si>
  <si>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</si>
  <si>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</si>
  <si>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</si>
  <si>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</si>
  <si>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</si>
  <si>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</si>
  <si>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</si>
  <si>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</si>
  <si>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</si>
  <si>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</si>
  <si>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</si>
  <si>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</si>
  <si>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</si>
  <si>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</si>
  <si>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</si>
  <si>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</si>
  <si>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</si>
  <si>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</si>
  <si>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</si>
  <si>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</si>
  <si>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</si>
  <si>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</si>
  <si>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</si>
  <si>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</si>
  <si>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</si>
  <si>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</si>
  <si>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</si>
  <si>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</si>
  <si>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</si>
  <si>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</si>
  <si>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</si>
  <si>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</si>
  <si>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</si>
  <si>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</si>
  <si>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</si>
  <si>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</si>
  <si>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</si>
  <si>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</si>
  <si>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</si>
  <si>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</si>
  <si>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</si>
  <si>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</si>
  <si>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</si>
  <si>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</si>
  <si>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</si>
  <si>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</si>
  <si>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</si>
  <si>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</si>
  <si>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</si>
  <si>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</si>
  <si>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</si>
  <si>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</si>
  <si>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</si>
  <si>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</si>
  <si>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</si>
  <si>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</si>
  <si>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</si>
  <si>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</si>
  <si>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</si>
  <si>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</si>
  <si>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</si>
  <si>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</si>
  <si>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</si>
  <si>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</si>
  <si>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</si>
  <si>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</si>
  <si>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</si>
  <si>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</si>
  <si>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</si>
  <si>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</si>
  <si>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</si>
  <si>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</si>
  <si>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</si>
  <si>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</si>
  <si>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</si>
  <si>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</si>
  <si>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</si>
  <si>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</si>
  <si>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</si>
  <si>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</si>
  <si>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</si>
  <si>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</si>
  <si>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</si>
  <si>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</si>
  <si>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</si>
  <si>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</si>
  <si>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</si>
  <si>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</si>
  <si>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</si>
  <si>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</si>
  <si>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</si>
  <si>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</si>
  <si>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</si>
  <si>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</si>
  <si>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</si>
  <si>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</si>
  <si>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</si>
  <si>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</si>
  <si>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</si>
  <si>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</si>
  <si>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</si>
  <si>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</si>
  <si>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</si>
  <si>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</si>
  <si>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</si>
  <si>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</si>
  <si>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</si>
  <si>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</si>
  <si>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</si>
  <si>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</si>
  <si>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</si>
  <si>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</si>
  <si>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</si>
  <si>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</si>
  <si>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</si>
  <si>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</si>
  <si>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</si>
  <si>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</si>
  <si>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</si>
  <si>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</si>
  <si>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</si>
  <si>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</si>
  <si>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</si>
  <si>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</si>
  <si>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</si>
  <si>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</si>
  <si>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</si>
  <si>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</si>
  <si>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</si>
  <si>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</si>
  <si>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</si>
  <si>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</si>
  <si>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</si>
  <si>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</si>
  <si>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</si>
  <si>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</si>
  <si>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</si>
  <si>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</si>
  <si>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</si>
  <si>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</si>
  <si>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</si>
  <si>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</si>
  <si>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</si>
  <si>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</si>
  <si>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</si>
  <si>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</si>
  <si>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</si>
  <si>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</si>
  <si>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</si>
  <si>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</si>
  <si>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</si>
  <si>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</si>
  <si>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</si>
  <si>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</si>
  <si>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</si>
  <si>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</si>
  <si>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</si>
  <si>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</si>
  <si>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</si>
  <si>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</si>
  <si>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</si>
  <si>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</si>
  <si>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</si>
  <si>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</si>
  <si>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</si>
  <si>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</si>
  <si>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</si>
  <si>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</si>
  <si>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</si>
  <si>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</si>
  <si>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</si>
  <si>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</si>
  <si>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</si>
  <si>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</si>
  <si>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</si>
  <si>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</si>
  <si>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</si>
  <si>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</si>
  <si>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</si>
  <si>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</si>
  <si>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</si>
  <si>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</si>
  <si>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</si>
  <si>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</si>
  <si>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</si>
  <si>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</si>
  <si>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</si>
  <si>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</si>
  <si>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</si>
  <si>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</si>
  <si>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</si>
  <si>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</si>
  <si>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</si>
  <si>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</si>
  <si>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</si>
  <si>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</si>
  <si>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</si>
  <si>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</si>
  <si>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</si>
  <si>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</si>
  <si>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</si>
  <si>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</si>
  <si>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</si>
  <si>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</si>
  <si>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</si>
  <si>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</si>
  <si>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</si>
  <si>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</si>
  <si>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</si>
  <si>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</si>
  <si>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</si>
  <si>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</si>
  <si>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</si>
  <si>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</si>
  <si>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</si>
  <si>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</si>
  <si>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</si>
  <si>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</si>
  <si>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</si>
  <si>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</si>
  <si>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</si>
  <si>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</si>
  <si>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</si>
  <si>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</si>
  <si>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</si>
  <si>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</si>
  <si>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</si>
  <si>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</si>
  <si>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</si>
  <si>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</si>
  <si>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</si>
  <si>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</si>
  <si>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</si>
  <si>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</si>
  <si>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</si>
  <si>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</si>
  <si>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</si>
  <si>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</si>
  <si>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</si>
  <si>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</si>
  <si>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</si>
  <si>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</si>
  <si>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</si>
  <si>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</si>
  <si>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</si>
  <si>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</si>
  <si>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</si>
  <si>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</si>
  <si>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</si>
  <si>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</si>
  <si>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</si>
  <si>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</si>
  <si>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</si>
  <si>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</si>
  <si>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</si>
  <si>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</si>
  <si>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</si>
  <si>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</si>
  <si>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</si>
  <si>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</si>
  <si>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</si>
  <si>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</si>
  <si>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</si>
  <si>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</si>
  <si>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</si>
  <si>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</si>
  <si>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</si>
  <si>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</si>
  <si>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</si>
  <si>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</si>
  <si>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</si>
  <si>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</si>
  <si>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</si>
  <si>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</si>
  <si>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</si>
  <si>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</si>
  <si>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</si>
  <si>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</si>
  <si>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</si>
  <si>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</si>
  <si>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</si>
  <si>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</si>
  <si>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</si>
  <si>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</si>
  <si>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</si>
  <si>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</si>
  <si>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</si>
  <si>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</si>
  <si>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</si>
  <si>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</si>
  <si>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</si>
  <si>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</si>
  <si>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</si>
  <si>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</si>
  <si>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</si>
  <si>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</si>
  <si>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</si>
  <si>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</si>
  <si>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</si>
  <si>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</si>
  <si>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</si>
  <si>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</si>
  <si>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</si>
  <si>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</si>
  <si>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</si>
  <si>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</si>
  <si>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</si>
  <si>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</si>
  <si>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</si>
  <si>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</si>
  <si>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</si>
  <si>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</si>
  <si>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</si>
  <si>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</si>
  <si>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</si>
  <si>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</si>
  <si>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</si>
  <si>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</si>
  <si>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</si>
  <si>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</si>
  <si>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</si>
  <si>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</si>
  <si>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</si>
  <si>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</si>
  <si>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</si>
  <si>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</si>
  <si>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</si>
  <si>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</si>
  <si>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</si>
  <si>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</si>
  <si>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</si>
  <si>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</si>
  <si>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</si>
  <si>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</si>
  <si>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</si>
  <si>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</si>
  <si>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</si>
  <si>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</si>
  <si>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</si>
  <si>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</si>
  <si>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</si>
  <si>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</si>
  <si>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</si>
  <si>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</si>
  <si>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</si>
  <si>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</si>
  <si>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</si>
  <si>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</si>
  <si>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</si>
  <si>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</si>
  <si>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</si>
  <si>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</si>
  <si>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</si>
  <si>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</si>
  <si>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</si>
  <si>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</si>
  <si>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</si>
  <si>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</si>
  <si>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</si>
  <si>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</si>
  <si>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</si>
  <si>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</si>
  <si>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</si>
  <si>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</si>
  <si>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</si>
  <si>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</si>
  <si>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</si>
  <si>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</si>
  <si>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</si>
  <si>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</si>
  <si>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</si>
  <si>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</si>
  <si>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</si>
  <si>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</si>
  <si>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</si>
  <si>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</si>
  <si>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</si>
  <si>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</si>
  <si>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</si>
  <si>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</si>
  <si>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</si>
  <si>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</si>
  <si>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</si>
  <si>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</si>
  <si>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</si>
  <si>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</si>
  <si>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</si>
  <si>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</si>
  <si>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</si>
  <si>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</si>
  <si>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</si>
  <si>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</si>
  <si>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</si>
  <si>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</si>
  <si>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</si>
  <si>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</si>
  <si>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</si>
  <si>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</si>
  <si>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</si>
  <si>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</si>
  <si>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</si>
  <si>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</si>
  <si>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</si>
  <si>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</si>
  <si>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</si>
  <si>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</si>
  <si>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</si>
  <si>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</si>
  <si>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</si>
  <si>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</si>
  <si>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</si>
  <si>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</si>
  <si>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</si>
  <si>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</si>
  <si>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</si>
  <si>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</si>
  <si>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</si>
  <si>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</si>
  <si>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</si>
  <si>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</si>
  <si>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</si>
  <si>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</si>
  <si>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</si>
  <si>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</si>
  <si>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</si>
  <si>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</si>
  <si>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</si>
  <si>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</si>
  <si>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</si>
  <si>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</si>
  <si>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</si>
  <si>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</si>
  <si>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</si>
  <si>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</si>
  <si>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</si>
  <si>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</si>
  <si>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</si>
  <si>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</si>
  <si>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</si>
  <si>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</si>
  <si>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</si>
  <si>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</si>
  <si>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</si>
  <si>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</si>
  <si>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</si>
  <si>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</si>
  <si>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</si>
  <si>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</si>
  <si>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</si>
  <si>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</si>
  <si>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</si>
  <si>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</si>
  <si>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</si>
  <si>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</si>
  <si>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</si>
  <si>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</si>
  <si>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</si>
  <si>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</si>
  <si>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</si>
  <si>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</si>
  <si>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</si>
  <si>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</si>
  <si>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</si>
  <si>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</si>
  <si>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</si>
  <si>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</si>
  <si>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</si>
  <si>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</si>
  <si>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</si>
  <si>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</si>
  <si>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</si>
  <si>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</si>
  <si>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</si>
  <si>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</si>
  <si>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</si>
  <si>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</si>
  <si>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</si>
  <si>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</si>
  <si>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</si>
  <si>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</si>
  <si>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</si>
  <si>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</si>
  <si>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</si>
  <si>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</si>
  <si>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</si>
  <si>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</si>
  <si>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</si>
  <si>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</si>
  <si>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</si>
  <si>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</si>
  <si>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</si>
  <si>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</si>
  <si>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</si>
  <si>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</si>
  <si>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</si>
  <si>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</si>
  <si>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</si>
  <si>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</si>
  <si>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</si>
  <si>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</si>
  <si>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</si>
  <si>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</si>
  <si>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</si>
  <si>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</si>
  <si>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</si>
  <si>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</si>
  <si>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</si>
  <si>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</si>
  <si>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</si>
  <si>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</si>
  <si>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</si>
  <si>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</si>
  <si>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</si>
  <si>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</si>
  <si>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</si>
  <si>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</si>
  <si>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</si>
  <si>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</si>
  <si>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</si>
  <si>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</si>
  <si>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</si>
  <si>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</si>
  <si>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</si>
  <si>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</si>
  <si>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</si>
  <si>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</si>
  <si>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</si>
  <si>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</si>
  <si>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</si>
  <si>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</si>
  <si>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</si>
  <si>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</si>
  <si>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</si>
  <si>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</si>
  <si>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</si>
  <si>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</si>
  <si>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</si>
  <si>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</si>
  <si>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</si>
  <si>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</si>
  <si>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</si>
  <si>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</si>
  <si>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</si>
  <si>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</si>
  <si>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</si>
  <si>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</si>
  <si>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</si>
  <si>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</si>
  <si>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</si>
  <si>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</si>
  <si>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</si>
  <si>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</si>
  <si>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</si>
  <si>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</si>
  <si>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</si>
  <si>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</si>
  <si>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</si>
  <si>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</si>
  <si>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</si>
  <si>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</si>
  <si>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</si>
  <si>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</si>
  <si>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</si>
  <si>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</si>
  <si>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</si>
  <si>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</si>
  <si>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</si>
  <si>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</si>
  <si>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</si>
  <si>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</si>
  <si>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</si>
  <si>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</si>
  <si>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</si>
  <si>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</si>
  <si>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</si>
  <si>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</si>
  <si>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</si>
  <si>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</si>
  <si>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</si>
  <si>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</si>
  <si>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</si>
  <si>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</si>
  <si>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</si>
  <si>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</si>
  <si>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</si>
  <si>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</si>
  <si>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</si>
  <si>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</si>
  <si>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</si>
  <si>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</si>
  <si>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</si>
  <si>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</si>
  <si>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</si>
  <si>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</si>
  <si>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</si>
  <si>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</si>
  <si>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</si>
  <si>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</si>
  <si>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</si>
  <si>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</si>
  <si>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</si>
  <si>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</si>
  <si>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</si>
  <si>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</si>
  <si>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</si>
  <si>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</si>
  <si>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</si>
  <si>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</si>
  <si>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</si>
  <si>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</si>
  <si>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</si>
  <si>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</si>
  <si>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</si>
  <si>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</si>
  <si>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</si>
  <si>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</si>
  <si>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</si>
  <si>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</si>
  <si>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</si>
  <si>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</si>
  <si>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</si>
  <si>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</si>
  <si>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</si>
  <si>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</si>
  <si>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</si>
  <si>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</si>
  <si>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</si>
  <si>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</si>
  <si>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</si>
  <si>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</si>
  <si>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</si>
  <si>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</si>
  <si>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</si>
  <si>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</si>
  <si>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</si>
  <si>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</si>
  <si>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</si>
  <si>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</si>
  <si>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</si>
  <si>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</si>
  <si>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</si>
  <si>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</si>
  <si>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</si>
  <si>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</si>
  <si>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</si>
  <si>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</si>
  <si>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</si>
  <si>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</si>
  <si>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</si>
  <si>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</si>
  <si>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</si>
  <si>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</si>
  <si>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</si>
  <si>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</si>
  <si>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</si>
  <si>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</si>
  <si>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</si>
  <si>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</si>
  <si>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</si>
  <si>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</si>
  <si>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</si>
  <si>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</si>
  <si>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</si>
  <si>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</si>
  <si>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</si>
  <si>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</si>
  <si>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</si>
  <si>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</si>
  <si>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</si>
  <si>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</si>
  <si>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</si>
  <si>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</si>
  <si>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</si>
  <si>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</si>
  <si>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</si>
  <si>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</si>
  <si>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</si>
  <si>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</si>
  <si>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</si>
  <si>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</si>
  <si>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</si>
  <si>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</si>
  <si>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</si>
  <si>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</si>
  <si>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</si>
  <si>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</si>
  <si>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</si>
  <si>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</si>
  <si>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</si>
  <si>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</si>
  <si>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</si>
  <si>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</si>
  <si>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</si>
  <si>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</si>
  <si>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</si>
  <si>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</si>
  <si>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</si>
  <si>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</si>
  <si>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</si>
  <si>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</si>
  <si>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</si>
  <si>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</si>
  <si>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</si>
  <si>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</si>
  <si>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</si>
  <si>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</si>
  <si>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</si>
  <si>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</si>
  <si>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</si>
  <si>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</si>
  <si>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</si>
  <si>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</si>
  <si>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</si>
  <si>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</si>
  <si>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</si>
  <si>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</si>
  <si>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</si>
  <si>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</si>
  <si>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</si>
  <si>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</si>
  <si>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</si>
  <si>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</si>
  <si>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</si>
  <si>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</si>
  <si>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</si>
  <si>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</si>
  <si>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</si>
  <si>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</si>
  <si>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</si>
  <si>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</si>
  <si>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</si>
  <si>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</si>
  <si>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</si>
  <si>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</si>
  <si>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</si>
  <si>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</si>
  <si>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</si>
  <si>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</si>
  <si>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</si>
  <si>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</si>
  <si>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</si>
  <si>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</si>
  <si>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</si>
  <si>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</si>
  <si>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</si>
  <si>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</si>
  <si>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</si>
  <si>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</si>
  <si>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</si>
  <si>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</si>
  <si>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</si>
  <si>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</si>
  <si>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</si>
  <si>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</si>
  <si>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</si>
  <si>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</si>
  <si>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</si>
  <si>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</si>
  <si>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</si>
  <si>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</si>
  <si>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</si>
  <si>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</si>
  <si>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</si>
  <si>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</si>
  <si>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</si>
  <si>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</si>
  <si>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</si>
  <si>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</si>
  <si>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</si>
  <si>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</si>
  <si>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</si>
  <si>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</si>
  <si>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</si>
  <si>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</si>
  <si>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</si>
  <si>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</si>
  <si>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</si>
  <si>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</si>
  <si>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</si>
  <si>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</si>
  <si>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</si>
  <si>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</si>
  <si>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</si>
  <si>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</si>
  <si>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</si>
  <si>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</si>
  <si>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</si>
  <si>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</si>
  <si>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</si>
  <si>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</si>
  <si>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</si>
  <si>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</si>
  <si>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</si>
  <si>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</si>
  <si>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</si>
  <si>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</si>
  <si>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</si>
  <si>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</si>
  <si>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</si>
  <si>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</si>
  <si>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</si>
  <si>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</si>
  <si>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</si>
  <si>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</si>
  <si>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</si>
  <si>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</si>
  <si>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</si>
  <si>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</si>
  <si>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</si>
  <si>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</si>
  <si>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</si>
  <si>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</si>
  <si>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</si>
  <si>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</si>
  <si>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</si>
  <si>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</si>
  <si>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</si>
  <si>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</si>
  <si>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</si>
  <si>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</si>
  <si>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</si>
  <si>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</si>
  <si>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</si>
  <si>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</si>
  <si>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</si>
  <si>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</si>
  <si>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</si>
  <si>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</si>
  <si>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</si>
  <si>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</si>
  <si>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</si>
  <si>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</si>
  <si>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</si>
  <si>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</si>
  <si>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</si>
  <si>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</si>
  <si>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</si>
  <si>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</si>
  <si>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</si>
  <si>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</si>
  <si>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</si>
  <si>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</si>
  <si>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</si>
  <si>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</si>
  <si>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</si>
  <si>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</si>
  <si>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</si>
  <si>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</si>
  <si>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</si>
  <si>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</si>
  <si>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</si>
  <si>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</si>
  <si>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</si>
  <si>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</si>
  <si>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</si>
  <si>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</si>
  <si>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</si>
  <si>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</si>
  <si>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</si>
  <si>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</si>
  <si>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</si>
  <si>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</si>
  <si>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</si>
  <si>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</si>
  <si>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</si>
  <si>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</si>
  <si>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</si>
  <si>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</si>
  <si>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</si>
  <si>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</si>
  <si>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</si>
  <si>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</si>
  <si>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</si>
  <si>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</si>
  <si>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</si>
  <si>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</si>
  <si>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</si>
  <si>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</si>
  <si>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</si>
  <si>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</si>
  <si>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</si>
  <si>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</si>
  <si>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</si>
  <si>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</si>
  <si>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</si>
  <si>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</si>
  <si>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</si>
  <si>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</si>
  <si>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</si>
  <si>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</si>
  <si>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</si>
  <si>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</si>
  <si>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</si>
  <si>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</si>
  <si>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</si>
  <si>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</si>
  <si>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</si>
  <si>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</si>
  <si>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</si>
  <si>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</si>
  <si>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</si>
  <si>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</si>
  <si>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</si>
  <si>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</si>
  <si>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</si>
  <si>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</si>
  <si>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</si>
  <si>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</si>
  <si>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</si>
  <si>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</si>
  <si>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</si>
  <si>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</si>
  <si>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</si>
  <si>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</si>
  <si>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</si>
  <si>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</si>
  <si>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</si>
  <si>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</si>
  <si>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</si>
  <si>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</si>
  <si>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</si>
  <si>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</si>
  <si>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</si>
  <si>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</si>
  <si>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</si>
  <si>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</si>
  <si>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</si>
  <si>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</si>
  <si>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</si>
  <si>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</si>
  <si>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</si>
  <si>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</si>
  <si>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</si>
  <si>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</si>
  <si>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</si>
  <si>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</si>
  <si>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</si>
  <si>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</si>
  <si>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</si>
  <si>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</si>
  <si>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</si>
  <si>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</si>
  <si>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</si>
  <si>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</si>
  <si>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</si>
  <si>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</si>
  <si>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</si>
  <si>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</si>
  <si>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</si>
  <si>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</si>
  <si>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</si>
  <si>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</si>
  <si>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</si>
  <si>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</si>
  <si>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</si>
  <si>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</si>
  <si>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</si>
  <si>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</si>
  <si>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</si>
  <si>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</si>
  <si>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</si>
  <si>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</si>
  <si>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</si>
  <si>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</si>
  <si>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</si>
  <si>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</si>
  <si>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</si>
  <si>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</si>
  <si>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</si>
  <si>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</si>
  <si>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</si>
  <si>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</si>
  <si>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</si>
  <si>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</si>
  <si>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</si>
  <si>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</si>
  <si>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</si>
  <si>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</si>
  <si>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</si>
  <si>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</si>
  <si>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</si>
  <si>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</si>
  <si>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</si>
  <si>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</si>
  <si>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</si>
  <si>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</si>
  <si>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</si>
  <si>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</si>
  <si>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</si>
  <si>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</si>
  <si>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</si>
  <si>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</si>
  <si>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</si>
  <si>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</si>
  <si>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</si>
  <si>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</si>
  <si>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</si>
  <si>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</si>
  <si>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</si>
  <si>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</si>
  <si>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</si>
  <si>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</si>
  <si>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</si>
  <si>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</si>
  <si>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</si>
  <si>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</si>
  <si>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</si>
  <si>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</si>
  <si>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</si>
  <si>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</si>
  <si>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</si>
  <si>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</si>
  <si>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</si>
  <si>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</si>
  <si>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</si>
  <si>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</si>
  <si>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</si>
  <si>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</si>
  <si>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</si>
  <si>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</si>
  <si>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</si>
  <si>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</si>
  <si>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</si>
  <si>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</si>
  <si>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</si>
  <si>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</si>
  <si>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</si>
  <si>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</si>
  <si>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</si>
  <si>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</si>
  <si>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</si>
  <si>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</si>
  <si>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</si>
  <si>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</si>
  <si>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</si>
  <si>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</si>
  <si>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</si>
  <si>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</si>
  <si>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</si>
  <si>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</si>
  <si>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</si>
  <si>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</si>
  <si>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</si>
  <si>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</si>
  <si>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</si>
  <si>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</si>
  <si>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</si>
  <si>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</si>
  <si>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</si>
  <si>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</si>
  <si>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</si>
  <si>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</si>
  <si>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</si>
  <si>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</si>
  <si>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</si>
  <si>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</si>
  <si>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</si>
  <si>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</si>
  <si>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</si>
  <si>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</si>
  <si>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</si>
  <si>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</si>
  <si>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</si>
  <si>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</si>
  <si>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</si>
  <si>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</si>
  <si>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</si>
  <si>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</si>
  <si>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</si>
  <si>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</si>
  <si>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</si>
  <si>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</si>
  <si>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</si>
  <si>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</si>
  <si>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</si>
  <si>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</si>
  <si>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</si>
  <si>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</si>
  <si>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</si>
  <si>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</si>
  <si>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</si>
  <si>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</si>
  <si>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</si>
  <si>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</si>
  <si>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</si>
  <si>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</si>
  <si>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</si>
  <si>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</si>
  <si>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</si>
  <si>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</si>
  <si>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</si>
  <si>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</si>
  <si>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</si>
  <si>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</si>
  <si>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</si>
  <si>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</si>
  <si>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</si>
  <si>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</si>
  <si>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</si>
  <si>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</si>
  <si>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</si>
  <si>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</si>
  <si>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</si>
  <si>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</si>
  <si>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</si>
  <si>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</si>
  <si>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</si>
  <si>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</si>
  <si>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</si>
  <si>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</si>
  <si>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</si>
  <si>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</si>
  <si>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</si>
  <si>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</si>
  <si>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</si>
  <si>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</si>
  <si>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</si>
  <si>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</si>
  <si>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</si>
  <si>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</si>
  <si>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</si>
  <si>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</si>
  <si>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</si>
  <si>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</si>
  <si>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</si>
  <si>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</si>
  <si>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</si>
  <si>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</si>
  <si>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</si>
  <si>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</si>
  <si>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</si>
  <si>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</si>
  <si>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</si>
  <si>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</si>
  <si>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</si>
  <si>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</si>
  <si>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</si>
  <si>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</si>
  <si>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</si>
  <si>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</si>
  <si>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</si>
  <si>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</si>
  <si>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</si>
  <si>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</si>
  <si>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</si>
  <si>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</si>
  <si>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</si>
  <si>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</si>
  <si>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</si>
  <si>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</si>
  <si>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</si>
  <si>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</si>
  <si>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</si>
  <si>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</si>
  <si>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</si>
  <si>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</si>
  <si>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</si>
  <si>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</si>
  <si>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</si>
  <si>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</si>
  <si>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</si>
  <si>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</si>
  <si>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</si>
  <si>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</si>
  <si>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</si>
  <si>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</si>
  <si>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</si>
  <si>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</si>
  <si>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</si>
  <si>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</si>
  <si>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</si>
  <si>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</si>
  <si>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</si>
  <si>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</si>
  <si>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</si>
  <si>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</si>
  <si>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</si>
  <si>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</si>
  <si>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</si>
  <si>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</si>
  <si>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</si>
  <si>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</si>
  <si>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</si>
  <si>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</si>
  <si>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</si>
  <si>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</si>
  <si>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</si>
  <si>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</si>
  <si>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</si>
  <si>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</si>
  <si>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</si>
  <si>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</si>
  <si>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</si>
  <si>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</si>
  <si>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</si>
  <si>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</si>
  <si>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</si>
  <si>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</si>
  <si>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</si>
  <si>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</si>
  <si>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</si>
  <si>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</si>
  <si>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</si>
  <si>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</si>
  <si>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</si>
  <si>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</si>
  <si>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</si>
  <si>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</si>
  <si>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</si>
  <si>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</si>
  <si>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</si>
  <si>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</si>
  <si>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</si>
  <si>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</si>
  <si>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</si>
  <si>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</si>
  <si>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</si>
  <si>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</si>
  <si>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</si>
  <si>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</si>
  <si>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</si>
  <si>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</si>
  <si>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</si>
  <si>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</si>
  <si>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</si>
  <si>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</si>
  <si>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</si>
  <si>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</si>
  <si>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</si>
  <si>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</si>
  <si>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</si>
  <si>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</si>
  <si>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</si>
  <si>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</si>
  <si>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</si>
  <si>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</si>
  <si>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</si>
  <si>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</si>
  <si>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</si>
  <si>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</si>
  <si>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</si>
  <si>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</si>
  <si>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</si>
  <si>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</si>
  <si>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</si>
  <si>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</si>
  <si>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</si>
  <si>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</si>
  <si>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</si>
  <si>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</si>
  <si>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</si>
  <si>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</si>
  <si>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</si>
  <si>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</si>
  <si>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</si>
  <si>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</si>
  <si>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</si>
  <si>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</si>
  <si>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</si>
  <si>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</si>
  <si>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</si>
  <si>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</si>
  <si>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</si>
  <si>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</si>
  <si>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</si>
  <si>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</si>
  <si>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</si>
  <si>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</si>
  <si>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</si>
  <si>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</si>
  <si>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</si>
  <si>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</si>
  <si>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</si>
  <si>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</si>
  <si>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</si>
  <si>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</si>
  <si>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</si>
  <si>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</si>
  <si>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</si>
  <si>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</si>
  <si>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</si>
  <si>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</si>
  <si>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</si>
  <si>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</si>
  <si>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</si>
  <si>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</si>
  <si>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</si>
  <si>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</si>
  <si>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</si>
  <si>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</si>
  <si>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</si>
  <si>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</si>
  <si>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</si>
  <si>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</si>
  <si>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</si>
  <si>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</si>
  <si>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</si>
  <si>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</si>
  <si>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</si>
  <si>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</si>
  <si>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</si>
  <si>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</si>
  <si>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</si>
  <si>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</si>
  <si>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</si>
  <si>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</si>
  <si>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</si>
  <si>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</si>
  <si>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</si>
  <si>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</si>
  <si>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</si>
  <si>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</si>
  <si>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</si>
  <si>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</si>
  <si>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</si>
  <si>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</si>
  <si>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</si>
  <si>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</si>
  <si>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</si>
  <si>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</si>
  <si>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</si>
  <si>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</si>
  <si>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</si>
  <si>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</si>
  <si>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</si>
  <si>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</si>
  <si>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</si>
  <si>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</si>
  <si>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</si>
  <si>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</si>
  <si>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</si>
  <si>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</si>
  <si>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</si>
  <si>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</si>
  <si>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</si>
  <si>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</si>
  <si>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</si>
  <si>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</si>
  <si>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</si>
  <si>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</si>
  <si>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</si>
  <si>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</si>
  <si>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</si>
  <si>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</si>
  <si>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</si>
  <si>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</si>
  <si>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</si>
  <si>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</si>
  <si>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</si>
  <si>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</si>
  <si>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</si>
  <si>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</si>
  <si>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</si>
  <si>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</si>
  <si>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</si>
  <si>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</si>
  <si>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</si>
  <si>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</si>
  <si>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</si>
  <si>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</si>
  <si>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</si>
  <si>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</si>
  <si>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</si>
  <si>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</si>
  <si>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</si>
  <si>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</si>
  <si>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</si>
  <si>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</si>
  <si>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</si>
  <si>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</si>
  <si>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</si>
  <si>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</si>
  <si>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</si>
  <si>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</si>
  <si>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</si>
  <si>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</si>
  <si>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</si>
  <si>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</si>
  <si>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</si>
  <si>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</si>
  <si>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</si>
  <si>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</si>
  <si>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</si>
  <si>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</si>
  <si>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</si>
  <si>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</si>
  <si>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</si>
  <si>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</si>
  <si>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</si>
  <si>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</si>
  <si>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</si>
  <si>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</si>
  <si>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</si>
  <si>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</si>
  <si>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</si>
  <si>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</si>
  <si>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</si>
  <si>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</si>
  <si>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</si>
  <si>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</si>
  <si>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</si>
  <si>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</si>
  <si>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</si>
  <si>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</si>
  <si>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</si>
  <si>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</si>
  <si>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</si>
  <si>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</si>
  <si>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</si>
  <si>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</si>
  <si>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</si>
  <si>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</si>
  <si>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</si>
  <si>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</si>
  <si>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</si>
  <si>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</si>
  <si>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</si>
  <si>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</si>
  <si>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</si>
  <si>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</si>
  <si>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</si>
  <si>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</si>
  <si>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</si>
  <si>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</si>
  <si>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</si>
  <si>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</si>
  <si>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</si>
  <si>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</si>
  <si>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</si>
  <si>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</si>
  <si>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</si>
  <si>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</si>
  <si>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</si>
  <si>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</si>
  <si>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</si>
  <si>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</si>
  <si>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</si>
  <si>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</si>
  <si>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</si>
  <si>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</si>
  <si>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</si>
  <si>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</si>
  <si>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</si>
  <si>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</si>
  <si>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</si>
  <si>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</si>
  <si>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</si>
  <si>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</si>
  <si>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</si>
  <si>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</si>
  <si>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</si>
  <si>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</si>
  <si>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</si>
  <si>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</si>
  <si>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</si>
  <si>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</si>
  <si>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</si>
  <si>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</si>
  <si>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</si>
  <si>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</si>
  <si>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</si>
  <si>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</si>
  <si>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</si>
  <si>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</si>
  <si>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</si>
  <si>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</si>
  <si>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</si>
  <si>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</si>
  <si>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</si>
  <si>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</si>
  <si>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</si>
  <si>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</si>
  <si>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</si>
  <si>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</si>
  <si>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</si>
  <si>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</si>
  <si>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</si>
  <si>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</si>
  <si>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</si>
  <si>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</si>
  <si>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</si>
  <si>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</si>
  <si>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</si>
  <si>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</si>
  <si>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</si>
  <si>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</si>
  <si>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</si>
  <si>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</si>
  <si>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</si>
  <si>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</si>
  <si>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</si>
  <si>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</si>
  <si>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</si>
  <si>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</si>
  <si>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</si>
  <si>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</si>
  <si>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</si>
  <si>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</si>
  <si>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</si>
  <si>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</si>
  <si>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</si>
  <si>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</si>
  <si>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</si>
  <si>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</si>
  <si>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</si>
  <si>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</si>
  <si>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</si>
  <si>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</si>
  <si>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</si>
  <si>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</si>
  <si>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</si>
  <si>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</si>
  <si>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</si>
  <si>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</si>
  <si>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</si>
  <si>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</si>
  <si>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</si>
  <si>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</si>
  <si>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</si>
  <si>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</si>
  <si>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</si>
  <si>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</si>
  <si>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</si>
  <si>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</si>
  <si>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</si>
  <si>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</si>
  <si>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</si>
  <si>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</si>
  <si>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</si>
  <si>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</si>
  <si>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</si>
  <si>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</si>
  <si>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</si>
  <si>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</si>
  <si>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</si>
  <si>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</si>
  <si>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</si>
  <si>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</si>
  <si>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</si>
  <si>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</si>
  <si>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</si>
  <si>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</si>
  <si>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</si>
  <si>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</si>
  <si>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</si>
  <si>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</si>
  <si>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</si>
  <si>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</si>
  <si>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</si>
  <si>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</si>
  <si>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</si>
  <si>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</si>
  <si>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</si>
  <si>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</si>
  <si>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</si>
  <si>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</si>
  <si>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</si>
  <si>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</si>
  <si>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</si>
  <si>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</si>
  <si>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</si>
  <si>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</si>
  <si>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</si>
  <si>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</si>
  <si>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</si>
  <si>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</si>
  <si>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</si>
  <si>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</si>
  <si>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</si>
  <si>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</si>
  <si>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</si>
  <si>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</si>
  <si>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</si>
  <si>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</si>
  <si>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</si>
  <si>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</si>
  <si>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</si>
  <si>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</si>
  <si>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</si>
  <si>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</si>
  <si>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</si>
  <si>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</si>
  <si>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</si>
  <si>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</si>
  <si>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</si>
  <si>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</si>
  <si>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</si>
  <si>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</si>
  <si>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</si>
  <si>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</si>
  <si>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</si>
  <si>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</si>
  <si>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</si>
  <si>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</si>
  <si>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</si>
  <si>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</si>
  <si>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</si>
  <si>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</si>
  <si>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</si>
  <si>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</si>
  <si>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</si>
  <si>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</si>
  <si>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</si>
  <si>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</si>
  <si>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</si>
  <si>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</si>
  <si>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</si>
  <si>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</si>
  <si>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</si>
  <si>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</si>
  <si>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</si>
  <si>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</si>
  <si>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</si>
  <si>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</si>
  <si>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</si>
  <si>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</si>
  <si>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</si>
  <si>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</si>
  <si>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</si>
  <si>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</si>
  <si>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</si>
  <si>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</si>
  <si>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</si>
  <si>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</si>
  <si>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</si>
  <si>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</si>
  <si>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</si>
  <si>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</si>
  <si>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</si>
  <si>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</si>
  <si>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</si>
  <si>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</si>
  <si>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</si>
  <si>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</si>
  <si>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</si>
  <si>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</si>
  <si>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</si>
  <si>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</si>
  <si>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</si>
  <si>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</si>
  <si>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</si>
  <si>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</si>
  <si>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</si>
  <si>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</si>
  <si>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</si>
  <si>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</si>
  <si>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</si>
  <si>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</si>
  <si>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</si>
  <si>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</si>
  <si>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</si>
  <si>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</si>
  <si>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</si>
  <si>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</si>
  <si>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</si>
  <si>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</si>
  <si>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</si>
  <si>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</si>
  <si>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</si>
  <si>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</si>
  <si>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</si>
  <si>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</si>
  <si>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</si>
  <si>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</si>
  <si>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</si>
  <si>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</si>
  <si>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</si>
  <si>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</si>
  <si>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</si>
  <si>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</si>
  <si>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</si>
  <si>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</si>
  <si>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</si>
  <si>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</si>
  <si>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</si>
  <si>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</si>
  <si>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</si>
  <si>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</si>
  <si>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</si>
  <si>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</si>
  <si>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</si>
  <si>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</si>
  <si>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</si>
  <si>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</si>
  <si>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</si>
  <si>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</si>
  <si>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</si>
  <si>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</si>
  <si>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</si>
  <si>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</si>
  <si>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</si>
  <si>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</si>
  <si>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</si>
  <si>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</si>
  <si>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</si>
  <si>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</si>
  <si>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</si>
  <si>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</si>
  <si>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</si>
  <si>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</si>
  <si>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</si>
  <si>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</si>
  <si>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</si>
  <si>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</si>
  <si>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</si>
  <si>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</si>
  <si>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</si>
  <si>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</si>
  <si>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</si>
  <si>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</si>
  <si>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</si>
  <si>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</si>
  <si>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</si>
  <si>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</si>
  <si>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</si>
  <si>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</si>
  <si>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</si>
  <si>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</si>
  <si>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</si>
  <si>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</si>
  <si>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</si>
  <si>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</si>
  <si>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</si>
  <si>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</si>
  <si>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</si>
  <si>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</si>
  <si>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</si>
  <si>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</si>
  <si>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</si>
  <si>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</si>
  <si>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</si>
  <si>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</si>
  <si>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</si>
  <si>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</si>
  <si>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</si>
  <si>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</si>
  <si>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</si>
  <si>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</si>
  <si>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</si>
  <si>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</si>
  <si>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</si>
  <si>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</si>
  <si>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</si>
  <si>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</si>
  <si>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</si>
  <si>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</si>
  <si>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</si>
  <si>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</si>
  <si>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</si>
  <si>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</si>
  <si>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</si>
  <si>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</si>
  <si>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</si>
  <si>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</si>
  <si>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</si>
  <si>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</si>
  <si>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</si>
  <si>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</si>
  <si>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</si>
  <si>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</si>
  <si>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</si>
  <si>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</si>
  <si>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</si>
  <si>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</si>
  <si>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</si>
  <si>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</si>
  <si>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</si>
  <si>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</si>
  <si>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</si>
  <si>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</si>
  <si>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</si>
  <si>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</si>
  <si>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</si>
  <si>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</si>
  <si>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</si>
  <si>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</si>
  <si>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</si>
  <si>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</si>
  <si>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</si>
  <si>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</si>
  <si>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</si>
  <si>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</si>
  <si>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</si>
  <si>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</si>
  <si>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</si>
  <si>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</si>
  <si>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</si>
  <si>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</si>
  <si>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</si>
  <si>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</si>
  <si>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</si>
  <si>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</si>
  <si>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</si>
  <si>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</si>
  <si>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</si>
  <si>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</si>
  <si>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</si>
  <si>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</si>
  <si>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</si>
  <si>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</si>
  <si>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</si>
  <si>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</si>
  <si>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</si>
  <si>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</si>
  <si>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</si>
  <si>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</si>
  <si>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</si>
  <si>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</si>
  <si>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</si>
  <si>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</si>
  <si>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</si>
  <si>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</si>
  <si>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</si>
  <si>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</si>
  <si>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</si>
  <si>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</si>
  <si>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</si>
  <si>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</si>
  <si>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</si>
  <si>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</si>
  <si>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</si>
  <si>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</si>
  <si>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</si>
  <si>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</si>
  <si>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</si>
  <si>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</si>
  <si>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</si>
  <si>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</si>
  <si>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</si>
  <si>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</si>
  <si>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</si>
  <si>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</si>
  <si>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</si>
  <si>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</si>
  <si>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</si>
  <si>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</si>
  <si>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</si>
  <si>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</si>
  <si>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</si>
  <si>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</si>
  <si>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</si>
  <si>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</si>
  <si>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</si>
  <si>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</si>
  <si>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</si>
  <si>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</si>
  <si>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</si>
  <si>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</si>
  <si>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</si>
  <si>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</si>
  <si>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</si>
  <si>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</si>
  <si>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</si>
  <si>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</si>
  <si>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</si>
  <si>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</si>
  <si>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</si>
  <si>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</si>
  <si>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</si>
  <si>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</si>
  <si>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</si>
  <si>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</si>
  <si>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</si>
  <si>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</si>
  <si>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</si>
  <si>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</si>
  <si>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</si>
  <si>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</si>
  <si>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</si>
  <si>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</si>
  <si>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</si>
  <si>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</si>
  <si>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</si>
  <si>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</si>
  <si>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</si>
  <si>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</si>
  <si>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</si>
  <si>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</si>
  <si>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</si>
  <si>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</si>
  <si>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</si>
  <si>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</si>
  <si>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</si>
  <si>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</si>
  <si>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</si>
  <si>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</si>
  <si>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</si>
  <si>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</si>
  <si>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</si>
  <si>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</si>
  <si>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</si>
  <si>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</si>
  <si>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</si>
  <si>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</si>
  <si>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</si>
  <si>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</si>
  <si>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</si>
  <si>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</si>
  <si>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</si>
  <si>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</si>
  <si>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</si>
  <si>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</si>
  <si>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</si>
  <si>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</si>
  <si>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</si>
  <si>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</si>
  <si>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</si>
  <si>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</si>
  <si>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</si>
  <si>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</si>
  <si>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</si>
  <si>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</si>
  <si>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</si>
  <si>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</si>
  <si>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</si>
  <si>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</si>
  <si>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</si>
  <si>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</si>
  <si>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</si>
  <si>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</si>
  <si>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</si>
  <si>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</si>
  <si>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</si>
  <si>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</si>
  <si>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</si>
  <si>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</si>
  <si>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</si>
  <si>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</si>
  <si>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</si>
  <si>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</si>
  <si>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</si>
  <si>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</si>
  <si>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</si>
  <si>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</si>
  <si>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</si>
  <si>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</si>
  <si>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</si>
  <si>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</si>
  <si>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</si>
  <si>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</si>
  <si>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</si>
  <si>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</si>
  <si>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</si>
  <si>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</si>
  <si>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</si>
  <si>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</si>
  <si>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</si>
  <si>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</si>
  <si>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</si>
  <si>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</si>
  <si>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</si>
  <si>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</si>
  <si>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</si>
  <si>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</si>
  <si>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</si>
  <si>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</si>
  <si>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</si>
  <si>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</si>
  <si>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</si>
  <si>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</si>
  <si>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</si>
  <si>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</si>
  <si>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</si>
  <si>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</si>
  <si>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</si>
  <si>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</si>
  <si>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</si>
  <si>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</si>
  <si>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</si>
  <si>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</si>
  <si>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</si>
  <si>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</si>
  <si>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</si>
  <si>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</si>
  <si>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</si>
  <si>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</si>
  <si>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</si>
  <si>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</si>
  <si>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</si>
  <si>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</si>
  <si>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</si>
  <si>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</si>
  <si>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</si>
  <si>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</si>
  <si>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</si>
  <si>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</si>
  <si>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</si>
  <si>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</si>
  <si>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</si>
  <si>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</si>
  <si>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</si>
  <si>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</si>
  <si>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</si>
  <si>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</si>
  <si>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</si>
  <si>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</si>
  <si>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</si>
  <si>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</si>
  <si>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</si>
  <si>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</si>
  <si>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</si>
  <si>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</si>
  <si>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</si>
  <si>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</si>
  <si>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</si>
  <si>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</si>
  <si>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</si>
  <si>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</si>
  <si>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</si>
  <si>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</si>
  <si>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</si>
  <si>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</si>
  <si>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</si>
  <si>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</si>
  <si>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</si>
  <si>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</si>
  <si>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</si>
  <si>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</si>
  <si>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</si>
  <si>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</si>
  <si>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</si>
  <si>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</si>
  <si>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</si>
  <si>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</si>
  <si>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</si>
  <si>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</si>
  <si>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</si>
  <si>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</si>
  <si>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</si>
  <si>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</si>
  <si>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</si>
  <si>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</si>
  <si>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</si>
  <si>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</si>
  <si>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</si>
  <si>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</si>
  <si>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</si>
  <si>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</si>
  <si>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</si>
  <si>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</si>
  <si>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</si>
  <si>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</si>
  <si>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</si>
  <si>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</si>
  <si>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</si>
  <si>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</si>
  <si>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</si>
  <si>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</si>
  <si>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</si>
  <si>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</si>
  <si>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</si>
  <si>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</si>
  <si>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</si>
  <si>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</si>
  <si>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</si>
  <si>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</si>
  <si>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</si>
  <si>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</si>
  <si>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</si>
  <si>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</si>
  <si>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</si>
  <si>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</si>
  <si>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</si>
  <si>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</si>
  <si>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</si>
  <si>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</si>
  <si>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</si>
  <si>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</si>
  <si>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</si>
  <si>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</si>
  <si>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</si>
  <si>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</si>
  <si>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</si>
  <si>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</si>
  <si>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</si>
  <si>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</si>
  <si>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</si>
  <si>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</si>
  <si>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</si>
  <si>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</si>
  <si>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</si>
  <si>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</si>
  <si>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</si>
  <si>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</si>
  <si>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</si>
  <si>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</si>
  <si>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</si>
  <si>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</si>
  <si>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</si>
  <si>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</si>
  <si>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</si>
  <si>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</si>
  <si>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</si>
  <si>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</si>
  <si>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</si>
  <si>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</si>
  <si>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</si>
  <si>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</si>
  <si>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</si>
  <si>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</si>
  <si>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</si>
  <si>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</si>
  <si>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</si>
  <si>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</si>
  <si>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</si>
  <si>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</si>
  <si>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</si>
  <si>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</si>
  <si>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</si>
  <si>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</si>
  <si>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</si>
  <si>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</si>
  <si>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</si>
  <si>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</si>
  <si>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</si>
  <si>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</si>
  <si>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</si>
  <si>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</si>
  <si>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</si>
  <si>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</si>
  <si>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</si>
  <si>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</si>
  <si>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</si>
  <si>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</si>
  <si>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</si>
  <si>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</si>
  <si>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</si>
  <si>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</si>
  <si>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</si>
  <si>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</si>
  <si>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</si>
  <si>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</si>
  <si>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</si>
  <si>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</si>
  <si>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</si>
  <si>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</si>
  <si>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</si>
  <si>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</si>
  <si>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</si>
  <si>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</si>
  <si>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</si>
  <si>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</si>
  <si>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</si>
  <si>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</si>
  <si>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</si>
  <si>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</si>
  <si>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</si>
  <si>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</si>
  <si>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</si>
  <si>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</si>
  <si>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</si>
  <si>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</si>
  <si>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</si>
  <si>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</si>
  <si>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</si>
  <si>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</si>
  <si>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</si>
  <si>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</si>
  <si>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</si>
  <si>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</si>
  <si>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</si>
  <si>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</si>
  <si>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</si>
  <si>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</si>
  <si>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</si>
  <si>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</si>
  <si>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</si>
  <si>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</si>
  <si>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</si>
  <si>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</si>
  <si>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</si>
  <si>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</si>
  <si>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</si>
  <si>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</si>
  <si>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</si>
  <si>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</si>
  <si>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</si>
  <si>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</si>
  <si>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</si>
  <si>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</si>
  <si>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</si>
  <si>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</si>
  <si>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</si>
  <si>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</si>
  <si>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</si>
  <si>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</si>
  <si>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</si>
  <si>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</si>
  <si>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</si>
  <si>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</si>
  <si>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</si>
  <si>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</si>
  <si>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</si>
  <si>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</si>
  <si>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</si>
  <si>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</si>
  <si>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</si>
  <si>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</si>
  <si>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</si>
  <si>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</si>
  <si>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</si>
  <si>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</si>
  <si>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</si>
  <si>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</si>
  <si>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</si>
  <si>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</si>
  <si>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</si>
  <si>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</si>
  <si>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</si>
  <si>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</si>
  <si>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</si>
  <si>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</si>
  <si>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</si>
  <si>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</si>
  <si>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</si>
  <si>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</si>
  <si>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</si>
  <si>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</si>
  <si>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</si>
  <si>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</si>
  <si>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</si>
  <si>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</si>
  <si>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</si>
  <si>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</si>
  <si>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</si>
  <si>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</si>
  <si>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</si>
  <si>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</si>
  <si>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</si>
  <si>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</si>
  <si>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</si>
  <si>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</si>
  <si>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</si>
  <si>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</si>
  <si>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</si>
  <si>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</si>
  <si>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</si>
  <si>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</si>
  <si>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</si>
  <si>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</si>
  <si>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</si>
  <si>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</si>
  <si>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</si>
  <si>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</si>
  <si>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</si>
  <si>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</si>
  <si>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</si>
  <si>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</si>
  <si>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</si>
  <si>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</si>
  <si>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</si>
  <si>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</si>
  <si>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</si>
  <si>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</si>
  <si>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</si>
  <si>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</si>
  <si>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</si>
  <si>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</si>
  <si>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</si>
  <si>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</si>
  <si>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</si>
  <si>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</si>
  <si>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</si>
  <si>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</si>
  <si>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</si>
  <si>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</si>
  <si>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</si>
  <si>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</si>
  <si>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</si>
  <si>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</si>
  <si>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</si>
  <si>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</si>
  <si>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</si>
  <si>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</si>
  <si>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</si>
  <si>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</si>
  <si>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</si>
  <si>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</si>
  <si>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</si>
  <si>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</si>
  <si>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</si>
  <si>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</si>
  <si>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</si>
  <si>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</si>
  <si>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</si>
  <si>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</si>
  <si>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</si>
  <si>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</si>
  <si>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</si>
  <si>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</si>
  <si>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</si>
  <si>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</si>
  <si>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</si>
  <si>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</si>
  <si>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</si>
  <si>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</si>
  <si>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</si>
  <si>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</si>
  <si>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</si>
  <si>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</si>
  <si>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</si>
  <si>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</si>
  <si>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</si>
  <si>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</si>
  <si>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</si>
  <si>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</si>
  <si>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</si>
  <si>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</si>
  <si>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</si>
  <si>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</si>
  <si>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</si>
  <si>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</si>
  <si>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</si>
  <si>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</si>
  <si>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</si>
  <si>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</si>
  <si>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</si>
  <si>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</si>
  <si>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</si>
  <si>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</si>
  <si>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</si>
  <si>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</si>
  <si>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</si>
  <si>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</si>
  <si>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</si>
  <si>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</si>
  <si>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</si>
  <si>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</si>
  <si>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</si>
  <si>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</si>
  <si>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</si>
  <si>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</si>
  <si>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</si>
  <si>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</si>
  <si>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</si>
  <si>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</si>
  <si>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</si>
  <si>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</si>
  <si>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</si>
  <si>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</si>
  <si>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</si>
  <si>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</si>
  <si>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</si>
  <si>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</si>
  <si>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</si>
  <si>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</si>
  <si>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</si>
  <si>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</si>
  <si>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</si>
  <si>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</si>
  <si>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</si>
  <si>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</si>
  <si>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</si>
  <si>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</si>
  <si>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</si>
  <si>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</si>
  <si>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</si>
  <si>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</si>
  <si>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</si>
  <si>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</si>
  <si>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</si>
  <si>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</si>
  <si>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</si>
  <si>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</si>
  <si>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</si>
  <si>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</si>
  <si>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</si>
  <si>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</si>
  <si>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</si>
  <si>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</si>
  <si>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</si>
  <si>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</si>
  <si>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</si>
  <si>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</si>
  <si>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</si>
  <si>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</si>
  <si>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</si>
  <si>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</si>
  <si>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</si>
  <si>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</si>
  <si>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</si>
  <si>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</si>
  <si>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</si>
  <si>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</si>
  <si>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</si>
  <si>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</si>
  <si>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</si>
  <si>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</si>
  <si>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</si>
  <si>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</si>
  <si>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</si>
  <si>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</si>
  <si>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</si>
  <si>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</si>
  <si>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</si>
  <si>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</si>
  <si>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</si>
  <si>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</si>
  <si>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</si>
  <si>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</si>
  <si>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</si>
  <si>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</si>
  <si>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</si>
  <si>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</si>
  <si>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</si>
  <si>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</si>
  <si>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</si>
  <si>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</si>
  <si>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</si>
  <si>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</si>
  <si>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</si>
  <si>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</si>
  <si>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</si>
  <si>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</si>
  <si>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</si>
  <si>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</si>
  <si>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</si>
  <si>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</si>
  <si>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</si>
  <si>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</si>
  <si>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</si>
  <si>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</si>
  <si>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</si>
  <si>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</si>
  <si>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</si>
  <si>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</si>
  <si>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</si>
  <si>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</si>
  <si>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</si>
  <si>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</si>
  <si>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</si>
  <si>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</si>
  <si>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</si>
  <si>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</si>
  <si>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</si>
  <si>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</si>
  <si>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</si>
  <si>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</si>
  <si>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</si>
  <si>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</si>
  <si>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</si>
  <si>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</si>
  <si>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</si>
  <si>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</si>
  <si>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</si>
  <si>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</si>
  <si>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</si>
  <si>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</si>
  <si>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</si>
  <si>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</si>
  <si>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</si>
  <si>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</si>
  <si>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</si>
  <si>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</si>
  <si>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</si>
  <si>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</si>
  <si>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</si>
  <si>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</si>
  <si>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</si>
  <si>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</si>
  <si>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</si>
  <si>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</si>
  <si>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</si>
  <si>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</si>
  <si>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</si>
  <si>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</si>
  <si>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</si>
  <si>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</si>
  <si>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</si>
  <si>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</si>
  <si>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</si>
  <si>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</si>
  <si>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</si>
  <si>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</si>
  <si>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</si>
  <si>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</si>
  <si>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</si>
  <si>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</si>
  <si>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</si>
  <si>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</si>
  <si>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</si>
  <si>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</si>
  <si>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</si>
  <si>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</si>
  <si>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</si>
  <si>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</si>
  <si>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</si>
  <si>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</si>
  <si>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</si>
  <si>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</si>
  <si>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</si>
  <si>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</si>
  <si>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</si>
  <si>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</si>
  <si>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</si>
  <si>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</si>
  <si>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</si>
  <si>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</si>
  <si>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</si>
  <si>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</si>
  <si>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</si>
  <si>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</si>
  <si>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</si>
  <si>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</si>
  <si>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</si>
  <si>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</si>
  <si>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</si>
  <si>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</si>
  <si>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</si>
  <si>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</si>
  <si>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</si>
  <si>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</si>
  <si>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</si>
  <si>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</si>
  <si>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</si>
  <si>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</si>
  <si>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</si>
  <si>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</si>
  <si>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</si>
  <si>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</si>
  <si>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</si>
  <si>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</si>
  <si>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</si>
  <si>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</si>
  <si>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</si>
  <si>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</si>
  <si>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</si>
  <si>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</si>
  <si>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</si>
  <si>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</si>
  <si>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</si>
  <si>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</si>
  <si>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</si>
  <si>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</si>
  <si>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</si>
  <si>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</si>
  <si>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</si>
  <si>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</si>
  <si>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</si>
  <si>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</si>
  <si>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</si>
  <si>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</si>
  <si>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</si>
  <si>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</si>
  <si>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</si>
  <si>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</si>
  <si>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</si>
  <si>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</si>
  <si>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</si>
  <si>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</si>
  <si>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</si>
  <si>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</si>
  <si>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</si>
  <si>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</si>
  <si>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</si>
  <si>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</si>
  <si>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</si>
  <si>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</si>
  <si>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</si>
  <si>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</si>
  <si>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</si>
  <si>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</si>
  <si>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</si>
  <si>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</si>
  <si>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</si>
  <si>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</si>
  <si>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</si>
  <si>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</si>
  <si>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</si>
  <si>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</si>
  <si>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</si>
  <si>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</si>
  <si>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</si>
  <si>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</si>
  <si>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</si>
  <si>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</si>
  <si>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</si>
  <si>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</si>
  <si>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</si>
  <si>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</si>
  <si>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</si>
  <si>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</si>
  <si>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</si>
  <si>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</si>
  <si>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</si>
  <si>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</si>
  <si>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</si>
  <si>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</si>
  <si>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</si>
  <si>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</si>
  <si>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</si>
  <si>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</si>
  <si>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</si>
  <si>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</si>
  <si>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</si>
  <si>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</si>
  <si>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</si>
  <si>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</si>
  <si>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</si>
  <si>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</si>
  <si>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</si>
  <si>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</si>
  <si>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</si>
  <si>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</si>
  <si>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</si>
  <si>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</si>
  <si>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</si>
  <si>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</si>
  <si>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</si>
  <si>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</si>
  <si>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</si>
  <si>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</si>
  <si>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</si>
  <si>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</si>
  <si>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</si>
  <si>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</si>
  <si>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</si>
  <si>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</si>
  <si>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</si>
  <si>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</si>
  <si>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</si>
  <si>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</si>
  <si>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</si>
  <si>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</si>
  <si>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</si>
  <si>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</si>
  <si>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</si>
  <si>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</si>
  <si>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</si>
  <si>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</si>
  <si>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</si>
  <si>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</si>
  <si>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</si>
  <si>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</si>
  <si>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</si>
  <si>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</si>
  <si>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</si>
  <si>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</si>
  <si>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</si>
  <si>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</si>
  <si>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</si>
  <si>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</si>
  <si>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</si>
  <si>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</si>
  <si>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</si>
  <si>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</si>
  <si>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</si>
  <si>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</si>
  <si>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</si>
  <si>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</si>
  <si>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</si>
  <si>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</si>
  <si>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</si>
  <si>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</si>
  <si>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</si>
  <si>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</si>
  <si>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</si>
  <si>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</si>
  <si>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</si>
  <si>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</si>
  <si>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</si>
  <si>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</si>
  <si>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</si>
  <si>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</si>
  <si>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</si>
  <si>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</si>
  <si>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</si>
  <si>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</si>
  <si>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</si>
  <si>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</si>
  <si>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</si>
  <si>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</si>
  <si>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</si>
  <si>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</si>
  <si>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</si>
  <si>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</si>
  <si>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</si>
  <si>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</si>
  <si>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</si>
  <si>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</si>
  <si>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</si>
  <si>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</si>
  <si>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</si>
  <si>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</si>
  <si>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</si>
  <si>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</si>
  <si>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</si>
  <si>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</si>
  <si>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</si>
  <si>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</si>
  <si>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</si>
  <si>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</si>
  <si>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</si>
  <si>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</si>
  <si>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</si>
  <si>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</si>
  <si>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</si>
  <si>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</si>
  <si>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</si>
  <si>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</si>
  <si>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</si>
  <si>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</si>
  <si>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</si>
  <si>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</si>
  <si>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</si>
  <si>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</si>
  <si>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</si>
  <si>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</si>
  <si>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</si>
  <si>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</si>
  <si>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</si>
  <si>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</si>
  <si>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</si>
  <si>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</si>
  <si>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</si>
  <si>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</si>
  <si>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</si>
  <si>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</si>
  <si>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</si>
  <si>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</si>
  <si>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</si>
  <si>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</si>
  <si>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</si>
  <si>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</si>
  <si>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</si>
  <si>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</si>
  <si>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</si>
  <si>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</si>
  <si>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</si>
  <si>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</si>
  <si>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</si>
  <si>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</si>
  <si>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</si>
  <si>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</si>
  <si>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</si>
  <si>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</si>
  <si>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</si>
  <si>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</si>
  <si>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</si>
  <si>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</si>
  <si>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</si>
  <si>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</si>
  <si>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</si>
  <si>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</si>
  <si>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</si>
  <si>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</si>
  <si>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</si>
  <si>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</si>
  <si>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</si>
  <si>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</si>
  <si>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</si>
  <si>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</si>
  <si>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</si>
  <si>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</si>
  <si>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</si>
  <si>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</si>
  <si>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</si>
  <si>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</si>
  <si>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</si>
  <si>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</si>
  <si>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</si>
  <si>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</si>
  <si>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</si>
  <si>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</si>
  <si>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</si>
  <si>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</si>
  <si>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</si>
  <si>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</si>
  <si>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</si>
  <si>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</si>
  <si>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</si>
  <si>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</si>
  <si>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</si>
  <si>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</si>
  <si>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</si>
  <si>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</si>
  <si>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</si>
  <si>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</si>
  <si>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</si>
  <si>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</si>
  <si>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</si>
  <si>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</si>
  <si>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</si>
  <si>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</si>
  <si>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</si>
  <si>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</si>
  <si>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</si>
  <si>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</si>
  <si>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</si>
  <si>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</si>
  <si>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</si>
  <si>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</si>
  <si>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</si>
  <si>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</si>
  <si>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</si>
  <si>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</si>
  <si>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</si>
  <si>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</si>
  <si>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</si>
  <si>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</si>
  <si>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</si>
  <si>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</si>
  <si>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</si>
  <si>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</si>
  <si>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</si>
  <si>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</si>
  <si>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</si>
  <si>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</si>
  <si>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</si>
  <si>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</si>
  <si>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</si>
  <si>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</si>
  <si>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</si>
  <si>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</si>
  <si>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</si>
  <si>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</si>
  <si>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</si>
  <si>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</si>
  <si>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</si>
  <si>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</si>
  <si>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</si>
  <si>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</si>
  <si>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</si>
  <si>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</si>
  <si>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</si>
  <si>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</si>
  <si>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</si>
  <si>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</si>
  <si>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</si>
  <si>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</si>
  <si>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</si>
  <si>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</si>
  <si>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</si>
  <si>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</si>
  <si>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</si>
  <si>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</si>
  <si>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</si>
  <si>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</si>
  <si>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</si>
  <si>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</si>
  <si>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</si>
  <si>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</si>
  <si>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</si>
  <si>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</si>
  <si>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</si>
  <si>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</si>
  <si>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</si>
  <si>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</si>
  <si>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</si>
  <si>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</si>
  <si>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</si>
  <si>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</si>
  <si>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</si>
  <si>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</si>
  <si>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</si>
  <si>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</si>
  <si>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</si>
  <si>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</si>
  <si>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</si>
  <si>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</si>
  <si>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</si>
  <si>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</si>
  <si>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</si>
  <si>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</si>
  <si>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</si>
  <si>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</si>
  <si>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</si>
  <si>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</si>
  <si>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</si>
  <si>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</si>
  <si>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</si>
  <si>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</si>
  <si>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</si>
  <si>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</si>
  <si>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</si>
  <si>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</si>
  <si>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</si>
  <si>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</si>
  <si>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</si>
  <si>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</si>
  <si>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</si>
  <si>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</si>
  <si>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</si>
  <si>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</si>
  <si>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</si>
  <si>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</si>
  <si>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</si>
  <si>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</si>
  <si>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</si>
  <si>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</si>
  <si>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</si>
  <si>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</si>
  <si>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</si>
  <si>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</si>
  <si>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</si>
  <si>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</si>
  <si>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</si>
  <si>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</si>
  <si>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</si>
  <si>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</si>
  <si>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</si>
  <si>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</si>
  <si>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</si>
  <si>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</si>
  <si>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</si>
  <si>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</si>
  <si>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</si>
  <si>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</si>
  <si>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</si>
  <si>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</si>
  <si>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</si>
  <si>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</si>
  <si>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</si>
  <si>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</si>
  <si>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</si>
  <si>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</si>
  <si>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</si>
  <si>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</si>
  <si>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</si>
  <si>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</si>
  <si>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</si>
  <si>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</si>
  <si>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</si>
  <si>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</si>
  <si>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</si>
  <si>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</si>
  <si>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</si>
  <si>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</si>
  <si>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</si>
  <si>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</si>
  <si>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</si>
  <si>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</si>
  <si>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</si>
  <si>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</si>
  <si>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</si>
  <si>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</si>
  <si>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</si>
  <si>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</si>
  <si>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</si>
  <si>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</si>
  <si>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</si>
  <si>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</si>
  <si>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</si>
  <si>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</si>
  <si>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</si>
  <si>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</si>
  <si>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</si>
  <si>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</si>
  <si>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</si>
  <si>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</si>
  <si>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</si>
  <si>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</si>
  <si>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</si>
  <si>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</si>
  <si>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</si>
  <si>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</si>
  <si>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</si>
  <si>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</si>
  <si>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</si>
  <si>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</si>
  <si>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</si>
  <si>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</si>
  <si>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</si>
  <si>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</si>
  <si>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</si>
  <si>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</si>
  <si>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</si>
  <si>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</si>
  <si>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</si>
  <si>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</si>
  <si>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</si>
  <si>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</si>
  <si>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</si>
  <si>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</si>
  <si>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</si>
  <si>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</si>
  <si>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</si>
  <si>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</si>
  <si>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</si>
  <si>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</si>
  <si>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</si>
  <si>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</si>
  <si>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</si>
  <si>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</si>
  <si>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</si>
  <si>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</si>
  <si>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</si>
  <si>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</si>
  <si>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</si>
  <si>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</si>
  <si>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</si>
  <si>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</si>
  <si>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</si>
  <si>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</si>
  <si>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</si>
  <si>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</si>
  <si>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</si>
  <si>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</si>
  <si>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</si>
  <si>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</si>
  <si>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</si>
  <si>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</si>
  <si>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</si>
  <si>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</si>
  <si>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</si>
  <si>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</si>
  <si>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</si>
  <si>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</si>
  <si>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</si>
  <si>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</si>
  <si>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</si>
  <si>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</si>
  <si>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</si>
  <si>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</si>
  <si>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</si>
  <si>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</si>
  <si>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</si>
  <si>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</si>
  <si>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</si>
  <si>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</si>
  <si>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</si>
  <si>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</si>
  <si>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</si>
  <si>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</si>
  <si>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</si>
  <si>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</si>
  <si>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</si>
  <si>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</si>
  <si>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</si>
  <si>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</si>
  <si>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</si>
  <si>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</si>
  <si>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</si>
  <si>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</si>
  <si>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</si>
  <si>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</si>
  <si>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</si>
  <si>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</si>
  <si>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</si>
  <si>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</si>
  <si>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</si>
  <si>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</si>
  <si>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</si>
  <si>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</si>
  <si>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</si>
  <si>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</si>
  <si>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</si>
  <si>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</si>
  <si>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</si>
  <si>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</si>
  <si>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</si>
  <si>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</si>
  <si>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</si>
  <si>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</si>
  <si>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</si>
  <si>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</si>
  <si>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</si>
  <si>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</si>
  <si>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</si>
  <si>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</si>
  <si>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</si>
  <si>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</si>
  <si>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</si>
  <si>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</si>
  <si>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</si>
  <si>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</si>
  <si>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</si>
  <si>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</si>
  <si>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</si>
  <si>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</si>
  <si>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</si>
  <si>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</si>
  <si>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</si>
  <si>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</si>
  <si>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</si>
  <si>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</si>
  <si>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</si>
  <si>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</si>
  <si>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</si>
  <si>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</si>
  <si>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</si>
  <si>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</si>
  <si>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</si>
  <si>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</si>
  <si>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</si>
  <si>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</si>
  <si>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</si>
  <si>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</si>
  <si>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</si>
  <si>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</si>
  <si>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</si>
  <si>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</si>
  <si>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</si>
  <si>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</si>
  <si>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</si>
  <si>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</si>
  <si>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</si>
  <si>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</si>
  <si>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</si>
  <si>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</si>
  <si>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</si>
  <si>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</si>
  <si>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</si>
  <si>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</si>
  <si>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</si>
  <si>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</si>
  <si>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</si>
  <si>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</si>
  <si>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</si>
  <si>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</si>
  <si>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</si>
  <si>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</si>
  <si>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</si>
  <si>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</si>
  <si>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</si>
  <si>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</si>
  <si>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</si>
  <si>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</si>
  <si>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</si>
  <si>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</si>
  <si>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</si>
  <si>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</si>
  <si>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</si>
  <si>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</si>
  <si>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</si>
  <si>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</si>
  <si>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</si>
  <si>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</si>
  <si>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</si>
  <si>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</si>
  <si>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</si>
  <si>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</si>
  <si>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</si>
  <si>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</si>
  <si>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</si>
  <si>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</si>
  <si>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</si>
  <si>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</si>
  <si>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</si>
  <si>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</si>
  <si>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</si>
  <si>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</si>
  <si>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</si>
  <si>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</si>
  <si>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</si>
  <si>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</si>
  <si>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</si>
  <si>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</si>
  <si>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</si>
  <si>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</si>
  <si>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</si>
  <si>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</si>
  <si>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</si>
  <si>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</si>
  <si>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</si>
  <si>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</si>
  <si>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</si>
  <si>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</si>
  <si>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</si>
  <si>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</si>
  <si>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</si>
  <si>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</si>
  <si>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</si>
  <si>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</si>
  <si>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</si>
  <si>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</si>
  <si>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</si>
  <si>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</si>
  <si>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</si>
  <si>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</si>
  <si>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</si>
  <si>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</si>
  <si>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</si>
  <si>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</si>
  <si>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</si>
  <si>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</si>
  <si>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</si>
  <si>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</si>
  <si>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</si>
  <si>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</si>
  <si>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</si>
  <si>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</si>
  <si>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</si>
  <si>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</si>
  <si>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</si>
  <si>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</si>
  <si>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</si>
  <si>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</si>
  <si>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</si>
  <si>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</si>
  <si>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</si>
  <si>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</si>
  <si>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</si>
  <si>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</si>
  <si>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</si>
  <si>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</si>
  <si>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</si>
  <si>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</si>
  <si>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</si>
  <si>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</si>
  <si>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</si>
  <si>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</si>
  <si>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</si>
  <si>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</si>
  <si>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</si>
  <si>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</si>
  <si>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</si>
  <si>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</si>
  <si>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</si>
  <si>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</si>
  <si>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</si>
  <si>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</si>
  <si>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</si>
  <si>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</si>
  <si>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</si>
  <si>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</si>
  <si>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</si>
  <si>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</si>
  <si>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</si>
  <si>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</si>
  <si>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</si>
  <si>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</si>
  <si>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</si>
  <si>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</si>
  <si>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</si>
  <si>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</si>
  <si>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</si>
  <si>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</si>
  <si>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</si>
  <si>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</si>
  <si>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</si>
  <si>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</si>
  <si>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</si>
  <si>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</si>
  <si>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</si>
  <si>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</si>
  <si>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</si>
  <si>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</si>
  <si>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</si>
  <si>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</si>
  <si>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</si>
  <si>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</si>
  <si>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</si>
  <si>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</si>
  <si>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</si>
  <si>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</si>
  <si>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</si>
  <si>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</si>
  <si>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</si>
  <si>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</si>
  <si>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</si>
  <si>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</si>
  <si>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</si>
  <si>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</si>
  <si>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</si>
  <si>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</si>
  <si>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</si>
  <si>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</si>
  <si>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</si>
  <si>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</si>
  <si>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</si>
  <si>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</si>
  <si>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</si>
  <si>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</si>
  <si>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</si>
  <si>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</si>
  <si>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</si>
  <si>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</si>
  <si>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</si>
  <si>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</si>
  <si>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</si>
  <si>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</si>
  <si>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</si>
  <si>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</si>
  <si>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</si>
  <si>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</si>
  <si>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</si>
  <si>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</si>
  <si>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</si>
  <si>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</si>
  <si>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</si>
  <si>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</si>
  <si>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</si>
  <si>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</si>
  <si>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</si>
  <si>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</si>
  <si>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</si>
  <si>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</si>
  <si>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</si>
  <si>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</si>
  <si>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</si>
  <si>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</si>
  <si>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</si>
  <si>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</si>
  <si>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</si>
  <si>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</si>
  <si>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</si>
  <si>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</si>
  <si>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</si>
  <si>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</si>
  <si>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</si>
  <si>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</si>
  <si>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</si>
  <si>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</si>
  <si>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</si>
  <si>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</si>
  <si>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</si>
  <si>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</si>
  <si>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</si>
  <si>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</si>
  <si>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</si>
  <si>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</si>
  <si>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</si>
  <si>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</si>
  <si>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</si>
  <si>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</si>
  <si>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</si>
  <si>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</si>
  <si>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</si>
  <si>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</si>
  <si>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</si>
  <si>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</si>
  <si>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</si>
  <si>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</si>
  <si>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</si>
  <si>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</si>
  <si>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</si>
  <si>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</si>
  <si>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</si>
  <si>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</si>
  <si>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</si>
  <si>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</si>
  <si>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</si>
  <si>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</si>
  <si>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</si>
  <si>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</si>
  <si>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</si>
  <si>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</si>
  <si>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</si>
  <si>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</si>
  <si>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</si>
  <si>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</si>
  <si>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</si>
  <si>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</si>
  <si>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</si>
  <si>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</si>
  <si>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</si>
  <si>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</si>
  <si>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</si>
  <si>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</si>
  <si>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</si>
  <si>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</si>
  <si>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</si>
  <si>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</si>
  <si>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</si>
  <si>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</si>
  <si>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</si>
  <si>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</si>
  <si>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</si>
  <si>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</si>
  <si>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</si>
  <si>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</si>
  <si>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</si>
  <si>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</si>
  <si>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</si>
  <si>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</si>
  <si>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</si>
  <si>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</si>
  <si>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</si>
  <si>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</si>
  <si>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</si>
  <si>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</si>
  <si>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</si>
  <si>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</si>
  <si>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</si>
  <si>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</si>
  <si>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</si>
  <si>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</si>
  <si>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</si>
  <si>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</si>
  <si>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</si>
  <si>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</si>
  <si>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</si>
  <si>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</si>
  <si>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</si>
  <si>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</si>
  <si>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</si>
  <si>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</si>
  <si>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</si>
  <si>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</si>
  <si>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</si>
  <si>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</si>
  <si>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</si>
  <si>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</si>
  <si>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</si>
  <si>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</si>
  <si>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</si>
  <si>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</si>
  <si>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</si>
  <si>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</si>
  <si>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</si>
  <si>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</si>
  <si>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</si>
  <si>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</si>
  <si>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</si>
  <si>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</si>
  <si>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</si>
  <si>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</si>
  <si>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</si>
  <si>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</si>
  <si>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</si>
  <si>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</si>
  <si>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</si>
  <si>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</si>
  <si>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</si>
  <si>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</si>
  <si>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</si>
  <si>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</si>
  <si>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</si>
  <si>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</si>
  <si>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</si>
  <si>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</si>
  <si>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</si>
  <si>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</si>
  <si>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</si>
  <si>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</si>
  <si>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</si>
  <si>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</si>
  <si>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</si>
  <si>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</si>
  <si>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</si>
  <si>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</si>
  <si>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</si>
  <si>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</si>
  <si>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</si>
  <si>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</si>
  <si>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</si>
  <si>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</si>
  <si>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</si>
  <si>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</si>
  <si>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</si>
  <si>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</si>
  <si>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</si>
  <si>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</si>
  <si>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</si>
  <si>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</si>
  <si>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</si>
  <si>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</si>
  <si>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</si>
  <si>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</si>
  <si>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</si>
  <si>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</si>
  <si>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</si>
  <si>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</si>
  <si>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</si>
  <si>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</si>
  <si>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</si>
  <si>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</si>
  <si>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</si>
  <si>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</si>
  <si>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</si>
  <si>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</si>
  <si>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</si>
  <si>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</si>
  <si>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</si>
  <si>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</si>
  <si>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</si>
  <si>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</si>
  <si>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</si>
  <si>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</si>
  <si>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</si>
  <si>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</si>
  <si>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</si>
  <si>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</si>
  <si>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</si>
  <si>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</si>
  <si>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</si>
  <si>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</si>
  <si>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</si>
  <si>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</si>
  <si>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</si>
  <si>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</si>
  <si>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</si>
  <si>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</si>
  <si>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</si>
  <si>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</si>
  <si>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</si>
  <si>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</si>
  <si>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</si>
  <si>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</si>
  <si>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</si>
  <si>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</si>
  <si>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</si>
  <si>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</si>
  <si>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</si>
  <si>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</si>
  <si>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</si>
  <si>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</si>
  <si>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</si>
  <si>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</si>
  <si>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</si>
  <si>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</si>
  <si>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</si>
  <si>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</si>
  <si>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</si>
  <si>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</si>
  <si>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</si>
  <si>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</si>
  <si>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</si>
  <si>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</si>
  <si>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</si>
  <si>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</si>
  <si>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</si>
  <si>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</si>
  <si>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</si>
  <si>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</si>
  <si>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</si>
  <si>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</si>
  <si>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</si>
  <si>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</si>
  <si>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</si>
  <si>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</si>
  <si>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</si>
  <si>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</si>
  <si>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</si>
  <si>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</si>
  <si>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</si>
  <si>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</si>
  <si>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</si>
  <si>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</si>
  <si>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</si>
  <si>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</si>
  <si>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</si>
  <si>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</si>
  <si>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</si>
  <si>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</si>
  <si>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</si>
  <si>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</si>
  <si>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</si>
  <si>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</si>
  <si>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</si>
  <si>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</si>
  <si>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</si>
  <si>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</si>
  <si>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</si>
  <si>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</si>
  <si>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</si>
  <si>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</si>
  <si>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</si>
  <si>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</si>
  <si>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</si>
  <si>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</si>
  <si>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</si>
  <si>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</si>
  <si>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</si>
  <si>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</si>
  <si>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</si>
  <si>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</si>
  <si>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</si>
  <si>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</si>
  <si>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</si>
  <si>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</si>
  <si>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</si>
  <si>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</si>
  <si>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</si>
  <si>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</si>
  <si>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</si>
  <si>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</si>
  <si>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</si>
  <si>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</si>
  <si>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</si>
  <si>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</si>
  <si>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</si>
  <si>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</si>
  <si>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</si>
  <si>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</si>
  <si>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</si>
  <si>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</si>
  <si>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</si>
  <si>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</si>
  <si>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</si>
  <si>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</si>
  <si>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</si>
  <si>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</si>
  <si>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</si>
  <si>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</si>
  <si>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</si>
  <si>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</si>
  <si>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</si>
  <si>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</si>
  <si>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</si>
  <si>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</si>
  <si>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</si>
  <si>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</si>
  <si>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</si>
  <si>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</si>
  <si>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</si>
  <si>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</si>
  <si>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</si>
  <si>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</si>
  <si>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</si>
  <si>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</si>
  <si>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</si>
  <si>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</si>
  <si>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</si>
  <si>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</si>
  <si>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</si>
  <si>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</si>
  <si>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</si>
  <si>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</si>
  <si>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</si>
  <si>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</si>
  <si>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</si>
  <si>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</si>
  <si>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</si>
  <si>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</si>
  <si>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</si>
  <si>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</si>
  <si>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</si>
  <si>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</si>
  <si>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</si>
  <si>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</si>
  <si>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</si>
  <si>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</si>
  <si>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</si>
  <si>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</si>
  <si>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</si>
  <si>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</si>
  <si>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</si>
  <si>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</si>
  <si>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</si>
  <si>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</si>
  <si>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</si>
  <si>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</si>
  <si>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</si>
  <si>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</si>
  <si>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</si>
  <si>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</si>
  <si>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</si>
  <si>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</si>
  <si>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</si>
  <si>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</si>
  <si>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</si>
  <si>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</si>
  <si>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</si>
  <si>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</si>
  <si>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</si>
  <si>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</si>
  <si>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</si>
  <si>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</si>
  <si>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</si>
  <si>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</si>
  <si>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</si>
  <si>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</si>
  <si>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</si>
  <si>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</si>
  <si>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</si>
  <si>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</si>
  <si>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</si>
  <si>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</si>
  <si>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</si>
  <si>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</si>
  <si>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</si>
  <si>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</si>
  <si>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</si>
  <si>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</si>
  <si>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</si>
  <si>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</si>
  <si>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</si>
  <si>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</si>
  <si>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</si>
  <si>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</si>
  <si>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</si>
  <si>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</si>
  <si>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</si>
  <si>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</si>
  <si>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</si>
  <si>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</si>
  <si>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</si>
  <si>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</si>
  <si>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</si>
  <si>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</si>
  <si>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</si>
  <si>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</si>
  <si>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</si>
  <si>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</si>
  <si>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</si>
  <si>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</si>
  <si>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</si>
  <si>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</si>
  <si>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</si>
  <si>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</si>
  <si>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</si>
  <si>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</si>
  <si>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</si>
  <si>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</si>
  <si>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</si>
  <si>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</si>
  <si>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</si>
  <si>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</si>
  <si>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</si>
  <si>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</si>
  <si>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</si>
  <si>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</si>
  <si>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</si>
  <si>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</si>
  <si>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</si>
  <si>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</si>
  <si>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</si>
  <si>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</si>
  <si>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</si>
  <si>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</si>
  <si>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</si>
  <si>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</si>
  <si>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</si>
  <si>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</si>
  <si>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</si>
  <si>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</si>
  <si>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</si>
  <si>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</si>
  <si>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</si>
  <si>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</si>
  <si>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</si>
  <si>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</si>
  <si>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Text box 1</t>
  </si>
  <si>
    <t>Text box 2</t>
  </si>
  <si>
    <t>Text box 3</t>
  </si>
  <si>
    <t>Sales For latest year</t>
  </si>
  <si>
    <t>Sales for last year</t>
  </si>
  <si>
    <t>Growth vs PY</t>
  </si>
  <si>
    <t>Filter buttons for category</t>
  </si>
  <si>
    <t>Filter buttons for segment</t>
  </si>
  <si>
    <t>Filter buttons for ship mode</t>
  </si>
  <si>
    <t>Filter buttons category</t>
  </si>
  <si>
    <t>Filter buttons segment</t>
  </si>
  <si>
    <t>Row Labels</t>
  </si>
  <si>
    <t>Grand Total</t>
  </si>
  <si>
    <t>2014</t>
  </si>
  <si>
    <t>Qtr1</t>
  </si>
  <si>
    <t>Qtr2</t>
  </si>
  <si>
    <t>Qtr3</t>
  </si>
  <si>
    <t>Qtr4</t>
  </si>
  <si>
    <t>2015</t>
  </si>
  <si>
    <t>2016</t>
  </si>
  <si>
    <t>2017</t>
  </si>
  <si>
    <t>Sum of Sales</t>
  </si>
  <si>
    <t>Sum of Profit</t>
  </si>
  <si>
    <t>Sales vs PY</t>
  </si>
  <si>
    <t>Profit vs PY</t>
  </si>
  <si>
    <t>Column Labels</t>
  </si>
  <si>
    <t>Data for table 1 and table 2</t>
  </si>
  <si>
    <t>Data for table 3 and table 4</t>
  </si>
  <si>
    <t>Sum of Quantity</t>
  </si>
  <si>
    <t>Years</t>
  </si>
  <si>
    <t>Quarters</t>
  </si>
  <si>
    <t>Price</t>
  </si>
  <si>
    <t>Chart Data</t>
  </si>
  <si>
    <t>Data for chart 1</t>
  </si>
  <si>
    <t>Data for chart 2</t>
  </si>
  <si>
    <t>vs PY</t>
  </si>
  <si>
    <t>Total</t>
  </si>
  <si>
    <t xml:space="preserve">Sub Category </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</si>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</sst>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 #,##0.00_-;_-* &quot;-&quot;??_-;_-@_-"/>
    <numFmt numFmtId="165" formatCode="_-* #,##0.0_-;\-* #,##0.0_-;_-* &quot;-&quot;??_-;_-@_-"/>
    <numFmt numFmtId="166" formatCode="0.0%"/>
    <numFmt numFmtId="167" formatCode="&quot;$&quot;#,##0.0"/>
    <numFmt numFmtId="168" formatCode="_-* #,##0_-;\-* #,##0_-;_-* &quot;-&quot;??_-;_-@_-"/>
    <numFmt numFmtId="169" formatCode="[Green]0.00%;[Red]\(0.0\)%"/>
    <numFmt numFmtId="170" formatCode="[Green]0.0%\▲;[Red]\(0.0\)%\▼"/>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Arial"/>
      <family val="2"/>
    </font>
  </fonts>
  <fills count="2">
    <fill>
      <patternFill patternType="none"/>
    </fill>
    <fill>
      <patternFill patternType="gray125"/>
    </fill>
  </fills>
  <borders count="13">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9">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0" fontId="2" fillId="0" borderId="0" xfId="0" applyFont="1"/>
    <xf numFmtId="167" fontId="0" fillId="0" borderId="0" xfId="1" applyNumberFormat="1" applyFont="1"/>
    <xf numFmtId="168" fontId="0" fillId="0" borderId="0" xfId="0" applyNumberFormat="1"/>
    <xf numFmtId="0" fontId="3" fillId="0" borderId="0" xfId="0" applyFont="1"/>
    <xf numFmtId="169" fontId="0" fillId="0" borderId="0" xfId="0" applyNumberFormat="1"/>
    <xf numFmtId="170" fontId="2" fillId="0" borderId="0" xfId="2" applyNumberFormat="1" applyFont="1" applyBorder="1"/>
    <xf numFmtId="0" fontId="2" fillId="0" borderId="12" xfId="0" applyFont="1" applyBorder="1" applyAlignment="1">
      <alignment horizontal="left"/>
    </xf>
    <xf numFmtId="165" fontId="2" fillId="0" borderId="12" xfId="0" applyNumberFormat="1" applyFont="1" applyBorder="1"/>
    <xf numFmtId="0" fontId="0" fillId="0" borderId="12" xfId="0" applyBorder="1"/>
    <xf numFmtId="170" fontId="2" fillId="0" borderId="12" xfId="2" applyNumberFormat="1" applyFont="1" applyBorder="1"/>
    <xf numFmtId="168" fontId="0" fillId="0" borderId="0" xfId="1" applyNumberFormat="1" applyFont="1" applyAlignment="1">
      <alignment horizontal="left"/>
    </xf>
    <xf numFmtId="0" fontId="0" fillId="0" borderId="0" xfId="0" applyBorder="1"/>
  </cellXfs>
  <cellStyles count="3">
    <cellStyle name="Comma" xfId="1" builtinId="3"/>
    <cellStyle name="Normal" xfId="0" builtinId="0"/>
    <cellStyle name="Percent" xfId="2" builtinId="5"/>
  </cellStyles>
  <dxfs count="12">
    <dxf>
      <numFmt numFmtId="165" formatCode="_-* #,##0.0_-;\-* #,##0.0_-;_-* &quot;-&quot;??_-;_-@_-"/>
    </dxf>
    <dxf>
      <numFmt numFmtId="168" formatCode="_-* #,##0_-;\-* #,##0_-;_-* &quot;-&quot;??_-;_-@_-"/>
    </dxf>
    <dxf>
      <numFmt numFmtId="2" formatCode="0.00"/>
    </dxf>
    <dxf>
      <numFmt numFmtId="165" formatCode="_-* #,##0.0_-;\-* #,##0.0_-;_-* &quot;-&quot;??_-;_-@_-"/>
    </dxf>
    <dxf>
      <numFmt numFmtId="165" formatCode="_-* #,##0.0_-;\-* #,##0.0_-;_-* &quot;-&quot;??_-;_-@_-"/>
    </dxf>
    <dxf>
      <numFmt numFmtId="165" formatCode="_-* #,##0.0_-;\-* #,##0.0_-;_-* &quot;-&quot;??_-;_-@_-"/>
    </dxf>
    <dxf>
      <numFmt numFmtId="165" formatCode="_-* #,##0.0_-;\-* #,##0.0_-;_-* &quot;-&quot;??_-;_-@_-"/>
    </dxf>
    <dxf>
      <numFmt numFmtId="165" formatCode="_-* #,##0.0_-;\-* #,##0.0_-;_-* &quot;-&quot;??_-;_-@_-"/>
    </dxf>
    <dxf>
      <numFmt numFmtId="19" formatCode="m/d/yyyy"/>
    </dxf>
    <dxf>
      <numFmt numFmtId="19" formatCode="m/d/yyyy"/>
    </dxf>
    <dxf>
      <font>
        <b/>
        <color theme="1"/>
      </font>
      <border>
        <bottom style="thin">
          <color theme="4"/>
        </bottom>
        <vertical/>
        <horizontal/>
      </border>
    </dxf>
    <dxf>
      <font>
        <strike val="0"/>
        <color theme="1"/>
      </font>
      <border diagonalUp="0" diagonalDown="0">
        <left/>
        <right/>
        <top/>
        <bottom/>
        <vertical/>
        <horizontal/>
      </border>
    </dxf>
  </dxfs>
  <tableStyles count="1" defaultTableStyle="TableStyleMedium2" defaultPivotStyle="PivotStyleLight16">
    <tableStyle name="Slicer_noborder" pivot="0" table="0" count="10" xr9:uid="{41CEC7D3-4D18-4DC8-B9C2-FE07DB0B96CB}">
      <tableStyleElement type="wholeTable" dxfId="11"/>
      <tableStyleElement type="headerRow" dxfId="1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openxmlformats.org/officeDocument/2006/relationships/sheetMetadata" Target="metadata.xml"/><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States with highest all time Sales</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394235174635248E-2"/>
          <c:y val="0.13506675279931096"/>
          <c:w val="0.90180754956003861"/>
          <c:h val="0.67545075518660946"/>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Tables'!$D$75:$D$84</c:f>
              <c:strCache>
                <c:ptCount val="10"/>
                <c:pt idx="0">
                  <c:v>New York</c:v>
                </c:pt>
                <c:pt idx="1">
                  <c:v>Michigan</c:v>
                </c:pt>
                <c:pt idx="2">
                  <c:v>California</c:v>
                </c:pt>
                <c:pt idx="3">
                  <c:v>Ohio</c:v>
                </c:pt>
                <c:pt idx="4">
                  <c:v>Pennsylvania</c:v>
                </c:pt>
                <c:pt idx="5">
                  <c:v>Rhode Island</c:v>
                </c:pt>
                <c:pt idx="6">
                  <c:v>Georgia</c:v>
                </c:pt>
                <c:pt idx="7">
                  <c:v>Texas</c:v>
                </c:pt>
                <c:pt idx="8">
                  <c:v>Virginia</c:v>
                </c:pt>
                <c:pt idx="9">
                  <c:v>Arizona</c:v>
                </c:pt>
              </c:strCache>
            </c:strRef>
          </c:cat>
          <c:val>
            <c:numRef>
              <c:f>'Pivot Tables'!$E$75:$E$84</c:f>
              <c:numCache>
                <c:formatCode>_-* #,##0.0_-;\-* #,##0.0_-;_-* "-"??_-;_-@_-</c:formatCode>
                <c:ptCount val="10"/>
                <c:pt idx="0">
                  <c:v>6817.0219999999999</c:v>
                </c:pt>
                <c:pt idx="1">
                  <c:v>4774.652</c:v>
                </c:pt>
                <c:pt idx="2">
                  <c:v>2993.070000000002</c:v>
                </c:pt>
                <c:pt idx="3">
                  <c:v>1837.047</c:v>
                </c:pt>
                <c:pt idx="4">
                  <c:v>1785.0039999999995</c:v>
                </c:pt>
                <c:pt idx="5">
                  <c:v>1672.8</c:v>
                </c:pt>
                <c:pt idx="6">
                  <c:v>1285.3300000000002</c:v>
                </c:pt>
                <c:pt idx="7">
                  <c:v>1161.9840000000002</c:v>
                </c:pt>
                <c:pt idx="8">
                  <c:v>850.91999999999985</c:v>
                </c:pt>
                <c:pt idx="9">
                  <c:v>707.62499999999989</c:v>
                </c:pt>
              </c:numCache>
            </c:numRef>
          </c:val>
          <c:extLst>
            <c:ext xmlns:c16="http://schemas.microsoft.com/office/drawing/2014/chart" uri="{C3380CC4-5D6E-409C-BE32-E72D297353CC}">
              <c16:uniqueId val="{00000000-6E00-437A-9DE5-793E7AEB84A8}"/>
            </c:ext>
          </c:extLst>
        </c:ser>
        <c:dLbls>
          <c:showLegendKey val="0"/>
          <c:showVal val="0"/>
          <c:showCatName val="0"/>
          <c:showSerName val="0"/>
          <c:showPercent val="0"/>
          <c:showBubbleSize val="0"/>
        </c:dLbls>
        <c:gapWidth val="52"/>
        <c:overlap val="-27"/>
        <c:axId val="653470063"/>
        <c:axId val="653464783"/>
      </c:barChart>
      <c:catAx>
        <c:axId val="653470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53464783"/>
        <c:crosses val="autoZero"/>
        <c:auto val="1"/>
        <c:lblAlgn val="ctr"/>
        <c:lblOffset val="100"/>
        <c:noMultiLvlLbl val="0"/>
      </c:catAx>
      <c:valAx>
        <c:axId val="653464783"/>
        <c:scaling>
          <c:orientation val="minMax"/>
        </c:scaling>
        <c:delete val="0"/>
        <c:axPos val="l"/>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53470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803803284880132E-2"/>
          <c:y val="8.6116169231179401E-2"/>
          <c:w val="0.86755955681901076"/>
          <c:h val="0.72606154509890009"/>
        </c:manualLayout>
      </c:layout>
      <c:barChart>
        <c:barDir val="col"/>
        <c:grouping val="clustered"/>
        <c:varyColors val="0"/>
        <c:ser>
          <c:idx val="0"/>
          <c:order val="0"/>
          <c:tx>
            <c:strRef>
              <c:f>'Pivot Tables'!$H$52</c:f>
              <c:strCache>
                <c:ptCount val="1"/>
                <c:pt idx="0">
                  <c:v>Sales</c:v>
                </c:pt>
              </c:strCache>
            </c:strRef>
          </c:tx>
          <c:spPr>
            <a:solidFill>
              <a:schemeClr val="accent1"/>
            </a:solidFill>
            <a:ln>
              <a:noFill/>
            </a:ln>
            <a:effectLst/>
          </c:spPr>
          <c:invertIfNegative val="0"/>
          <c:cat>
            <c:multiLvlStrRef>
              <c:f>'Pivot Tables'!$F$53:$G$68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'Pivot Tables'!$H$53:$H$68</c:f>
              <c:numCache>
                <c:formatCode>"$"#,##0.0</c:formatCode>
                <c:ptCount val="16"/>
                <c:pt idx="0">
                  <c:v>344.16800000000001</c:v>
                </c:pt>
                <c:pt idx="1">
                  <c:v>706.4799999999999</c:v>
                </c:pt>
                <c:pt idx="2">
                  <c:v>120.55000000000001</c:v>
                </c:pt>
                <c:pt idx="3">
                  <c:v>787.20999999999981</c:v>
                </c:pt>
                <c:pt idx="4">
                  <c:v>165.304</c:v>
                </c:pt>
                <c:pt idx="5">
                  <c:v>4918.351999999999</c:v>
                </c:pt>
                <c:pt idx="6">
                  <c:v>157.048</c:v>
                </c:pt>
                <c:pt idx="7">
                  <c:v>567.87</c:v>
                </c:pt>
                <c:pt idx="8">
                  <c:v>1481.8100000000002</c:v>
                </c:pt>
                <c:pt idx="9">
                  <c:v>935.86699999999985</c:v>
                </c:pt>
                <c:pt idx="10">
                  <c:v>7872.2559999999994</c:v>
                </c:pt>
                <c:pt idx="11">
                  <c:v>2066.38</c:v>
                </c:pt>
                <c:pt idx="12">
                  <c:v>316.95299999999997</c:v>
                </c:pt>
                <c:pt idx="13">
                  <c:v>3181.72</c:v>
                </c:pt>
                <c:pt idx="14">
                  <c:v>1381.3090000000002</c:v>
                </c:pt>
                <c:pt idx="15">
                  <c:v>2387.0360000000001</c:v>
                </c:pt>
              </c:numCache>
            </c:numRef>
          </c:val>
          <c:extLst>
            <c:ext xmlns:c16="http://schemas.microsoft.com/office/drawing/2014/chart" uri="{C3380CC4-5D6E-409C-BE32-E72D297353CC}">
              <c16:uniqueId val="{00000000-EE08-4B29-8F53-B8809F121CB0}"/>
            </c:ext>
          </c:extLst>
        </c:ser>
        <c:dLbls>
          <c:showLegendKey val="0"/>
          <c:showVal val="0"/>
          <c:showCatName val="0"/>
          <c:showSerName val="0"/>
          <c:showPercent val="0"/>
          <c:showBubbleSize val="0"/>
        </c:dLbls>
        <c:gapWidth val="31"/>
        <c:axId val="604133999"/>
        <c:axId val="604125359"/>
      </c:barChart>
      <c:lineChart>
        <c:grouping val="standard"/>
        <c:varyColors val="0"/>
        <c:ser>
          <c:idx val="1"/>
          <c:order val="1"/>
          <c:tx>
            <c:strRef>
              <c:f>'Pivot Tables'!$I$52</c:f>
              <c:strCache>
                <c:ptCount val="1"/>
                <c:pt idx="0">
                  <c:v>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Tables'!$F$53:$G$68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'Pivot Tables'!$I$53:$I$68</c:f>
              <c:numCache>
                <c:formatCode>"$"#,##0.0</c:formatCode>
                <c:ptCount val="16"/>
                <c:pt idx="0">
                  <c:v>49.166857142857147</c:v>
                </c:pt>
                <c:pt idx="1">
                  <c:v>20.185142857142854</c:v>
                </c:pt>
                <c:pt idx="2">
                  <c:v>3.2581081081081082</c:v>
                </c:pt>
                <c:pt idx="3">
                  <c:v>24.600312499999994</c:v>
                </c:pt>
                <c:pt idx="4">
                  <c:v>27.550666666666668</c:v>
                </c:pt>
                <c:pt idx="5">
                  <c:v>79.328258064516106</c:v>
                </c:pt>
                <c:pt idx="6">
                  <c:v>8.2656842105263166</c:v>
                </c:pt>
                <c:pt idx="7">
                  <c:v>12.082340425531916</c:v>
                </c:pt>
                <c:pt idx="8">
                  <c:v>35.281190476190481</c:v>
                </c:pt>
                <c:pt idx="9">
                  <c:v>19.497229166666664</c:v>
                </c:pt>
                <c:pt idx="10">
                  <c:v>102.2370909090909</c:v>
                </c:pt>
                <c:pt idx="11">
                  <c:v>25.199756097560979</c:v>
                </c:pt>
                <c:pt idx="12">
                  <c:v>9.3221470588235285</c:v>
                </c:pt>
                <c:pt idx="13">
                  <c:v>29.46037037037037</c:v>
                </c:pt>
                <c:pt idx="14">
                  <c:v>15.696693181818183</c:v>
                </c:pt>
                <c:pt idx="15">
                  <c:v>16.692559440559442</c:v>
                </c:pt>
              </c:numCache>
            </c:numRef>
          </c:val>
          <c:smooth val="0"/>
          <c:extLst>
            <c:ext xmlns:c16="http://schemas.microsoft.com/office/drawing/2014/chart" uri="{C3380CC4-5D6E-409C-BE32-E72D297353CC}">
              <c16:uniqueId val="{00000001-EE08-4B29-8F53-B8809F121CB0}"/>
            </c:ext>
          </c:extLst>
        </c:ser>
        <c:dLbls>
          <c:showLegendKey val="0"/>
          <c:showVal val="0"/>
          <c:showCatName val="0"/>
          <c:showSerName val="0"/>
          <c:showPercent val="0"/>
          <c:showBubbleSize val="0"/>
        </c:dLbls>
        <c:marker val="1"/>
        <c:smooth val="0"/>
        <c:axId val="653386543"/>
        <c:axId val="653385103"/>
      </c:lineChart>
      <c:catAx>
        <c:axId val="604133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04125359"/>
        <c:crosses val="autoZero"/>
        <c:auto val="1"/>
        <c:lblAlgn val="ctr"/>
        <c:lblOffset val="100"/>
        <c:noMultiLvlLbl val="0"/>
      </c:catAx>
      <c:valAx>
        <c:axId val="604125359"/>
        <c:scaling>
          <c:orientation val="minMax"/>
        </c:scaling>
        <c:delete val="0"/>
        <c:axPos val="l"/>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95000"/>
                    <a:lumOff val="5000"/>
                  </a:schemeClr>
                </a:solidFill>
                <a:latin typeface="+mn-lt"/>
                <a:ea typeface="+mn-ea"/>
                <a:cs typeface="+mn-cs"/>
              </a:defRPr>
            </a:pPr>
            <a:endParaRPr lang="en-US"/>
          </a:p>
        </c:txPr>
        <c:crossAx val="604133999"/>
        <c:crosses val="autoZero"/>
        <c:crossBetween val="between"/>
      </c:valAx>
      <c:valAx>
        <c:axId val="653385103"/>
        <c:scaling>
          <c:orientation val="minMax"/>
        </c:scaling>
        <c:delete val="0"/>
        <c:axPos val="r"/>
        <c:numFmt formatCode="&quot;$&quot;#,##0.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53386543"/>
        <c:crosses val="max"/>
        <c:crossBetween val="between"/>
      </c:valAx>
      <c:catAx>
        <c:axId val="653386543"/>
        <c:scaling>
          <c:orientation val="minMax"/>
        </c:scaling>
        <c:delete val="1"/>
        <c:axPos val="b"/>
        <c:numFmt formatCode="General" sourceLinked="1"/>
        <c:majorTickMark val="out"/>
        <c:minorTickMark val="none"/>
        <c:tickLblPos val="nextTo"/>
        <c:crossAx val="65338510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142875</xdr:colOff>
      <xdr:row>10</xdr:row>
      <xdr:rowOff>19050</xdr:rowOff>
    </xdr:from>
    <xdr:to>
      <xdr:col>27</xdr:col>
      <xdr:colOff>150109</xdr:colOff>
      <xdr:row>10</xdr:row>
      <xdr:rowOff>19050</xdr:rowOff>
    </xdr:to>
    <xdr:cxnSp macro="">
      <xdr:nvCxnSpPr>
        <xdr:cNvPr id="3" name="Straight Connector 2">
          <a:extLst>
            <a:ext uri="{FF2B5EF4-FFF2-40B4-BE49-F238E27FC236}">
              <a16:creationId xmlns:a16="http://schemas.microsoft.com/office/drawing/2014/main" id="{00000000-0008-0000-0300-000003000000}"/>
            </a:ext>
          </a:extLst>
        </xdr:cNvPr>
        <xdr:cNvCxnSpPr/>
      </xdr:nvCxnSpPr>
      <xdr:spPr>
        <a:xfrm>
          <a:off x="142875" y="1823027"/>
          <a:ext cx="18174566" cy="0"/>
        </a:xfrm>
        <a:prstGeom prst="line">
          <a:avLst/>
        </a:prstGeom>
      </xdr:spPr>
      <xdr:style>
        <a:lnRef idx="3">
          <a:schemeClr val="accent1"/>
        </a:lnRef>
        <a:fillRef idx="0">
          <a:schemeClr val="accent1"/>
        </a:fillRef>
        <a:effectRef idx="2">
          <a:schemeClr val="accent1"/>
        </a:effectRef>
        <a:fontRef idx="minor">
          <a:schemeClr val="tx1"/>
        </a:fontRef>
      </xdr:style>
    </xdr:cxnSp>
    <xdr:clientData/>
  </xdr:twoCellAnchor>
  <xdr:twoCellAnchor editAs="absolute">
    <xdr:from>
      <xdr:col>0</xdr:col>
      <xdr:colOff>8844</xdr:colOff>
      <xdr:row>27</xdr:row>
      <xdr:rowOff>26628</xdr:rowOff>
    </xdr:from>
    <xdr:to>
      <xdr:col>27</xdr:col>
      <xdr:colOff>30877</xdr:colOff>
      <xdr:row>27</xdr:row>
      <xdr:rowOff>26628</xdr:rowOff>
    </xdr:to>
    <xdr:cxnSp macro="">
      <xdr:nvCxnSpPr>
        <xdr:cNvPr id="4" name="Straight Connector 3">
          <a:extLst>
            <a:ext uri="{FF2B5EF4-FFF2-40B4-BE49-F238E27FC236}">
              <a16:creationId xmlns:a16="http://schemas.microsoft.com/office/drawing/2014/main" id="{00000000-0008-0000-0300-000004000000}"/>
            </a:ext>
          </a:extLst>
        </xdr:cNvPr>
        <xdr:cNvCxnSpPr/>
      </xdr:nvCxnSpPr>
      <xdr:spPr>
        <a:xfrm>
          <a:off x="8844" y="5409955"/>
          <a:ext cx="18820391" cy="0"/>
        </a:xfrm>
        <a:prstGeom prst="line">
          <a:avLst/>
        </a:prstGeom>
      </xdr:spPr>
      <xdr:style>
        <a:lnRef idx="3">
          <a:schemeClr val="accent1"/>
        </a:lnRef>
        <a:fillRef idx="0">
          <a:schemeClr val="accent1"/>
        </a:fillRef>
        <a:effectRef idx="2">
          <a:schemeClr val="accent1"/>
        </a:effectRef>
        <a:fontRef idx="minor">
          <a:schemeClr val="tx1"/>
        </a:fontRef>
      </xdr:style>
    </xdr:cxnSp>
    <xdr:clientData/>
  </xdr:twoCellAnchor>
  <xdr:twoCellAnchor editAs="absolute">
    <xdr:from>
      <xdr:col>1</xdr:col>
      <xdr:colOff>207671</xdr:colOff>
      <xdr:row>4</xdr:row>
      <xdr:rowOff>65447</xdr:rowOff>
    </xdr:from>
    <xdr:to>
      <xdr:col>4</xdr:col>
      <xdr:colOff>716393</xdr:colOff>
      <xdr:row>9</xdr:row>
      <xdr:rowOff>74972</xdr:rowOff>
    </xdr:to>
    <xdr:sp macro="" textlink="'Pivot Tables'!B5">
      <xdr:nvSpPr>
        <xdr:cNvPr id="10" name="Rectangle: Rounded Corners 9">
          <a:extLst>
            <a:ext uri="{FF2B5EF4-FFF2-40B4-BE49-F238E27FC236}">
              <a16:creationId xmlns:a16="http://schemas.microsoft.com/office/drawing/2014/main" id="{5F709999-5238-457D-9AA0-02FA7002673D}"/>
            </a:ext>
          </a:extLst>
        </xdr:cNvPr>
        <xdr:cNvSpPr/>
      </xdr:nvSpPr>
      <xdr:spPr>
        <a:xfrm>
          <a:off x="852341" y="782276"/>
          <a:ext cx="2743200" cy="911514"/>
        </a:xfrm>
        <a:prstGeom prst="roundRect">
          <a:avLst/>
        </a:prstGeom>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F5C6EFF-A70D-4E14-8A8F-C64414C1FDFA}" type="TxLink">
            <a:rPr lang="en-US" sz="3600" b="1" i="0" u="none" strike="noStrike">
              <a:solidFill>
                <a:schemeClr val="bg1"/>
              </a:solidFill>
              <a:latin typeface="Calibri"/>
              <a:ea typeface="Calibri"/>
              <a:cs typeface="Calibri"/>
            </a:rPr>
            <a:pPr marL="0" indent="0" algn="ctr"/>
            <a:t> 733,215 </a:t>
          </a:fld>
          <a:endParaRPr lang="en-US" sz="3600" b="1" i="0" u="none" strike="noStrike">
            <a:solidFill>
              <a:schemeClr val="bg1"/>
            </a:solidFill>
            <a:latin typeface="Calibri"/>
            <a:ea typeface="Calibri"/>
            <a:cs typeface="Calibri"/>
          </a:endParaRPr>
        </a:p>
      </xdr:txBody>
    </xdr:sp>
    <xdr:clientData/>
  </xdr:twoCellAnchor>
  <xdr:twoCellAnchor editAs="absolute">
    <xdr:from>
      <xdr:col>2</xdr:col>
      <xdr:colOff>140565</xdr:colOff>
      <xdr:row>4</xdr:row>
      <xdr:rowOff>55201</xdr:rowOff>
    </xdr:from>
    <xdr:to>
      <xdr:col>4</xdr:col>
      <xdr:colOff>154565</xdr:colOff>
      <xdr:row>7</xdr:row>
      <xdr:rowOff>1023</xdr:rowOff>
    </xdr:to>
    <xdr:sp macro="" textlink="">
      <xdr:nvSpPr>
        <xdr:cNvPr id="16" name="TextBox 15">
          <a:extLst>
            <a:ext uri="{FF2B5EF4-FFF2-40B4-BE49-F238E27FC236}">
              <a16:creationId xmlns:a16="http://schemas.microsoft.com/office/drawing/2014/main" id="{3239A536-135F-8E95-FBD5-88FF6B43A341}"/>
            </a:ext>
          </a:extLst>
        </xdr:cNvPr>
        <xdr:cNvSpPr txBox="1"/>
      </xdr:nvSpPr>
      <xdr:spPr>
        <a:xfrm>
          <a:off x="1439429" y="776792"/>
          <a:ext cx="1594284" cy="4840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Sales Latest Year</a:t>
          </a:r>
        </a:p>
      </xdr:txBody>
    </xdr:sp>
    <xdr:clientData/>
  </xdr:twoCellAnchor>
  <xdr:twoCellAnchor editAs="absolute">
    <xdr:from>
      <xdr:col>4</xdr:col>
      <xdr:colOff>1007281</xdr:colOff>
      <xdr:row>4</xdr:row>
      <xdr:rowOff>65447</xdr:rowOff>
    </xdr:from>
    <xdr:to>
      <xdr:col>9</xdr:col>
      <xdr:colOff>84799</xdr:colOff>
      <xdr:row>9</xdr:row>
      <xdr:rowOff>74972</xdr:rowOff>
    </xdr:to>
    <xdr:sp macro="" textlink="'Pivot Tables'!B4">
      <xdr:nvSpPr>
        <xdr:cNvPr id="21" name="Rectangle: Rounded Corners 20">
          <a:extLst>
            <a:ext uri="{FF2B5EF4-FFF2-40B4-BE49-F238E27FC236}">
              <a16:creationId xmlns:a16="http://schemas.microsoft.com/office/drawing/2014/main" id="{BEDFF35C-9508-4D5B-BFD3-12E8AFE47ADA}"/>
            </a:ext>
          </a:extLst>
        </xdr:cNvPr>
        <xdr:cNvSpPr/>
      </xdr:nvSpPr>
      <xdr:spPr>
        <a:xfrm>
          <a:off x="3886429" y="782276"/>
          <a:ext cx="2743200" cy="911514"/>
        </a:xfrm>
        <a:prstGeom prst="roundRect">
          <a:avLst/>
        </a:prstGeom>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BB184EF-B56E-4911-9949-FC9AA384BFC2}" type="TxLink">
            <a:rPr lang="en-US" sz="3600" b="1" i="0" u="none" strike="noStrike">
              <a:solidFill>
                <a:schemeClr val="bg1"/>
              </a:solidFill>
              <a:latin typeface="Calibri"/>
              <a:ea typeface="Calibri"/>
              <a:cs typeface="Calibri"/>
            </a:rPr>
            <a:pPr marL="0" indent="0" algn="ctr"/>
            <a:t> 609,206 </a:t>
          </a:fld>
          <a:endParaRPr lang="en-US" sz="3600" b="1" i="0" u="none" strike="noStrike">
            <a:solidFill>
              <a:schemeClr val="bg1"/>
            </a:solidFill>
            <a:latin typeface="Calibri"/>
            <a:ea typeface="Calibri"/>
            <a:cs typeface="Calibri"/>
          </a:endParaRPr>
        </a:p>
      </xdr:txBody>
    </xdr:sp>
    <xdr:clientData/>
  </xdr:twoCellAnchor>
  <xdr:twoCellAnchor editAs="absolute">
    <xdr:from>
      <xdr:col>6</xdr:col>
      <xdr:colOff>29010</xdr:colOff>
      <xdr:row>4</xdr:row>
      <xdr:rowOff>84065</xdr:rowOff>
    </xdr:from>
    <xdr:to>
      <xdr:col>8</xdr:col>
      <xdr:colOff>67111</xdr:colOff>
      <xdr:row>7</xdr:row>
      <xdr:rowOff>26915</xdr:rowOff>
    </xdr:to>
    <xdr:sp macro="" textlink="">
      <xdr:nvSpPr>
        <xdr:cNvPr id="22" name="TextBox 21">
          <a:extLst>
            <a:ext uri="{FF2B5EF4-FFF2-40B4-BE49-F238E27FC236}">
              <a16:creationId xmlns:a16="http://schemas.microsoft.com/office/drawing/2014/main" id="{4BE54602-F1B9-4402-B889-2D39B447E1CD}"/>
            </a:ext>
          </a:extLst>
        </xdr:cNvPr>
        <xdr:cNvSpPr txBox="1"/>
      </xdr:nvSpPr>
      <xdr:spPr>
        <a:xfrm>
          <a:off x="4620783" y="805656"/>
          <a:ext cx="1341726" cy="4840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Sales Last Year</a:t>
          </a:r>
        </a:p>
      </xdr:txBody>
    </xdr:sp>
    <xdr:clientData/>
  </xdr:twoCellAnchor>
  <xdr:twoCellAnchor editAs="absolute">
    <xdr:from>
      <xdr:col>9</xdr:col>
      <xdr:colOff>380449</xdr:colOff>
      <xdr:row>4</xdr:row>
      <xdr:rowOff>65447</xdr:rowOff>
    </xdr:from>
    <xdr:to>
      <xdr:col>12</xdr:col>
      <xdr:colOff>664468</xdr:colOff>
      <xdr:row>9</xdr:row>
      <xdr:rowOff>74972</xdr:rowOff>
    </xdr:to>
    <xdr:sp macro="" textlink="'Pivot Tables'!E5">
      <xdr:nvSpPr>
        <xdr:cNvPr id="23" name="Rectangle: Rounded Corners 22">
          <a:extLst>
            <a:ext uri="{FF2B5EF4-FFF2-40B4-BE49-F238E27FC236}">
              <a16:creationId xmlns:a16="http://schemas.microsoft.com/office/drawing/2014/main" id="{532C6171-D799-4889-AC62-915D33E6A256}"/>
            </a:ext>
          </a:extLst>
        </xdr:cNvPr>
        <xdr:cNvSpPr/>
      </xdr:nvSpPr>
      <xdr:spPr>
        <a:xfrm>
          <a:off x="6920517" y="782276"/>
          <a:ext cx="2743200" cy="911514"/>
        </a:xfrm>
        <a:prstGeom prst="roundRect">
          <a:avLst/>
        </a:prstGeom>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74BD121-4D3B-45CF-A6D9-4A2E43F4F7DA}" type="TxLink">
            <a:rPr lang="en-US" sz="3600" b="1" i="0" u="none" strike="noStrike">
              <a:solidFill>
                <a:schemeClr val="bg1"/>
              </a:solidFill>
              <a:latin typeface="Calibri"/>
              <a:ea typeface="Calibri"/>
              <a:cs typeface="Calibri"/>
            </a:rPr>
            <a:pPr marL="0" indent="0" algn="ctr"/>
            <a:t>20.4%</a:t>
          </a:fld>
          <a:endParaRPr lang="en-US" sz="3600" b="1" i="0" u="none" strike="noStrike">
            <a:solidFill>
              <a:schemeClr val="bg1"/>
            </a:solidFill>
            <a:latin typeface="Calibri"/>
            <a:ea typeface="Calibri"/>
            <a:cs typeface="Calibri"/>
          </a:endParaRPr>
        </a:p>
      </xdr:txBody>
    </xdr:sp>
    <xdr:clientData/>
  </xdr:twoCellAnchor>
  <xdr:twoCellAnchor editAs="absolute">
    <xdr:from>
      <xdr:col>9</xdr:col>
      <xdr:colOff>924648</xdr:colOff>
      <xdr:row>4</xdr:row>
      <xdr:rowOff>84065</xdr:rowOff>
    </xdr:from>
    <xdr:to>
      <xdr:col>11</xdr:col>
      <xdr:colOff>534556</xdr:colOff>
      <xdr:row>7</xdr:row>
      <xdr:rowOff>26915</xdr:rowOff>
    </xdr:to>
    <xdr:sp macro="" textlink="">
      <xdr:nvSpPr>
        <xdr:cNvPr id="24" name="TextBox 23">
          <a:extLst>
            <a:ext uri="{FF2B5EF4-FFF2-40B4-BE49-F238E27FC236}">
              <a16:creationId xmlns:a16="http://schemas.microsoft.com/office/drawing/2014/main" id="{F992D371-0267-411A-9DCD-DAD227252407}"/>
            </a:ext>
          </a:extLst>
        </xdr:cNvPr>
        <xdr:cNvSpPr txBox="1"/>
      </xdr:nvSpPr>
      <xdr:spPr>
        <a:xfrm>
          <a:off x="6793636" y="805656"/>
          <a:ext cx="1341726" cy="4840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Sales growth</a:t>
          </a:r>
          <a:r>
            <a:rPr lang="en-US" sz="1100" baseline="0">
              <a:solidFill>
                <a:schemeClr val="bg1"/>
              </a:solidFill>
            </a:rPr>
            <a:t> vs PY</a:t>
          </a:r>
          <a:endParaRPr lang="en-US" sz="1100">
            <a:solidFill>
              <a:schemeClr val="bg1"/>
            </a:solidFill>
          </a:endParaRPr>
        </a:p>
      </xdr:txBody>
    </xdr:sp>
    <xdr:clientData/>
  </xdr:twoCellAnchor>
  <xdr:twoCellAnchor editAs="absolute">
    <xdr:from>
      <xdr:col>13</xdr:col>
      <xdr:colOff>268275</xdr:colOff>
      <xdr:row>4</xdr:row>
      <xdr:rowOff>65447</xdr:rowOff>
    </xdr:from>
    <xdr:to>
      <xdr:col>17</xdr:col>
      <xdr:colOff>211703</xdr:colOff>
      <xdr:row>9</xdr:row>
      <xdr:rowOff>74972</xdr:rowOff>
    </xdr:to>
    <xdr:sp macro="" textlink="'Pivot Tables'!C5">
      <xdr:nvSpPr>
        <xdr:cNvPr id="25" name="Rectangle: Rounded Corners 24">
          <a:extLst>
            <a:ext uri="{FF2B5EF4-FFF2-40B4-BE49-F238E27FC236}">
              <a16:creationId xmlns:a16="http://schemas.microsoft.com/office/drawing/2014/main" id="{27DE7BE7-9A43-4DA1-9CEA-591BE11AEA3A}"/>
            </a:ext>
          </a:extLst>
        </xdr:cNvPr>
        <xdr:cNvSpPr/>
      </xdr:nvSpPr>
      <xdr:spPr>
        <a:xfrm>
          <a:off x="9954605" y="782276"/>
          <a:ext cx="2743200" cy="911514"/>
        </a:xfrm>
        <a:prstGeom prst="roundRect">
          <a:avLst/>
        </a:prstGeom>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179FB7D-BB2D-4E67-825B-EA15A5D75DEC}" type="TxLink">
            <a:rPr lang="en-US" sz="3600" b="1" i="0" u="none" strike="noStrike">
              <a:solidFill>
                <a:schemeClr val="bg1"/>
              </a:solidFill>
              <a:latin typeface="Calibri"/>
              <a:ea typeface="Calibri"/>
              <a:cs typeface="Calibri"/>
            </a:rPr>
            <a:pPr marL="0" indent="0" algn="ctr"/>
            <a:t> 93,439 </a:t>
          </a:fld>
          <a:endParaRPr lang="en-US" sz="3600" b="1" i="0" u="none" strike="noStrike">
            <a:solidFill>
              <a:schemeClr val="bg1"/>
            </a:solidFill>
            <a:latin typeface="Calibri"/>
            <a:ea typeface="Calibri"/>
            <a:cs typeface="Calibri"/>
          </a:endParaRPr>
        </a:p>
      </xdr:txBody>
    </xdr:sp>
    <xdr:clientData/>
  </xdr:twoCellAnchor>
  <xdr:twoCellAnchor editAs="absolute">
    <xdr:from>
      <xdr:col>14</xdr:col>
      <xdr:colOff>26726</xdr:colOff>
      <xdr:row>4</xdr:row>
      <xdr:rowOff>84065</xdr:rowOff>
    </xdr:from>
    <xdr:to>
      <xdr:col>16</xdr:col>
      <xdr:colOff>78240</xdr:colOff>
      <xdr:row>7</xdr:row>
      <xdr:rowOff>26915</xdr:rowOff>
    </xdr:to>
    <xdr:sp macro="" textlink="">
      <xdr:nvSpPr>
        <xdr:cNvPr id="26" name="TextBox 25">
          <a:extLst>
            <a:ext uri="{FF2B5EF4-FFF2-40B4-BE49-F238E27FC236}">
              <a16:creationId xmlns:a16="http://schemas.microsoft.com/office/drawing/2014/main" id="{4EE9A70F-CF5F-484A-90FB-A417578C5407}"/>
            </a:ext>
          </a:extLst>
        </xdr:cNvPr>
        <xdr:cNvSpPr txBox="1"/>
      </xdr:nvSpPr>
      <xdr:spPr>
        <a:xfrm>
          <a:off x="10366379" y="805656"/>
          <a:ext cx="1341725" cy="4840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Profit</a:t>
          </a:r>
          <a:r>
            <a:rPr lang="en-US" sz="1100" baseline="0">
              <a:solidFill>
                <a:schemeClr val="bg1"/>
              </a:solidFill>
            </a:rPr>
            <a:t> Latest Year</a:t>
          </a:r>
          <a:endParaRPr lang="en-US" sz="1100">
            <a:solidFill>
              <a:schemeClr val="bg1"/>
            </a:solidFill>
          </a:endParaRPr>
        </a:p>
      </xdr:txBody>
    </xdr:sp>
    <xdr:clientData/>
  </xdr:twoCellAnchor>
  <xdr:twoCellAnchor editAs="absolute">
    <xdr:from>
      <xdr:col>17</xdr:col>
      <xdr:colOff>502591</xdr:colOff>
      <xdr:row>4</xdr:row>
      <xdr:rowOff>65447</xdr:rowOff>
    </xdr:from>
    <xdr:to>
      <xdr:col>22</xdr:col>
      <xdr:colOff>227230</xdr:colOff>
      <xdr:row>9</xdr:row>
      <xdr:rowOff>74972</xdr:rowOff>
    </xdr:to>
    <xdr:sp macro="" textlink="'Pivot Tables'!C4">
      <xdr:nvSpPr>
        <xdr:cNvPr id="27" name="Rectangle: Rounded Corners 26">
          <a:extLst>
            <a:ext uri="{FF2B5EF4-FFF2-40B4-BE49-F238E27FC236}">
              <a16:creationId xmlns:a16="http://schemas.microsoft.com/office/drawing/2014/main" id="{0E6500B2-7993-4583-BC30-EA35E84F2FCC}"/>
            </a:ext>
          </a:extLst>
        </xdr:cNvPr>
        <xdr:cNvSpPr/>
      </xdr:nvSpPr>
      <xdr:spPr>
        <a:xfrm>
          <a:off x="12988693" y="782276"/>
          <a:ext cx="2743200" cy="911514"/>
        </a:xfrm>
        <a:prstGeom prst="roundRect">
          <a:avLst/>
        </a:prstGeom>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98FA568-BB05-4F7A-8491-9EAC35B96792}" type="TxLink">
            <a:rPr lang="en-US" sz="3600" b="1" i="0" u="none" strike="noStrike">
              <a:solidFill>
                <a:schemeClr val="bg1"/>
              </a:solidFill>
              <a:latin typeface="Calibri"/>
              <a:ea typeface="Calibri"/>
              <a:cs typeface="Calibri"/>
            </a:rPr>
            <a:pPr marL="0" indent="0" algn="ctr"/>
            <a:t> 81,795 </a:t>
          </a:fld>
          <a:endParaRPr lang="en-US" sz="3600" b="1" i="0" u="none" strike="noStrike">
            <a:solidFill>
              <a:schemeClr val="bg1"/>
            </a:solidFill>
            <a:latin typeface="Calibri"/>
            <a:ea typeface="Calibri"/>
            <a:cs typeface="Calibri"/>
          </a:endParaRPr>
        </a:p>
      </xdr:txBody>
    </xdr:sp>
    <xdr:clientData/>
  </xdr:twoCellAnchor>
  <xdr:twoCellAnchor editAs="absolute">
    <xdr:from>
      <xdr:col>18</xdr:col>
      <xdr:colOff>55582</xdr:colOff>
      <xdr:row>4</xdr:row>
      <xdr:rowOff>84065</xdr:rowOff>
    </xdr:from>
    <xdr:to>
      <xdr:col>20</xdr:col>
      <xdr:colOff>411183</xdr:colOff>
      <xdr:row>7</xdr:row>
      <xdr:rowOff>26915</xdr:rowOff>
    </xdr:to>
    <xdr:sp macro="" textlink="">
      <xdr:nvSpPr>
        <xdr:cNvPr id="28" name="TextBox 27">
          <a:extLst>
            <a:ext uri="{FF2B5EF4-FFF2-40B4-BE49-F238E27FC236}">
              <a16:creationId xmlns:a16="http://schemas.microsoft.com/office/drawing/2014/main" id="{D3400DF3-8C4E-4C20-812A-486CB80F8CC8}"/>
            </a:ext>
          </a:extLst>
        </xdr:cNvPr>
        <xdr:cNvSpPr txBox="1"/>
      </xdr:nvSpPr>
      <xdr:spPr>
        <a:xfrm>
          <a:off x="13275255" y="805656"/>
          <a:ext cx="1341727" cy="4840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Profit Last Year</a:t>
          </a:r>
        </a:p>
      </xdr:txBody>
    </xdr:sp>
    <xdr:clientData/>
  </xdr:twoCellAnchor>
  <xdr:twoCellAnchor editAs="absolute">
    <xdr:from>
      <xdr:col>22</xdr:col>
      <xdr:colOff>522882</xdr:colOff>
      <xdr:row>4</xdr:row>
      <xdr:rowOff>65447</xdr:rowOff>
    </xdr:from>
    <xdr:to>
      <xdr:col>26</xdr:col>
      <xdr:colOff>657823</xdr:colOff>
      <xdr:row>9</xdr:row>
      <xdr:rowOff>74972</xdr:rowOff>
    </xdr:to>
    <xdr:sp macro="" textlink="'Pivot Tables'!F5">
      <xdr:nvSpPr>
        <xdr:cNvPr id="29" name="Rectangle: Rounded Corners 28">
          <a:extLst>
            <a:ext uri="{FF2B5EF4-FFF2-40B4-BE49-F238E27FC236}">
              <a16:creationId xmlns:a16="http://schemas.microsoft.com/office/drawing/2014/main" id="{63CBA9CC-E888-4808-8D0A-DB0F6C654117}"/>
            </a:ext>
          </a:extLst>
        </xdr:cNvPr>
        <xdr:cNvSpPr/>
      </xdr:nvSpPr>
      <xdr:spPr>
        <a:xfrm>
          <a:off x="16022783" y="782276"/>
          <a:ext cx="2743200" cy="911514"/>
        </a:xfrm>
        <a:prstGeom prst="roundRect">
          <a:avLst/>
        </a:prstGeom>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4C96F09-8C61-4D08-88FA-037B5DDB893D}" type="TxLink">
            <a:rPr lang="en-US" sz="3600" b="1" i="0" u="none" strike="noStrike">
              <a:solidFill>
                <a:schemeClr val="bg1"/>
              </a:solidFill>
              <a:latin typeface="Calibri"/>
              <a:ea typeface="Calibri"/>
              <a:cs typeface="Calibri"/>
            </a:rPr>
            <a:pPr marL="0" indent="0" algn="ctr"/>
            <a:t>14.2%</a:t>
          </a:fld>
          <a:endParaRPr lang="en-US" sz="3600" b="1" i="0" u="none" strike="noStrike">
            <a:solidFill>
              <a:schemeClr val="bg1"/>
            </a:solidFill>
            <a:latin typeface="Calibri"/>
            <a:ea typeface="Calibri"/>
            <a:cs typeface="Calibri"/>
          </a:endParaRPr>
        </a:p>
      </xdr:txBody>
    </xdr:sp>
    <xdr:clientData/>
  </xdr:twoCellAnchor>
  <xdr:twoCellAnchor editAs="absolute">
    <xdr:from>
      <xdr:col>23</xdr:col>
      <xdr:colOff>87622</xdr:colOff>
      <xdr:row>4</xdr:row>
      <xdr:rowOff>38315</xdr:rowOff>
    </xdr:from>
    <xdr:to>
      <xdr:col>24</xdr:col>
      <xdr:colOff>694986</xdr:colOff>
      <xdr:row>6</xdr:row>
      <xdr:rowOff>161564</xdr:rowOff>
    </xdr:to>
    <xdr:sp macro="" textlink="">
      <xdr:nvSpPr>
        <xdr:cNvPr id="30" name="TextBox 29">
          <a:extLst>
            <a:ext uri="{FF2B5EF4-FFF2-40B4-BE49-F238E27FC236}">
              <a16:creationId xmlns:a16="http://schemas.microsoft.com/office/drawing/2014/main" id="{92B9EB02-5334-4E3E-911F-00C1C2E80191}"/>
            </a:ext>
          </a:extLst>
        </xdr:cNvPr>
        <xdr:cNvSpPr txBox="1"/>
      </xdr:nvSpPr>
      <xdr:spPr>
        <a:xfrm>
          <a:off x="16429474" y="755144"/>
          <a:ext cx="1341726" cy="4840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Profit growth vs PY</a:t>
          </a:r>
        </a:p>
      </xdr:txBody>
    </xdr:sp>
    <xdr:clientData/>
  </xdr:twoCellAnchor>
  <xdr:twoCellAnchor>
    <xdr:from>
      <xdr:col>13</xdr:col>
      <xdr:colOff>469033</xdr:colOff>
      <xdr:row>33</xdr:row>
      <xdr:rowOff>12177</xdr:rowOff>
    </xdr:from>
    <xdr:to>
      <xdr:col>28</xdr:col>
      <xdr:colOff>224116</xdr:colOff>
      <xdr:row>46</xdr:row>
      <xdr:rowOff>22924</xdr:rowOff>
    </xdr:to>
    <xdr:graphicFrame macro="">
      <xdr:nvGraphicFramePr>
        <xdr:cNvPr id="32" name="Chart 31">
          <a:extLst>
            <a:ext uri="{FF2B5EF4-FFF2-40B4-BE49-F238E27FC236}">
              <a16:creationId xmlns:a16="http://schemas.microsoft.com/office/drawing/2014/main" id="{859D9874-ACF9-450F-A5C6-39DAA9D971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429559</xdr:colOff>
      <xdr:row>33</xdr:row>
      <xdr:rowOff>10210</xdr:rowOff>
    </xdr:from>
    <xdr:to>
      <xdr:col>13</xdr:col>
      <xdr:colOff>198065</xdr:colOff>
      <xdr:row>46</xdr:row>
      <xdr:rowOff>24892</xdr:rowOff>
    </xdr:to>
    <xdr:graphicFrame macro="">
      <xdr:nvGraphicFramePr>
        <xdr:cNvPr id="31" name="Chart 30">
          <a:extLst>
            <a:ext uri="{FF2B5EF4-FFF2-40B4-BE49-F238E27FC236}">
              <a16:creationId xmlns:a16="http://schemas.microsoft.com/office/drawing/2014/main" id="{AEE02DC0-B499-4A16-BF27-F75A9ECD12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505113</xdr:colOff>
      <xdr:row>28</xdr:row>
      <xdr:rowOff>14289</xdr:rowOff>
    </xdr:from>
    <xdr:to>
      <xdr:col>10</xdr:col>
      <xdr:colOff>295730</xdr:colOff>
      <xdr:row>31</xdr:row>
      <xdr:rowOff>76598</xdr:rowOff>
    </xdr:to>
    <mc:AlternateContent xmlns:mc="http://schemas.openxmlformats.org/markup-compatibility/2006" xmlns:a14="http://schemas.microsoft.com/office/drawing/2010/main">
      <mc:Choice Requires="a14">
        <xdr:graphicFrame macro="">
          <xdr:nvGraphicFramePr>
            <xdr:cNvPr id="41" name="Segment_chart">
              <a:extLst>
                <a:ext uri="{FF2B5EF4-FFF2-40B4-BE49-F238E27FC236}">
                  <a16:creationId xmlns:a16="http://schemas.microsoft.com/office/drawing/2014/main" id="{243F7C56-10A0-4C04-8885-38FB5CD446D3}"/>
                </a:ext>
              </a:extLst>
            </xdr:cNvPr>
            <xdr:cNvGraphicFramePr/>
          </xdr:nvGraphicFramePr>
          <xdr:xfrm>
            <a:off x="0" y="0"/>
            <a:ext cx="0" cy="0"/>
          </xdr:xfrm>
          <a:graphic>
            <a:graphicData uri="http://schemas.microsoft.com/office/drawing/2010/slicer">
              <sle:slicer xmlns:sle="http://schemas.microsoft.com/office/drawing/2010/slicer" name="Segment_chart"/>
            </a:graphicData>
          </a:graphic>
        </xdr:graphicFrame>
      </mc:Choice>
      <mc:Fallback xmlns="">
        <xdr:sp macro="" textlink="">
          <xdr:nvSpPr>
            <xdr:cNvPr id="0" name=""/>
            <xdr:cNvSpPr>
              <a:spLocks noTextEdit="1"/>
            </xdr:cNvSpPr>
          </xdr:nvSpPr>
          <xdr:spPr>
            <a:xfrm>
              <a:off x="1156313" y="5729289"/>
              <a:ext cx="6696339" cy="6163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382443</xdr:colOff>
      <xdr:row>28</xdr:row>
      <xdr:rowOff>14289</xdr:rowOff>
    </xdr:from>
    <xdr:to>
      <xdr:col>16</xdr:col>
      <xdr:colOff>533851</xdr:colOff>
      <xdr:row>31</xdr:row>
      <xdr:rowOff>76598</xdr:rowOff>
    </xdr:to>
    <mc:AlternateContent xmlns:mc="http://schemas.openxmlformats.org/markup-compatibility/2006" xmlns:a14="http://schemas.microsoft.com/office/drawing/2010/main">
      <mc:Choice Requires="a14">
        <xdr:graphicFrame macro="">
          <xdr:nvGraphicFramePr>
            <xdr:cNvPr id="42" name="Ship Mode_chart">
              <a:extLst>
                <a:ext uri="{FF2B5EF4-FFF2-40B4-BE49-F238E27FC236}">
                  <a16:creationId xmlns:a16="http://schemas.microsoft.com/office/drawing/2014/main" id="{896E289A-D33B-41FF-9C60-27079E666E16}"/>
                </a:ext>
              </a:extLst>
            </xdr:cNvPr>
            <xdr:cNvGraphicFramePr/>
          </xdr:nvGraphicFramePr>
          <xdr:xfrm>
            <a:off x="0" y="0"/>
            <a:ext cx="0" cy="0"/>
          </xdr:xfrm>
          <a:graphic>
            <a:graphicData uri="http://schemas.microsoft.com/office/drawing/2010/slicer">
              <sle:slicer xmlns:sle="http://schemas.microsoft.com/office/drawing/2010/slicer" name="Ship Mode_chart"/>
            </a:graphicData>
          </a:graphic>
        </xdr:graphicFrame>
      </mc:Choice>
      <mc:Fallback xmlns="">
        <xdr:sp macro="" textlink="">
          <xdr:nvSpPr>
            <xdr:cNvPr id="0" name=""/>
            <xdr:cNvSpPr>
              <a:spLocks noTextEdit="1"/>
            </xdr:cNvSpPr>
          </xdr:nvSpPr>
          <xdr:spPr>
            <a:xfrm>
              <a:off x="7944127" y="5729289"/>
              <a:ext cx="4248227" cy="6163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466328</xdr:colOff>
      <xdr:row>0</xdr:row>
      <xdr:rowOff>0</xdr:rowOff>
    </xdr:from>
    <xdr:to>
      <xdr:col>15</xdr:col>
      <xdr:colOff>211442</xdr:colOff>
      <xdr:row>3</xdr:row>
      <xdr:rowOff>84137</xdr:rowOff>
    </xdr:to>
    <mc:AlternateContent xmlns:mc="http://schemas.openxmlformats.org/markup-compatibility/2006" xmlns:a14="http://schemas.microsoft.com/office/drawing/2010/main">
      <mc:Choice Requires="a14">
        <xdr:graphicFrame macro="">
          <xdr:nvGraphicFramePr>
            <xdr:cNvPr id="45" name="Category_t1">
              <a:extLst>
                <a:ext uri="{FF2B5EF4-FFF2-40B4-BE49-F238E27FC236}">
                  <a16:creationId xmlns:a16="http://schemas.microsoft.com/office/drawing/2014/main" id="{857DF908-4884-422D-BE72-0040369DF02E}"/>
                </a:ext>
              </a:extLst>
            </xdr:cNvPr>
            <xdr:cNvGraphicFramePr/>
          </xdr:nvGraphicFramePr>
          <xdr:xfrm>
            <a:off x="0" y="0"/>
            <a:ext cx="0" cy="0"/>
          </xdr:xfrm>
          <a:graphic>
            <a:graphicData uri="http://schemas.microsoft.com/office/drawing/2010/slicer">
              <sle:slicer xmlns:sle="http://schemas.microsoft.com/office/drawing/2010/slicer" name="Category_t1"/>
            </a:graphicData>
          </a:graphic>
        </xdr:graphicFrame>
      </mc:Choice>
      <mc:Fallback xmlns="">
        <xdr:sp macro="" textlink="">
          <xdr:nvSpPr>
            <xdr:cNvPr id="0" name=""/>
            <xdr:cNvSpPr>
              <a:spLocks noTextEdit="1"/>
            </xdr:cNvSpPr>
          </xdr:nvSpPr>
          <xdr:spPr>
            <a:xfrm>
              <a:off x="5073318" y="0"/>
              <a:ext cx="6135905" cy="6333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704452</xdr:colOff>
      <xdr:row>0</xdr:row>
      <xdr:rowOff>0</xdr:rowOff>
    </xdr:from>
    <xdr:to>
      <xdr:col>25</xdr:col>
      <xdr:colOff>198438</xdr:colOff>
      <xdr:row>3</xdr:row>
      <xdr:rowOff>113903</xdr:rowOff>
    </xdr:to>
    <mc:AlternateContent xmlns:mc="http://schemas.openxmlformats.org/markup-compatibility/2006" xmlns:a14="http://schemas.microsoft.com/office/drawing/2010/main">
      <mc:Choice Requires="a14">
        <xdr:graphicFrame macro="">
          <xdr:nvGraphicFramePr>
            <xdr:cNvPr id="46" name="Segment_t1">
              <a:extLst>
                <a:ext uri="{FF2B5EF4-FFF2-40B4-BE49-F238E27FC236}">
                  <a16:creationId xmlns:a16="http://schemas.microsoft.com/office/drawing/2014/main" id="{BF1A140D-3278-4347-8D3A-BD5D6AC87C97}"/>
                </a:ext>
              </a:extLst>
            </xdr:cNvPr>
            <xdr:cNvGraphicFramePr/>
          </xdr:nvGraphicFramePr>
          <xdr:xfrm>
            <a:off x="0" y="0"/>
            <a:ext cx="0" cy="0"/>
          </xdr:xfrm>
          <a:graphic>
            <a:graphicData uri="http://schemas.microsoft.com/office/drawing/2010/slicer">
              <sle:slicer xmlns:sle="http://schemas.microsoft.com/office/drawing/2010/slicer" name="Segment_t1"/>
            </a:graphicData>
          </a:graphic>
        </xdr:graphicFrame>
      </mc:Choice>
      <mc:Fallback xmlns="">
        <xdr:sp macro="" textlink="">
          <xdr:nvSpPr>
            <xdr:cNvPr id="0" name=""/>
            <xdr:cNvSpPr>
              <a:spLocks noTextEdit="1"/>
            </xdr:cNvSpPr>
          </xdr:nvSpPr>
          <xdr:spPr>
            <a:xfrm>
              <a:off x="12367717" y="0"/>
              <a:ext cx="5675517" cy="6631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446484</xdr:colOff>
      <xdr:row>10</xdr:row>
      <xdr:rowOff>277813</xdr:rowOff>
    </xdr:from>
    <xdr:to>
      <xdr:col>10</xdr:col>
      <xdr:colOff>391715</xdr:colOff>
      <xdr:row>12</xdr:row>
      <xdr:rowOff>74215</xdr:rowOff>
    </xdr:to>
    <mc:AlternateContent xmlns:mc="http://schemas.openxmlformats.org/markup-compatibility/2006" xmlns:a14="http://schemas.microsoft.com/office/drawing/2010/main">
      <mc:Choice Requires="a14">
        <xdr:graphicFrame macro="">
          <xdr:nvGraphicFramePr>
            <xdr:cNvPr id="47" name="Category_t2">
              <a:extLst>
                <a:ext uri="{FF2B5EF4-FFF2-40B4-BE49-F238E27FC236}">
                  <a16:creationId xmlns:a16="http://schemas.microsoft.com/office/drawing/2014/main" id="{6E5AD61F-7A7D-4566-AD03-04717DE0C9A1}"/>
                </a:ext>
              </a:extLst>
            </xdr:cNvPr>
            <xdr:cNvGraphicFramePr/>
          </xdr:nvGraphicFramePr>
          <xdr:xfrm>
            <a:off x="0" y="0"/>
            <a:ext cx="0" cy="0"/>
          </xdr:xfrm>
          <a:graphic>
            <a:graphicData uri="http://schemas.microsoft.com/office/drawing/2010/slicer">
              <sle:slicer xmlns:sle="http://schemas.microsoft.com/office/drawing/2010/slicer" name="Category_t2"/>
            </a:graphicData>
          </a:graphic>
        </xdr:graphicFrame>
      </mc:Choice>
      <mc:Fallback xmlns="">
        <xdr:sp macro="" textlink="">
          <xdr:nvSpPr>
            <xdr:cNvPr id="0" name=""/>
            <xdr:cNvSpPr>
              <a:spLocks noTextEdit="1"/>
            </xdr:cNvSpPr>
          </xdr:nvSpPr>
          <xdr:spPr>
            <a:xfrm>
              <a:off x="1097684" y="2124497"/>
              <a:ext cx="6850953" cy="6663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416718</xdr:colOff>
      <xdr:row>10</xdr:row>
      <xdr:rowOff>327422</xdr:rowOff>
    </xdr:from>
    <xdr:to>
      <xdr:col>24</xdr:col>
      <xdr:colOff>580230</xdr:colOff>
      <xdr:row>12</xdr:row>
      <xdr:rowOff>143667</xdr:rowOff>
    </xdr:to>
    <mc:AlternateContent xmlns:mc="http://schemas.openxmlformats.org/markup-compatibility/2006" xmlns:a14="http://schemas.microsoft.com/office/drawing/2010/main">
      <mc:Choice Requires="a14">
        <xdr:graphicFrame macro="">
          <xdr:nvGraphicFramePr>
            <xdr:cNvPr id="48" name="Segment_t2">
              <a:extLst>
                <a:ext uri="{FF2B5EF4-FFF2-40B4-BE49-F238E27FC236}">
                  <a16:creationId xmlns:a16="http://schemas.microsoft.com/office/drawing/2014/main" id="{BA9E346B-EFCA-4431-8753-428B497FBD40}"/>
                </a:ext>
              </a:extLst>
            </xdr:cNvPr>
            <xdr:cNvGraphicFramePr/>
          </xdr:nvGraphicFramePr>
          <xdr:xfrm>
            <a:off x="0" y="0"/>
            <a:ext cx="0" cy="0"/>
          </xdr:xfrm>
          <a:graphic>
            <a:graphicData uri="http://schemas.microsoft.com/office/drawing/2010/slicer">
              <sle:slicer xmlns:sle="http://schemas.microsoft.com/office/drawing/2010/slicer" name="Segment_t2"/>
            </a:graphicData>
          </a:graphic>
        </xdr:graphicFrame>
      </mc:Choice>
      <mc:Fallback xmlns="">
        <xdr:sp macro="" textlink="">
          <xdr:nvSpPr>
            <xdr:cNvPr id="0" name=""/>
            <xdr:cNvSpPr>
              <a:spLocks noTextEdit="1"/>
            </xdr:cNvSpPr>
          </xdr:nvSpPr>
          <xdr:spPr>
            <a:xfrm>
              <a:off x="10126387" y="2174106"/>
              <a:ext cx="7564924" cy="6862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215080</xdr:colOff>
      <xdr:row>0</xdr:row>
      <xdr:rowOff>0</xdr:rowOff>
    </xdr:from>
    <xdr:to>
      <xdr:col>5</xdr:col>
      <xdr:colOff>66016</xdr:colOff>
      <xdr:row>5</xdr:row>
      <xdr:rowOff>2141</xdr:rowOff>
    </xdr:to>
    <xdr:pic>
      <xdr:nvPicPr>
        <xdr:cNvPr id="52" name="Picture 51">
          <a:extLst>
            <a:ext uri="{FF2B5EF4-FFF2-40B4-BE49-F238E27FC236}">
              <a16:creationId xmlns:a16="http://schemas.microsoft.com/office/drawing/2014/main" id="{9C22B80E-E855-3C4D-8F6D-5DDC62793936}"/>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979" t="36434" b="31329"/>
        <a:stretch>
          <a:fillRect/>
        </a:stretch>
      </xdr:blipFill>
      <xdr:spPr>
        <a:xfrm>
          <a:off x="860322" y="0"/>
          <a:ext cx="3141517" cy="914093"/>
        </a:xfrm>
        <a:prstGeom prst="rect">
          <a:avLst/>
        </a:prstGeom>
        <a:ln>
          <a:noFill/>
        </a:ln>
      </xdr:spPr>
    </xdr:pic>
    <xdr:clientData/>
  </xdr:twoCellAnchor>
  <xdr:twoCellAnchor editAs="oneCell">
    <xdr:from>
      <xdr:col>16</xdr:col>
      <xdr:colOff>819149</xdr:colOff>
      <xdr:row>28</xdr:row>
      <xdr:rowOff>57150</xdr:rowOff>
    </xdr:from>
    <xdr:to>
      <xdr:col>26</xdr:col>
      <xdr:colOff>57149</xdr:colOff>
      <xdr:row>31</xdr:row>
      <xdr:rowOff>161924</xdr:rowOff>
    </xdr:to>
    <mc:AlternateContent xmlns:mc="http://schemas.openxmlformats.org/markup-compatibility/2006" xmlns:a14="http://schemas.microsoft.com/office/drawing/2010/main">
      <mc:Choice Requires="a14">
        <xdr:graphicFrame macro="">
          <xdr:nvGraphicFramePr>
            <xdr:cNvPr id="2" name="Category">
              <a:extLst>
                <a:ext uri="{FF2B5EF4-FFF2-40B4-BE49-F238E27FC236}">
                  <a16:creationId xmlns:a16="http://schemas.microsoft.com/office/drawing/2014/main" id="{CD21F9CE-0A36-4749-8E7E-48011CCBDC4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468225" y="5676900"/>
              <a:ext cx="5734050" cy="647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sha" refreshedDate="45001.005594212962" createdVersion="8" refreshedVersion="8" minRefreshableVersion="3" recordCount="9994" xr:uid="{7421C808-8F54-4BD2-B5B0-857055AB4773}">
  <cacheSource type="worksheet">
    <worksheetSource ref="A1:U9995" sheet="Raw Data"/>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03/14"/>
          <s v="Jan"/>
          <s v="Feb"/>
          <s v="Mar"/>
          <s v="Apr"/>
          <s v="May"/>
          <s v="Jun"/>
          <s v="Jul"/>
          <s v="Aug"/>
          <s v="Sep"/>
          <s v="Oct"/>
          <s v="Nov"/>
          <s v="Dec"/>
          <s v="&gt;12/31/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Quarters" numFmtId="0" databaseField="0">
      <fieldGroup base="2">
        <rangePr groupBy="quarters" startDate="2014-01-03T00:00:00" endDate="2017-12-31T00:00:00"/>
        <groupItems count="6">
          <s v="&lt;1/03/14"/>
          <s v="Qtr1"/>
          <s v="Qtr2"/>
          <s v="Qtr3"/>
          <s v="Qtr4"/>
          <s v="&gt;12/31/17"/>
        </groupItems>
      </fieldGroup>
    </cacheField>
    <cacheField name="Years" numFmtId="0" databaseField="0">
      <fieldGroup base="2">
        <rangePr groupBy="years" startDate="2014-01-03T00:00:00" endDate="2017-12-31T00:00:00"/>
        <groupItems count="6">
          <s v="&lt;1/03/14"/>
          <s v="2014"/>
          <s v="2015"/>
          <s v="2016"/>
          <s v="2017"/>
          <s v="&gt;12/31/17"/>
        </groupItems>
      </fieldGroup>
    </cacheField>
  </cacheFields>
  <extLst>
    <ext xmlns:x14="http://schemas.microsoft.com/office/spreadsheetml/2009/9/main" uri="{725AE2AE-9491-48be-B2B4-4EB974FC3084}">
      <x14:pivotCacheDefinition pivotCacheId="869447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103DD1-36C7-4173-9F27-75D48EC95381}"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4:C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h="1" x="1"/>
        <item h="1"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5"/>
    </i>
    <i>
      <x v="13"/>
    </i>
    <i>
      <x v="3"/>
    </i>
    <i>
      <x v="16"/>
    </i>
    <i>
      <x v="14"/>
    </i>
    <i>
      <x v="6"/>
    </i>
    <i>
      <x/>
    </i>
    <i>
      <x v="11"/>
    </i>
    <i>
      <x v="4"/>
    </i>
    <i>
      <x v="1"/>
    </i>
  </rowItems>
  <colFields count="1">
    <field x="22"/>
  </colFields>
  <colItems count="2">
    <i>
      <x v="3"/>
    </i>
    <i>
      <x v="4"/>
    </i>
  </colItems>
  <dataFields count="1">
    <dataField name="Sum of Sales" fld="17" baseField="0" baseItem="0" numFmtId="165"/>
  </dataFields>
  <formats count="1">
    <format dxfId="0">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2954BFF-12F2-4503-B07D-7F7792B20D7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44ECA8-A6A3-4BCF-A94D-DDAAB66BD2AD}"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33:H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h="1" x="1"/>
        <item h="1"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374"/>
    </i>
    <i>
      <x v="452"/>
    </i>
    <i>
      <x v="438"/>
    </i>
    <i>
      <x v="123"/>
    </i>
    <i>
      <x v="207"/>
    </i>
    <i>
      <x v="437"/>
    </i>
    <i>
      <x v="94"/>
    </i>
    <i>
      <x v="330"/>
    </i>
  </rowItems>
  <colFields count="1">
    <field x="22"/>
  </colFields>
  <colItems count="2">
    <i>
      <x v="3"/>
    </i>
    <i>
      <x v="4"/>
    </i>
  </colItems>
  <dataFields count="1">
    <dataField name="Sum of Sales" fld="17" baseField="0" baseItem="0" numFmtId="165"/>
  </dataFields>
  <formats count="2">
    <format dxfId="3">
      <pivotArea outline="0" collapsedLevelsAreSubtotals="1" fieldPosition="0"/>
    </format>
    <format dxfId="2">
      <pivotArea collapsedLevelsAreSubtotals="1" fieldPosition="0">
        <references count="2">
          <reference field="9" count="1">
            <x v="419"/>
          </reference>
          <reference field="22" count="1" selected="0">
            <x v="4"/>
          </reference>
        </references>
      </pivotArea>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7F3B976-DF69-430F-8B9A-E20074794BF7}"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74:B101"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h="1" x="0"/>
        <item h="1" x="1"/>
        <item t="default"/>
      </items>
    </pivotField>
    <pivotField compact="0" outline="0" showAll="0"/>
    <pivotField compact="0" outline="0" showAll="0"/>
    <pivotField compact="0" outline="0" showAll="0">
      <items count="4">
        <item h="1" x="0"/>
        <item h="1"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h="1" x="0"/>
        <item x="1"/>
        <item h="1"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27">
    <i>
      <x v="30"/>
    </i>
    <i>
      <x v="20"/>
    </i>
    <i>
      <x v="3"/>
    </i>
    <i>
      <x v="33"/>
    </i>
    <i>
      <x v="36"/>
    </i>
    <i>
      <x v="37"/>
    </i>
    <i>
      <x v="9"/>
    </i>
    <i>
      <x v="41"/>
    </i>
    <i>
      <x v="44"/>
    </i>
    <i>
      <x v="1"/>
    </i>
    <i>
      <x v="45"/>
    </i>
    <i>
      <x v="11"/>
    </i>
    <i>
      <x v="4"/>
    </i>
    <i>
      <x v="8"/>
    </i>
    <i>
      <x v="12"/>
    </i>
    <i>
      <x v="40"/>
    </i>
    <i>
      <x v="15"/>
    </i>
    <i>
      <x v="21"/>
    </i>
    <i>
      <x v="2"/>
    </i>
    <i>
      <x v="6"/>
    </i>
    <i>
      <x v="35"/>
    </i>
    <i>
      <x v="42"/>
    </i>
    <i>
      <x v="25"/>
    </i>
    <i>
      <x v="47"/>
    </i>
    <i>
      <x v="5"/>
    </i>
    <i>
      <x v="23"/>
    </i>
    <i>
      <x v="31"/>
    </i>
  </rowItems>
  <colItems count="1">
    <i/>
  </colItems>
  <dataFields count="1">
    <dataField name="Sum of Sales" fld="17" baseField="0" baseItem="0"/>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2612E9-FD08-4E44-9CC5-F4AD010C0206}"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52:D68" firstHeaderRow="0" firstDataRow="1" firstDataCol="2"/>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h="1" x="0"/>
        <item h="1" x="1"/>
        <item t="default"/>
      </items>
    </pivotField>
    <pivotField compact="0" outline="0" showAll="0"/>
    <pivotField compact="0" outline="0" showAll="0"/>
    <pivotField compact="0" outline="0" showAll="0">
      <items count="4">
        <item h="1" x="0"/>
        <item h="1"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h="1" x="0"/>
        <item x="1"/>
        <item h="1"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2"/>
    <field x="21"/>
  </rowFields>
  <rowItems count="16">
    <i>
      <x v="1"/>
      <x v="1"/>
    </i>
    <i r="1">
      <x v="2"/>
    </i>
    <i r="1">
      <x v="3"/>
    </i>
    <i r="1">
      <x v="4"/>
    </i>
    <i>
      <x v="2"/>
      <x v="1"/>
    </i>
    <i r="1">
      <x v="2"/>
    </i>
    <i r="1">
      <x v="3"/>
    </i>
    <i r="1">
      <x v="4"/>
    </i>
    <i>
      <x v="3"/>
      <x v="1"/>
    </i>
    <i r="1">
      <x v="2"/>
    </i>
    <i r="1">
      <x v="3"/>
    </i>
    <i r="1">
      <x v="4"/>
    </i>
    <i>
      <x v="4"/>
      <x v="1"/>
    </i>
    <i r="1">
      <x v="2"/>
    </i>
    <i r="1">
      <x v="3"/>
    </i>
    <i r="1">
      <x v="4"/>
    </i>
  </rowItems>
  <colFields count="1">
    <field x="-2"/>
  </colFields>
  <colItems count="2">
    <i>
      <x/>
    </i>
    <i i="1">
      <x v="1"/>
    </i>
  </colItems>
  <dataFields count="2">
    <dataField name="Sum of Sales" fld="17" baseField="0" baseItem="0"/>
    <dataField name="Sum of Quantity" fld="18"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3A1B0CB-D4FA-44F6-96C4-ECF998F0795C}"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14:H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h="1" x="1"/>
        <item h="1"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374"/>
    </i>
    <i>
      <x v="452"/>
    </i>
    <i>
      <x v="438"/>
    </i>
    <i>
      <x v="123"/>
    </i>
    <i>
      <x v="207"/>
    </i>
    <i>
      <x v="437"/>
    </i>
    <i>
      <x v="94"/>
    </i>
    <i>
      <x v="330"/>
    </i>
  </rowItems>
  <colFields count="1">
    <field x="22"/>
  </colFields>
  <colItems count="2">
    <i>
      <x v="3"/>
    </i>
    <i>
      <x v="4"/>
    </i>
  </colItems>
  <dataFields count="1">
    <dataField name="Sum of Sales" fld="17" baseField="0" baseItem="0" numFmtId="165"/>
  </dataFields>
  <formats count="1">
    <format dxfId="6">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F9771F5-3465-4BDD-A961-8FAC3D1410A9}"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3:C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h="1" x="1"/>
        <item h="1"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5"/>
    </i>
    <i>
      <x v="13"/>
    </i>
    <i>
      <x v="3"/>
    </i>
    <i>
      <x v="16"/>
    </i>
    <i>
      <x v="14"/>
    </i>
    <i>
      <x v="6"/>
    </i>
    <i>
      <x/>
    </i>
    <i>
      <x v="11"/>
    </i>
    <i>
      <x v="4"/>
    </i>
    <i>
      <x v="1"/>
    </i>
  </rowItems>
  <colFields count="1">
    <field x="22"/>
  </colFields>
  <colItems count="2">
    <i>
      <x v="3"/>
    </i>
    <i>
      <x v="4"/>
    </i>
  </colItems>
  <dataFields count="1">
    <dataField name="Sum of Sales" fld="17" baseField="0" baseItem="0" numFmtId="165"/>
  </dataFields>
  <formats count="1">
    <format dxfId="7">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EF1AB2F4-6C54-48D9-B5F3-7660CEF42373}" sourceName="Segment">
  <pivotTables>
    <pivotTable tabId="2" name="PivotTable8"/>
    <pivotTable tabId="2" name="PivotTable9"/>
  </pivotTables>
  <data>
    <tabular pivotCacheId="86944754">
      <items count="3">
        <i x="0"/>
        <i x="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88FBA254-EEA7-484A-9254-C820AF48EE93}" sourceName="Ship Mode">
  <pivotTables>
    <pivotTable tabId="2" name="PivotTable8"/>
    <pivotTable tabId="2" name="PivotTable9"/>
  </pivotTables>
  <data>
    <tabular pivotCacheId="86944754">
      <items count="4">
        <i x="2" s="1"/>
        <i x="3" s="1"/>
        <i x="0"/>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80DEC4E-7BBC-401A-A5AF-95E269F985B1}" sourceName="Category">
  <pivotTables>
    <pivotTable tabId="2" name="PivotTable3"/>
  </pivotTables>
  <data>
    <tabular pivotCacheId="86944754">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7F5BD0EB-02A8-4678-ACF1-425A23BF7C27}" sourceName="Segment">
  <pivotTables>
    <pivotTable tabId="2" name="PivotTable3"/>
  </pivotTables>
  <data>
    <tabular pivotCacheId="86944754">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B4BD5C4E-8907-46C8-AEAE-6BFDFF7BF3B0}" sourceName="Category">
  <pivotTables>
    <pivotTable tabId="2" name="PivotTable4"/>
    <pivotTable tabId="2" name="PivotTable5"/>
    <pivotTable tabId="2" name="PivotTable7"/>
    <pivotTable tabId="2" name="PivotTable6"/>
  </pivotTables>
  <data>
    <tabular pivotCacheId="86944754">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D00861A6-0153-4286-BC4D-D74915D14662}" sourceName="Segment">
  <pivotTables>
    <pivotTable tabId="2" name="PivotTable4"/>
    <pivotTable tabId="2" name="PivotTable5"/>
    <pivotTable tabId="2" name="PivotTable7"/>
    <pivotTable tabId="2" name="PivotTable6"/>
  </pivotTables>
  <data>
    <tabular pivotCacheId="86944754">
      <items count="3">
        <i x="0" s="1"/>
        <i x="1"/>
        <i x="2"/>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3423E9FB-312D-4E60-9AD6-74D9844B3D6F}" sourceName="Category">
  <pivotTables>
    <pivotTable tabId="2" name="PivotTable9"/>
    <pivotTable tabId="2" name="PivotTable8"/>
  </pivotTables>
  <data>
    <tabular pivotCacheId="86944754">
      <items count="3">
        <i x="0"/>
        <i x="1" s="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_chart" xr10:uid="{D1D74454-019A-493B-9D0E-233749BDD62B}" cache="Slicer_Segment2" caption="Segment" columnCount="3" style="Slicer_noborder" rowHeight="241300"/>
  <slicer name="Ship Mode_chart" xr10:uid="{92C8C9AD-EE87-498F-9C34-20545E17CE87}" cache="Slicer_Ship_Mode" caption="Ship Mode" columnCount="4" style="Slicer_noborder" rowHeight="241300"/>
  <slicer name="Category_t1" xr10:uid="{D3556362-C3DA-4F8D-9D10-ECFF4B01B222}" cache="Slicer_Category" caption="Category" columnCount="3" style="Slicer_noborder" rowHeight="241300"/>
  <slicer name="Segment_t1" xr10:uid="{CFFBECD9-3ABE-4481-9C34-BB7315537693}" cache="Slicer_Segment" caption="Segment" columnCount="3" style="Slicer_noborder" rowHeight="241300"/>
  <slicer name="Category_t2" xr10:uid="{BBD8F4CD-CCA7-412A-9152-A08BF21ADC3F}" cache="Slicer_Category1" caption="Category" columnCount="3" style="Slicer_noborder" rowHeight="241300"/>
  <slicer name="Segment_t2" xr10:uid="{DB0E4829-613C-4DCF-9688-10C6FF90DC9C}" cache="Slicer_Segment1" caption="Segment" columnCount="3" style="Slicer_noborder" rowHeight="241300"/>
  <slicer name="Category" xr10:uid="{D6D61E7F-ED79-46B8-88F9-FC7D80FED1BC}" cache="Slicer_Category2" caption="Category" columnCount="3" style="Slicer_noborde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86B72B-9A17-4088-BDAB-71DC26AC4DC4}" name="Table1" displayName="Table1" ref="A1:U9995" totalsRowShown="0">
  <autoFilter ref="A1:U9995" xr:uid="{A586B72B-9A17-4088-BDAB-71DC26AC4DC4}"/>
  <tableColumns count="21">
    <tableColumn id="1" xr3:uid="{A5CCC6BE-F675-4CAE-9CFA-3EA878C45821}" name="Row ID"/>
    <tableColumn id="2" xr3:uid="{81A923D3-130E-4C6D-8712-88614835B047}" name="Order ID"/>
    <tableColumn id="3" xr3:uid="{CABB404F-B9C9-4F6E-8C2C-93A6ECE0C8FE}" name="Order Date" dataDxfId="9"/>
    <tableColumn id="4" xr3:uid="{F53A1CF3-70D7-4BB8-A1FF-15F120633007}" name="Ship Date" dataDxfId="8"/>
    <tableColumn id="5" xr3:uid="{B368570C-58E3-4F53-ACDC-435190AD8E17}" name="Ship Mode"/>
    <tableColumn id="6" xr3:uid="{6EF5AE4C-64B0-4B3E-8C2A-2634EE09A158}" name="Customer ID"/>
    <tableColumn id="7" xr3:uid="{6A13E2BC-F598-43C6-954B-A30B821C20E9}" name="Customer Name"/>
    <tableColumn id="8" xr3:uid="{15F7624E-01B5-44E3-A98F-13169AA6B162}" name="Segment"/>
    <tableColumn id="9" xr3:uid="{3FB195B3-CCCC-4859-8931-0D2935C730A6}" name="Country"/>
    <tableColumn id="10" xr3:uid="{60FD2F4A-6766-4CBE-915D-35F2B7ECA120}" name="City"/>
    <tableColumn id="11" xr3:uid="{9F449EA3-AA50-4E6C-8E8F-1AA39147B13B}" name="State"/>
    <tableColumn id="12" xr3:uid="{4A7EB5FF-C3AF-4AB6-8F66-888D93B0EDBB}" name="Postal Code"/>
    <tableColumn id="13" xr3:uid="{7D9371A8-94FD-4382-BC3D-3E5BB2252069}" name="Region"/>
    <tableColumn id="14" xr3:uid="{A8A7B7C8-6A62-49BB-BA1A-77CC9F3B13D4}" name="Product ID"/>
    <tableColumn id="15" xr3:uid="{0F06F7F7-2E8F-4EBD-8F4D-7E148928D3D9}" name="Category"/>
    <tableColumn id="16" xr3:uid="{F6E0EF94-2439-4CBF-B59B-813188A4377C}" name="Sub-Category"/>
    <tableColumn id="17" xr3:uid="{FBD122AF-3394-4783-B070-594CD4D2427E}" name="Product Name"/>
    <tableColumn id="18" xr3:uid="{A6C47589-739B-4DAB-9B8C-4EC4464DF676}" name="Sales"/>
    <tableColumn id="19" xr3:uid="{93FCA15C-B2A6-47F7-963C-983E2DE40002}" name="Quantity"/>
    <tableColumn id="20" xr3:uid="{B4843959-7E01-445C-AEF1-43919F11887E}" name="Discount"/>
    <tableColumn id="21" xr3:uid="{72DCE45F-2E5B-4362-AC27-B2FBEBBDDF7B}"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workbookViewId="0">
      <selection activeCell="D25" sqref="D25"/>
    </sheetView>
  </sheetViews>
  <sheetFormatPr defaultRowHeight="14.25" x14ac:dyDescent="0.45"/>
  <cols>
    <col min="1" max="1" width="8.3984375" customWidth="1"/>
    <col min="2" max="2" width="14.1328125" bestFit="1" customWidth="1"/>
    <col min="3" max="3" width="11.59765625" customWidth="1"/>
    <col min="4" max="4" width="10.3984375" customWidth="1"/>
    <col min="5" max="5" width="12.1328125" bestFit="1" customWidth="1"/>
    <col min="6" max="6" width="12.6640625" customWidth="1"/>
    <col min="7" max="7" width="19.6640625" bestFit="1" customWidth="1"/>
    <col min="8" max="8" width="10.53125" bestFit="1" customWidth="1"/>
    <col min="9" max="9" width="11.33203125" bestFit="1" customWidth="1"/>
    <col min="10" max="10" width="16.19921875" bestFit="1" customWidth="1"/>
    <col min="11" max="11" width="16.3984375" bestFit="1" customWidth="1"/>
    <col min="12" max="12" width="12.1328125" customWidth="1"/>
    <col min="13" max="13" width="8.19921875" customWidth="1"/>
    <col min="14" max="14" width="15.6640625" bestFit="1" customWidth="1"/>
    <col min="15" max="15" width="12.33203125" bestFit="1" customWidth="1"/>
    <col min="16" max="16" width="13.46484375" customWidth="1"/>
    <col min="17" max="17" width="105.19921875" bestFit="1" customWidth="1"/>
    <col min="18" max="18" width="9.73046875" bestFit="1" customWidth="1"/>
    <col min="19" max="20" width="9.73046875" customWidth="1"/>
    <col min="21" max="21" width="10.33203125" bestFit="1" customWidth="1"/>
  </cols>
  <sheetData>
    <row r="1" spans="1:21" x14ac:dyDescent="0.4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45">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45">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45">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45">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45">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45">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45">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45">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45">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45">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45">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45">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45">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45">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45">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45">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45">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45">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45">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45">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45">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45">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45">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45">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45">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45">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45">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45">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45">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45">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45">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45">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45">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45">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45">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45">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45">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45">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45">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45">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45">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45">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45">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45">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45">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45">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45">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45">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45">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45">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45">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45">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45">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45">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45">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45">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45">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45">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45">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45">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45">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45">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45">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45">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45">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45">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45">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45">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45">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45">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45">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45">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45">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45">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45">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45">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45">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45">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45">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45">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45">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45">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45">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45">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45">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45">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45">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45">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45">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45">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45">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45">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45">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45">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45">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45">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45">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45">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45">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45">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45">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45">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45">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45">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45">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45">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45">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45">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45">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45">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45">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45">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45">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45">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45">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45">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45">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45">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45">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45">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45">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45">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45">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45">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45">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45">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45">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45">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45">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45">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45">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45">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45">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45">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45">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45">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45">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45">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45">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45">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45">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45">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45">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45">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45">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45">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45">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45">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45">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45">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45">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45">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45">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45">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45">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45">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45">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45">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45">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45">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45">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45">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45">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45">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45">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45">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45">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45">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45">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45">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45">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45">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45">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45">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45">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45">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45">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45">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45">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45">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45">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45">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45">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45">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45">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45">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45">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45">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45">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45">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45">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45">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45">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45">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45">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45">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45">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45">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45">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45">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45">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45">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45">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45">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45">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45">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45">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45">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45">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45">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45">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45">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45">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45">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45">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45">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45">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45">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45">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45">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45">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45">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45">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45">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45">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45">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45">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45">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45">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45">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45">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45">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45">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45">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45">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45">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45">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45">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45">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45">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45">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45">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45">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45">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45">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45">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45">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45">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45">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45">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45">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45">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45">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45">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45">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45">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45">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45">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45">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45">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45">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45">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45">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45">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45">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45">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45">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45">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45">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45">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45">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45">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45">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45">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45">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45">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45">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45">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45">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45">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45">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45">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45">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45">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45">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45">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45">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45">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45">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45">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45">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45">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45">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45">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45">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45">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45">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45">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45">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45">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45">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45">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45">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45">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45">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45">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45">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45">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45">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45">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45">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45">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45">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45">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45">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45">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45">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45">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45">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45">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45">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45">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45">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45">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45">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45">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45">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45">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45">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45">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45">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45">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45">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45">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45">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45">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45">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45">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45">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45">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45">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45">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45">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45">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45">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45">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45">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45">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45">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45">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45">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45">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45">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45">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45">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45">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45">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45">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45">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45">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45">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45">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45">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45">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45">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45">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45">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45">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45">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45">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45">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45">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45">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45">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45">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45">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45">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45">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45">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45">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45">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45">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45">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45">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45">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45">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45">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45">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45">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45">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45">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45">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45">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45">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45">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45">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45">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45">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45">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45">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45">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45">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45">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45">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45">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45">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45">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45">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45">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45">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45">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45">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45">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45">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45">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45">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45">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45">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45">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45">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45">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45">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45">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45">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45">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45">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45">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45">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45">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45">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45">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45">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45">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45">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45">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45">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45">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45">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45">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45">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45">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45">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45">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45">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45">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45">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45">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45">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45">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45">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45">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45">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45">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45">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45">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45">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45">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45">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45">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45">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45">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45">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45">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45">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45">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45">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45">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45">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45">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45">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45">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45">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45">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45">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45">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45">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45">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45">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45">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45">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45">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45">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45">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45">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45">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45">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45">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45">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45">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45">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45">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45">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45">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45">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45">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45">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45">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45">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45">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45">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45">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45">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45">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45">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45">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45">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45">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45">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45">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45">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45">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45">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45">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45">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45">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45">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45">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45">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45">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45">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45">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45">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45">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45">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45">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45">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45">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45">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45">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45">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45">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45">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45">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45">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45">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45">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45">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45">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45">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45">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45">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45">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45">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45">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45">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45">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45">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45">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45">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45">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45">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45">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45">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45">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45">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45">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45">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45">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45">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45">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45">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45">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45">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45">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45">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45">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45">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45">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45">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45">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45">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45">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45">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45">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45">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45">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45">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45">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45">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45">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45">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45">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45">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45">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45">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45">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45">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45">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45">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45">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45">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45">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45">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45">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45">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45">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45">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45">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45">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45">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45">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45">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45">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45">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45">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45">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45">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45">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45">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45">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45">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45">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45">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45">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45">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45">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45">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45">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45">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45">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45">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45">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45">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45">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45">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45">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45">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45">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45">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45">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45">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45">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45">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45">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45">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45">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45">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45">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45">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45">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45">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45">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45">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45">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45">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45">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45">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45">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45">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45">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45">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45">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45">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45">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45">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45">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45">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45">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45">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45">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45">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45">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45">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45">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45">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45">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45">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45">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45">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45">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45">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45">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45">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45">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45">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45">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45">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45">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45">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45">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45">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45">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45">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45">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45">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45">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45">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45">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45">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45">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45">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45">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45">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45">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45">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45">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45">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45">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45">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45">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45">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45">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45">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45">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45">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45">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45">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45">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45">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45">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45">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45">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45">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45">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45">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45">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45">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45">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45">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45">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45">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45">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45">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45">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45">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45">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45">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45">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45">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45">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45">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45">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45">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45">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45">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45">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45">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45">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45">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45">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45">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45">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45">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45">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45">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45">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45">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45">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45">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45">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45">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45">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45">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45">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45">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45">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45">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45">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45">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45">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45">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45">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45">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45">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45">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45">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45">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45">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45">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45">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45">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45">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45">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45">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45">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45">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45">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45">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45">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45">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45">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45">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45">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45">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45">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45">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45">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45">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45">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45">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45">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45">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45">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45">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45">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45">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45">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45">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45">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45">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45">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45">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45">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45">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45">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45">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45">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45">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45">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45">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45">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45">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45">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45">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45">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45">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45">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45">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45">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45">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45">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45">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45">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45">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45">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45">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45">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45">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45">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45">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45">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45">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45">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45">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45">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45">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45">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45">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45">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45">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45">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45">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45">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45">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45">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45">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45">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45">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45">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45">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45">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45">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45">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45">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45">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45">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45">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45">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45">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45">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45">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45">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45">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45">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45">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45">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45">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45">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45">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45">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45">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45">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45">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45">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45">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45">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45">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45">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45">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45">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45">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45">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45">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45">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45">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45">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45">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45">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45">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45">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45">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45">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45">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45">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45">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45">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45">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45">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45">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45">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45">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45">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45">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45">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45">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45">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45">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45">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45">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45">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45">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45">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45">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45">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45">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45">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45">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45">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45">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45">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45">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45">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45">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45">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45">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45">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45">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45">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45">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45">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45">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45">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45">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45">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45">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45">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45">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45">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45">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45">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45">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45">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45">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45">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45">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45">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45">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45">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45">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45">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45">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45">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45">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45">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45">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45">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45">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45">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45">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45">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45">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45">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45">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45">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45">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45">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45">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45">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45">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45">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45">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45">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45">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45">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45">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45">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45">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45">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45">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45">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45">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45">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45">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45">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45">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45">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45">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45">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45">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45">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45">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45">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45">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45">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45">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45">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45">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45">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45">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45">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45">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45">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45">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45">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45">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45">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45">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45">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45">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45">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45">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45">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45">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45">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45">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45">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45">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45">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45">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45">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45">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45">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45">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45">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45">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45">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45">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45">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45">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45">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45">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45">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45">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45">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45">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45">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45">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45">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45">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45">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45">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45">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45">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45">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45">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45">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45">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45">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45">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45">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45">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45">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45">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45">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45">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45">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45">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45">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45">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45">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45">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45">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45">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45">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45">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45">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45">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45">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45">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45">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45">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45">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45">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45">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45">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45">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45">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45">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45">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45">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45">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45">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45">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45">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45">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45">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45">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45">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45">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45">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45">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45">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45">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45">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45">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45">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45">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45">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45">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45">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45">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45">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45">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45">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45">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45">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45">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45">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45">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45">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45">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45">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45">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45">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45">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45">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45">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45">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45">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45">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45">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45">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45">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45">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45">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45">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45">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45">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45">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45">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45">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45">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45">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45">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45">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45">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45">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45">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45">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45">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45">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45">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45">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45">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45">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45">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45">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45">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45">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45">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45">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45">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45">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45">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45">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45">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45">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45">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45">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45">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45">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45">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45">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45">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45">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45">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45">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45">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45">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45">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45">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45">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45">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45">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45">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45">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45">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45">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45">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45">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45">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45">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45">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45">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45">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45">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45">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45">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45">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45">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45">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45">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45">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45">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45">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45">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45">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45">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45">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45">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45">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45">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45">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45">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45">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45">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45">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45">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45">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45">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45">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45">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45">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45">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45">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45">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45">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45">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45">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45">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45">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45">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45">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45">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45">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45">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45">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45">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45">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45">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45">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45">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45">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45">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45">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45">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45">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45">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45">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45">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45">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45">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45">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45">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45">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45">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45">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45">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45">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45">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45">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45">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45">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45">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45">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45">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45">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45">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45">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45">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45">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45">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45">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45">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45">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45">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45">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45">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45">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45">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45">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45">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45">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45">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45">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45">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45">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45">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45">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45">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45">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45">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45">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45">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45">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45">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45">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45">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45">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45">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45">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45">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45">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45">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45">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45">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45">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45">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45">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45">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45">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45">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45">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45">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45">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45">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45">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45">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45">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45">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45">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45">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45">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45">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45">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45">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45">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45">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45">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45">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45">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45">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45">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45">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45">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45">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45">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45">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45">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45">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45">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45">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45">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45">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45">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45">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45">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45">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45">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45">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45">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45">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45">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45">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45">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45">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45">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45">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45">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45">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45">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45">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45">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45">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45">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45">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45">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45">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45">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45">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45">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45">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45">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45">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45">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45">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45">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45">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45">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45">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45">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45">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45">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45">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45">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45">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45">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45">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45">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45">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45">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45">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45">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45">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45">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45">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45">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45">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45">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45">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45">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45">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45">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45">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45">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45">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45">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45">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45">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45">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45">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45">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45">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45">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45">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45">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45">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45">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45">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45">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45">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45">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45">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45">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45">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45">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45">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45">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45">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45">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45">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45">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45">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45">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45">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45">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45">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45">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45">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45">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45">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45">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45">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45">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45">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45">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45">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45">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45">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45">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45">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45">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45">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45">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45">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45">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45">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45">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45">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45">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45">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45">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45">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45">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45">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45">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45">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45">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45">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45">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45">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45">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45">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45">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45">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45">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45">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45">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45">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45">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45">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45">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45">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45">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45">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45">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45">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45">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45">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45">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45">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45">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45">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45">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45">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45">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45">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45">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45">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45">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45">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45">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45">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45">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45">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45">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45">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45">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45">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45">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45">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45">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45">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45">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45">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45">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45">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45">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45">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45">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45">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45">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45">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45">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45">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45">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45">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45">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45">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45">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45">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45">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45">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45">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45">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45">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45">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45">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45">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45">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45">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45">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45">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45">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45">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45">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45">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45">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45">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45">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45">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45">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45">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45">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45">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45">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45">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45">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45">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45">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45">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45">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45">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45">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45">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45">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45">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45">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45">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45">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45">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45">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45">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45">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45">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45">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45">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45">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45">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45">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45">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45">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45">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45">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45">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45">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45">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45">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45">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45">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45">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45">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45">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45">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45">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45">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45">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45">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45">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45">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45">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45">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45">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45">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45">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45">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45">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45">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45">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45">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45">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45">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45">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45">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45">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45">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45">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45">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45">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45">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45">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45">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45">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45">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45">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45">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45">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45">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45">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45">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45">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45">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45">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45">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45">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45">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45">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45">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45">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45">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45">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45">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45">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45">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45">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45">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45">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45">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45">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45">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45">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45">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45">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45">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45">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45">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45">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45">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45">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45">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45">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45">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45">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45">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45">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45">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45">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45">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45">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45">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45">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45">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45">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45">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45">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45">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45">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45">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45">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45">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45">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45">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45">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45">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45">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45">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45">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45">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45">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45">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45">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45">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45">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45">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45">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45">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45">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45">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45">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45">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45">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45">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45">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45">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45">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45">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45">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45">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45">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45">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45">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45">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45">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45">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45">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45">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45">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45">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45">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45">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45">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45">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45">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45">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45">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45">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45">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45">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45">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45">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45">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45">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45">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45">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45">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45">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45">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45">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45">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45">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45">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45">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45">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45">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45">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45">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45">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45">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45">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45">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45">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45">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45">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45">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45">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45">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45">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45">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45">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45">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45">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45">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45">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45">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45">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45">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45">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45">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45">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45">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45">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45">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45">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45">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45">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45">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45">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45">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45">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45">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45">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45">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45">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45">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45">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45">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45">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45">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45">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45">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45">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45">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45">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45">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45">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45">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45">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45">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45">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45">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45">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45">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45">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45">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45">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45">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45">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45">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45">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45">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45">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45">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45">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45">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45">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45">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45">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45">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45">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45">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45">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45">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45">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45">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45">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45">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45">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45">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45">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45">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45">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45">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45">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45">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45">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45">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45">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45">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45">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45">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45">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45">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45">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45">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45">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45">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45">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45">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45">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45">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45">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45">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45">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45">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45">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45">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45">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45">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45">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45">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45">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45">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45">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45">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45">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45">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45">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45">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45">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45">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45">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45">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45">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45">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45">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45">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45">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45">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45">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45">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45">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45">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45">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45">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45">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45">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45">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45">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45">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45">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45">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45">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45">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45">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45">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45">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45">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45">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45">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45">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45">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45">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45">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45">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45">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45">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45">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45">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45">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45">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45">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45">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45">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45">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45">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45">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45">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45">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45">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45">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45">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45">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45">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45">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45">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45">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45">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45">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45">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45">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45">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45">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45">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45">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45">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45">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45">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45">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45">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45">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45">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45">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45">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45">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45">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45">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45">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45">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45">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45">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45">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45">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45">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45">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45">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45">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45">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45">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45">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45">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45">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45">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45">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45">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45">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45">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45">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45">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45">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45">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45">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45">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45">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45">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45">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45">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45">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45">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45">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45">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45">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45">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45">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45">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45">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45">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45">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45">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45">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45">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45">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45">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45">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45">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45">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45">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45">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45">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45">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45">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45">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45">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45">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45">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45">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45">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45">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45">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45">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45">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45">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45">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45">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45">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45">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45">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45">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45">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45">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45">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45">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45">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45">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45">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45">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45">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45">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45">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45">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45">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45">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45">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45">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45">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45">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45">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45">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45">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45">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45">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45">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45">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45">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45">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45">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45">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45">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45">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45">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45">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45">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45">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45">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45">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45">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45">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45">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45">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45">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45">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45">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45">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45">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45">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45">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45">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45">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45">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45">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45">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45">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45">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45">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45">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45">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45">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45">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45">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45">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45">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45">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45">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45">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45">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45">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45">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45">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45">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45">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45">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45">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45">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45">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45">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45">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45">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45">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45">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45">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45">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45">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45">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45">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45">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45">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45">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45">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45">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45">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45">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45">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45">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45">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45">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45">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45">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45">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45">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45">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45">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45">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45">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45">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45">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45">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45">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45">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45">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45">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45">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45">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45">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45">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45">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45">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45">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45">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45">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45">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45">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45">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45">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45">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45">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45">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45">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45">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45">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45">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45">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45">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45">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45">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45">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45">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45">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45">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45">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45">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45">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45">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45">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45">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45">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45">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45">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45">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45">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45">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45">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45">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45">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45">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45">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45">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45">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45">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45">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45">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45">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45">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45">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45">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45">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45">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45">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45">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45">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45">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45">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45">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45">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45">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45">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45">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45">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45">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45">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45">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45">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45">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45">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45">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45">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45">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45">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45">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45">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45">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45">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45">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45">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45">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45">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45">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45">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45">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45">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45">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45">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45">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45">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45">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45">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45">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45">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45">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45">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45">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45">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45">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45">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45">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45">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45">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45">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45">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45">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45">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45">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45">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45">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45">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45">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45">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45">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45">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45">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45">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45">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45">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45">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45">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45">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45">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45">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45">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45">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45">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45">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45">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45">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45">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45">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45">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45">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45">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45">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45">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45">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45">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45">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45">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45">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45">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45">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45">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45">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45">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45">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45">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45">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45">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45">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45">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45">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45">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45">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45">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45">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45">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45">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45">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45">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45">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45">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45">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45">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45">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45">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45">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45">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45">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45">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45">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45">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45">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45">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45">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45">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45">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45">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45">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45">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45">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45">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45">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45">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45">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45">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45">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45">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45">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45">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45">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45">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45">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45">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45">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45">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45">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45">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45">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45">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45">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45">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45">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45">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45">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45">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45">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45">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45">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45">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45">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45">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45">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45">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45">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45">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45">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45">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45">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45">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45">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45">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45">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45">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45">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45">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45">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45">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45">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45">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45">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45">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45">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45">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45">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45">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45">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45">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45">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45">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45">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45">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45">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45">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45">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45">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45">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45">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45">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45">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45">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45">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45">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45">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45">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45">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45">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45">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45">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45">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45">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45">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45">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45">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45">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45">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45">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45">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45">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45">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45">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45">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45">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45">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45">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45">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45">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45">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45">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45">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45">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45">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45">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45">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45">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45">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45">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45">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45">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45">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45">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45">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45">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45">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45">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45">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45">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45">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45">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45">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45">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45">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45">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45">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45">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45">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45">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45">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45">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45">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45">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45">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45">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45">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45">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45">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45">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45">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45">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45">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45">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45">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45">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45">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45">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45">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45">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45">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45">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45">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45">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45">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45">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45">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45">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45">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45">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45">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45">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45">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45">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45">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45">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45">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45">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45">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45">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45">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45">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45">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45">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45">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45">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45">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45">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45">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45">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45">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45">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45">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45">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45">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45">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45">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45">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45">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45">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45">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45">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45">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45">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45">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45">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45">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45">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45">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45">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45">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45">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45">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45">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45">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45">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45">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45">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45">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45">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45">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45">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45">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45">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45">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45">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45">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45">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45">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45">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45">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45">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45">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45">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45">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45">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45">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45">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45">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45">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45">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45">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45">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45">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45">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45">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45">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45">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45">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45">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45">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45">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45">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45">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45">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45">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45">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45">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45">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45">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45">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45">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45">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45">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45">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45">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45">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45">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45">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45">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45">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45">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45">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45">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45">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45">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45">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45">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45">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45">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45">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45">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45">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45">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45">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45">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45">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45">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45">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45">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45">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45">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45">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45">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45">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45">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45">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45">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45">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45">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45">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45">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45">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45">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45">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45">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45">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45">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45">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45">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45">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45">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45">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45">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45">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45">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45">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45">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45">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45">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45">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45">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45">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45">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45">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45">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45">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45">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45">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45">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45">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45">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45">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45">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45">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45">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45">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45">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45">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45">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45">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45">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45">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45">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45">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45">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45">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45">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45">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45">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45">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45">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45">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45">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45">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45">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45">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45">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45">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45">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45">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45">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45">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45">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45">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45">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45">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45">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45">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45">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45">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45">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45">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45">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45">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45">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45">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45">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45">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45">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45">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45">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45">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45">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45">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45">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45">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45">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45">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45">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45">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45">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45">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45">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45">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45">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45">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45">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45">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45">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45">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45">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45">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45">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45">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45">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45">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45">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45">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45">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45">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45">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45">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45">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45">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45">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45">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45">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45">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45">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45">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45">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45">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45">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45">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45">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45">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45">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45">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45">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45">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45">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45">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45">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45">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45">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45">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45">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45">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45">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45">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45">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45">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45">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45">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45">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45">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45">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45">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45">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45">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45">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45">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45">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45">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45">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45">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45">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45">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45">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45">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45">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45">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45">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45">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45">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45">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45">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45">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45">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45">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45">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45">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45">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45">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45">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45">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45">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45">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45">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45">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45">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45">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45">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45">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45">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45">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45">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45">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45">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45">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45">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45">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45">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45">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45">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45">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45">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45">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45">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45">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45">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45">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45">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45">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45">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45">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45">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45">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45">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45">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45">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45">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45">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45">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45">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45">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45">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45">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45">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45">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45">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45">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45">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45">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45">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45">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45">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45">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45">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45">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45">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45">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45">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45">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45">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45">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45">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45">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45">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45">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45">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45">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45">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45">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45">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45">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45">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45">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45">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45">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45">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45">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45">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45">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45">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45">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45">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45">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45">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45">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45">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45">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45">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45">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45">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45">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45">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45">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45">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45">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45">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45">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45">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45">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45">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45">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45">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45">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45">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45">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45">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45">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45">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45">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45">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45">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45">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45">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45">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45">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45">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45">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45">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45">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45">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45">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45">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45">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45">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45">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45">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45">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45">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45">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45">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45">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45">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45">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45">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45">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45">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45">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45">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45">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45">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45">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45">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45">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45">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45">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45">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45">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45">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45">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45">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45">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45">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45">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45">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45">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45">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45">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45">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45">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45">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45">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45">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45">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45">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45">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45">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45">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45">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45">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45">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45">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45">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45">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45">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45">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45">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45">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45">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45">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45">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45">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45">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45">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45">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45">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45">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45">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45">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45">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45">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45">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45">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45">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45">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45">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45">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45">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45">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45">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45">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45">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45">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45">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45">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45">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45">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45">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45">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45">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45">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45">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45">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45">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45">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45">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45">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45">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45">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45">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45">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45">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45">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45">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45">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45">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45">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45">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45">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45">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45">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45">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45">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45">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45">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45">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45">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45">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45">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45">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45">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45">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45">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45">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45">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45">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45">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45">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45">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45">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45">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45">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45">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45">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45">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45">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45">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45">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45">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45">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45">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45">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45">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45">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45">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45">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45">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45">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45">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45">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45">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45">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45">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45">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45">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45">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45">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45">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45">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45">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45">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45">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45">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45">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45">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45">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45">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45">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45">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45">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45">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45">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45">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45">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45">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45">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45">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45">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45">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45">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45">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45">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45">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45">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45">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45">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45">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45">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45">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45">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45">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45">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45">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45">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45">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45">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45">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45">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45">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45">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45">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45">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45">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45">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45">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45">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45">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45">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45">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45">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45">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45">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45">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45">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45">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45">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45">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45">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45">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45">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45">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45">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45">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45">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45">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45">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45">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45">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45">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45">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45">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45">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45">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45">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45">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45">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45">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45">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45">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45">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45">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45">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45">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45">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45">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45">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45">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45">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45">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45">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45">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45">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45">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45">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45">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45">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45">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45">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45">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45">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45">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45">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45">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45">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45">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45">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45">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45">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45">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45">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45">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45">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45">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45">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45">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45">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45">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45">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45">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45">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45">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45">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45">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45">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45">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45">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45">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45">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45">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45">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45">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45">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45">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45">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45">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45">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45">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45">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45">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45">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45">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45">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45">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45">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45">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45">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45">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45">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45">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45">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45">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45">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45">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45">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45">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45">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45">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45">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45">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45">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45">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45">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45">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45">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45">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45">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45">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45">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45">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45">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45">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45">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45">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45">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45">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45">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45">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45">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45">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45">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45">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45">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45">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45">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45">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45">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45">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45">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45">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45">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45">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45">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45">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45">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45">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45">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45">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45">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45">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45">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45">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45">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45">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45">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45">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45">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45">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45">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45">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45">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45">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45">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45">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45">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45">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45">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45">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45">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45">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45">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45">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45">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45">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45">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45">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45">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45">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45">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45">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45">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45">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45">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45">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45">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45">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45">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45">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45">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45">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45">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45">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45">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45">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45">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45">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45">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45">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45">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45">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45">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45">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45">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45">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45">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45">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45">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45">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45">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45">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45">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45">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45">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45">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45">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45">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45">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45">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45">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45">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45">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45">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45">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45">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45">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45">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45">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45">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45">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45">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45">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45">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45">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45">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45">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45">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45">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45">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45">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45">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45">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45">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45">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45">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45">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45">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45">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45">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45">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45">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45">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45">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45">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45">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45">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45">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45">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45">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45">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45">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45">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45">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45">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45">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45">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45">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45">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45">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45">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45">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45">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45">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45">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45">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45">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45">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45">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45">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45">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45">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45">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45">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45">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45">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45">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45">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45">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45">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45">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45">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45">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45">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45">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45">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45">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45">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45">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45">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45">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45">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45">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45">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45">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45">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45">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45">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45">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45">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45">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45">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45">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45">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45">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45">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45">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45">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45">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45">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45">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45">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45">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45">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45">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45">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45">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45">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45">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45">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45">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45">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45">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45">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45">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45">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45">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45">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45">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45">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45">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45">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45">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45">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45">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45">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45">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45">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45">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45">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45">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45">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45">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45">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45">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45">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45">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45">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45">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45">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45">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45">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45">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45">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45">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45">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45">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45">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45">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45">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45">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45">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45">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45">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45">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45">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45">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45">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45">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45">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45">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45">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45">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45">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45">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45">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45">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45">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45">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45">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45">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45">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45">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45">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45">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45">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45">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45">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45">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45">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45">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45">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45">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45">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45">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45">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45">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45">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45">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45">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45">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45">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45">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45">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45">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45">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45">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45">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45">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45">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45">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45">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45">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45">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45">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45">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45">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45">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45">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45">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45">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45">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45">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45">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45">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45">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45">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45">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45">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45">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45">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45">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45">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45">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45">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45">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45">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45">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45">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45">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45">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45">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45">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45">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45">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45">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45">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45">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45">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45">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45">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45">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45">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45">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45">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45">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45">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45">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45">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45">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45">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45">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45">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45">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45">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45">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45">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45">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45">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45">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45">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45">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45">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45">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45">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45">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45">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45">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45">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45">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45">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45">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45">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45">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45">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45">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45">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45">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45">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45">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45">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45">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45">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45">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45">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45">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45">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45">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45">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45">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45">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45">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45">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45">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45">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45">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45">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45">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45">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45">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45">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45">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45">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45">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45">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45">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45">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45">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45">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45">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45">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45">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45">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45">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45">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45">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45">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45">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45">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45">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45">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45">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45">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45">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45">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45">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45">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45">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45">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45">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45">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45">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45">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45">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45">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45">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45">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45">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45">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45">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45">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45">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45">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45">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45">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45">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45">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45">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45">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45">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45">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45">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45">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45">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45">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45">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45">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45">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45">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45">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45">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45">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45">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45">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45">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45">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45">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45">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45">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45">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45">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45">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45">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45">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45">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45">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45">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45">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45">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45">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45">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45">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45">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45">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45">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45">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45">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45">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45">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45">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45">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45">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45">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45">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45">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45">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45">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45">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45">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45">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45">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45">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45">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45">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45">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45">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45">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45">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45">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45">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45">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45">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45">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45">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45">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45">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45">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45">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45">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45">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45">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45">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45">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45">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45">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45">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45">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45">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45">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45">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45">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45">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45">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45">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45">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45">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45">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45">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45">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45">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45">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45">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45">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45">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45">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45">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45">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45">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45">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45">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45">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45">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45">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45">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45">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45">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45">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45">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45">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45">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45">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45">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45">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45">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45">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45">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45">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45">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45">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45">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45">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45">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45">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45">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45">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45">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45">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45">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45">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45">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45">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45">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45">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45">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45">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45">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45">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45">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45">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45">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45">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45">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45">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45">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45">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45">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45">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45">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45">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45">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45">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45">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45">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45">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45">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45">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45">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45">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45">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45">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45">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45">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45">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45">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45">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45">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45">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45">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45">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45">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45">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45">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45">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45">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45">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45">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45">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45">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45">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45">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45">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45">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45">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45">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45">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45">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45">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45">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45">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45">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45">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45">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45">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45">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45">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45">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45">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45">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45">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45">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45">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45">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45">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45">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45">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45">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45">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45">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45">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45">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45">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45">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45">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45">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45">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45">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45">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45">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45">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45">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45">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45">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45">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45">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45">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45">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45">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45">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45">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45">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45">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45">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45">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45">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45">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45">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45">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45">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45">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45">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45">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45">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45">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45">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45">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45">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45">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45">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45">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45">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45">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45">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45">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45">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45">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45">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45">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45">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45">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45">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45">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45">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45">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45">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45">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45">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45">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45">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45">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45">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45">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45">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45">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45">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45">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45">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45">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45">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45">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45">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45">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45">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45">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45">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45">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45">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45">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45">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45">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45">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45">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45">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45">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45">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45">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45">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45">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45">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45">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45">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45">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45">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45">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45">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45">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45">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45">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45">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45">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45">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45">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45">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45">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45">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45">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45">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45">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45">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45">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45">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45">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45">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45">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45">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45">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45">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45">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45">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45">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45">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45">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45">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45">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45">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45">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45">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45">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45">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45">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45">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45">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45">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45">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45">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45">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45">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45">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45">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45">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45">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45">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45">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45">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45">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45">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45">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45">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45">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45">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45">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45">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45">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45">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45">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45">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45">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45">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45">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45">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45">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45">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45">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45">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45">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45">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45">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45">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45">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45">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45">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45">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45">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45">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45">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45">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45">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45">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45">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45">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45">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45">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45">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45">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45">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45">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45">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45">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45">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45">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45">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45">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45">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45">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45">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45">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45">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45">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45">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45">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45">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45">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45">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45">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45">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45">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45">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45">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45">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45">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45">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45">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45">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45">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45">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45">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45">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45">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45">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45">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45">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45">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45">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45">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45">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45">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45">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45">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45">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45">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45">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45">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45">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45">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45">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45">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45">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45">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45">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45">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45">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45">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45">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45">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45">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45">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45">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45">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45">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45">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45">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45">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45">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45">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45">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45">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45">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45">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45">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45">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45">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45">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45">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45">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45">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45">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45">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45">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45">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45">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45">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45">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45">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45">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45">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45">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45">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45">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45">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45">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45">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45">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45">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45">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45">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45">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45">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45">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45">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45">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45">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45">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45">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45">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45">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45">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45">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45">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45">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45">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45">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45">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45">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45">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45">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45">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45">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45">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45">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45">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45">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45">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45">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45">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45">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45">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45">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45">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45">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45">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45">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45">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45">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45">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45">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45">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45">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45">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45">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45">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45">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45">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45">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45">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45">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45">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45">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45">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45">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45">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45">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45">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45">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45">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45">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45">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45">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45">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45">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45">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45">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45">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45">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45">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45">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45">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45">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45">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45">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45">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45">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45">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45">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45">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45">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45">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45">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45">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45">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45">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45">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45">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45">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45">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45">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45">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45">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45">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45">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45">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45">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45">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45">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45">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45">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45">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45">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45">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45">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45">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45">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45">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45">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45">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45">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45">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45">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45">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45">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45">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45">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45">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45">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45">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45">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45">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45">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45">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45">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45">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45">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45">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45">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45">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45">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45">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45">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45">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45">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45">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45">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45">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45">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45">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45">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45">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45">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45">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45">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45">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45">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45">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45">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45">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45">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45">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45">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45">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45">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45">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45">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45">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45">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45">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45">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45">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45">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45">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45">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45">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45">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45">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45">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45">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45">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45">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45">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45">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45">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45">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45">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45">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45">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45">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45">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45">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45">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45">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45">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45">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45">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45">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45">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45">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45">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45">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45">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45">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45">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45">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45">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45">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45">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45">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45">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45">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45">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45">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45">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45">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45">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45">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45">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45">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45">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45">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45">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45">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45">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45">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45">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45">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45">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45">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45">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45">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45">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45">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45">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45">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45">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45">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45">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45">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45">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45">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45">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45">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45">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45">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45">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45">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45">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45">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45">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45">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45">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45">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45">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45">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45">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45">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45">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45">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45">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45">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45">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45">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45">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45">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45">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45">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45">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45">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45">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45">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45">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45">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45">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45">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45">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45">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45">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45">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45">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45">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45">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45">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45">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45">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45">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45">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45">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45">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45">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45">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45">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45">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45">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45">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45">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45">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45">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45">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45">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45">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45">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45">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45">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45">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45">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45">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45">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45">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45">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45">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45">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45">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45">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45">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45">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45">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45">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45">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45">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45">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45">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45">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45">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45">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45">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45">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45">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45">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45">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45">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45">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45">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45">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45">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45">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45">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45">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45">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45">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45">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45">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45">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45">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45">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45">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45">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45">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45">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45">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45">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45">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45">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45">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45">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45">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45">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45">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45">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45">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45">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45">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45">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45">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45">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45">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45">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45">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45">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45">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45">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45">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45">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45">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45">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45">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45">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45">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45">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45">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45">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45">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45">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45">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45">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45">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45">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45">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45">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45">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45">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45">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45">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45">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45">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45">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45">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45">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45">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45">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45">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45">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45">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45">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45">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45">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45">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45">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45">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45">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45">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45">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45">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45">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45">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45">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45">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45">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45">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45">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45">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45">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45">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45">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45">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45">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45">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45">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45">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45">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45">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45">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45">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45">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45">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45">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45">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45">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45">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45">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45">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45">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45">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45">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45">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45">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45">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45">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45">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45">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45">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45">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45">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45">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45">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45">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45">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45">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45">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45">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45">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45">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45">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45">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45">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45">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45">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45">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45">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45">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45">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45">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45">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45">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45">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45">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45">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45">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45">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45">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45">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45">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45">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45">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45">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45">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45">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45">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45">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45">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45">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45">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45">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45">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45">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45">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45">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45">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45">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45">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45">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45">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45">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45">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45">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45">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45">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45">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45">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45">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45">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45">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45">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45">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45">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45">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45">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45">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45">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45">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45">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45">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45">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45">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45">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45">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45">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45">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45">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45">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45">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45">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45">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45">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45">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45">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45">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45">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45">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45">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45">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45">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45">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45">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45">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45">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45">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45">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45">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45">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45">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45">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45">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45">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45">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45">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45">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45">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45">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45">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45">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45">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45">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45">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45">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45">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45">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45">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45">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45">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45">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45">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45">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45">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45">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45">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45">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45">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45">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45">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45">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45">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45">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45">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45">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45">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45">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45">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45">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45">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45">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45">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45">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45">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45">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45">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45">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45">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45">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45">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45">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45">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45">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45">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45">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45">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45">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45">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45">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45">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45">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45">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45">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45">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45">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45">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45">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45">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45">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45">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45">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45">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45">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45">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45">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45">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45">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45">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45">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45">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45">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45">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45">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45">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45">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45">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45">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45">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45">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45">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45">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45">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45">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45">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45">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45">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45">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45">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45">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45">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45">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45">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45">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45">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45">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45">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45">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45">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45">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45">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45">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45">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45">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45">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45">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45">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45">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45">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45">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45">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45">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45">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45">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45">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45">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45">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45">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45">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45">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45">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45">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45">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45">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45">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45">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45">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45">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45">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45">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45">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45">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45">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45">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45">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45">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45">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45">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45">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45">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45">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45">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45">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45">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45">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45">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45">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45">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45">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45">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45">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45">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45">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45">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45">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45">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45">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45">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45">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45">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45">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45">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45">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45">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45">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45">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45">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45">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45">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45">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45">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45">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45">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45">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45">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45">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45">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45">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45">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45">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45">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45">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45">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45">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45">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45">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45">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45">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45">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45">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45">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45">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45">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45">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45">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45">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45">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45">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45">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45">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45">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45">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45">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45">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45">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45">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45">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45">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45">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45">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45">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45">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45">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45">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45">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45">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45">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45">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45">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45">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45">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45">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45">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45">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45">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45">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45">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45">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45">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45">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45">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45">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45">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45">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45">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45">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45">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45">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45">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45">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45">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45">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45">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45">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45">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45">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45">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45">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45">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45">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45">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45">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45">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45">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45">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45">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45">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45">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45">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45">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45">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45">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45">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45">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45">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45">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45">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45">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45">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45">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45">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45">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45">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45">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45">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45">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45">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45">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45">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45">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45">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45">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45">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45">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45">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45">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45">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45">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45">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45">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45">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45">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45">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45">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45">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45">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45">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45">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45">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45">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45">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45">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45">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45">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45">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45">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45">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45">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45">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45">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45">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45">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45">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45">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45">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45">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45">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45">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45">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45">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45">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45">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45">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45">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45">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45">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45">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45">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45">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45">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45">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45">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45">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45">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45">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45">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45">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45">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45">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45">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45">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45">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45">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45">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45">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45">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45">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45">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45">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45">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45">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45">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45">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45">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45">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45">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45">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45">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45">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45">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45">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45">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45">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45">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45">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45">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45">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45">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45">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45">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45">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45">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45">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45">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45">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45">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45">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45">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45">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45">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45">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45">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45">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45">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45">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45">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45">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45">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45">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45">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45">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45">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45">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45">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45">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45">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45">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45">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45">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45">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45">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45">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45">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45">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45">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45">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45">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45">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45">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45">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45">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45">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45">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45">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45">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45">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45">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45">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45">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45">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45">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45">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45">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45">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45">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45">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45">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45">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45">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45">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45">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45">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45">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45">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45">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45">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45">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45">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45">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45">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45">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45">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45">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45">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45">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45">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45">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45">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45">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45">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45">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45">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45">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45">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45">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45">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45">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45">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45">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45">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45">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45">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45">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45">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45">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45">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45">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45">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45">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45">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45">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45">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45">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45">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45">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45">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45">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45">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45">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45">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45">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45">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45">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45">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45">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45">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45">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45">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45">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45">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45">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45">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45">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45">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45">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45">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45">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45">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45">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45">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45">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45">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45">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45">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45">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45">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45">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45">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45">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45">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45">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45">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45">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45">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45">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45">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45">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45">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45">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45">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45">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45">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45">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45">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45">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45">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45">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45">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45">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45">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45">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45">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45">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45">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45">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45">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45">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45">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45">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45">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45">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45">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45">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45">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45">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45">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45">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45">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45">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45">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45">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45">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45">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45">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45">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45">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45">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45">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45">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45">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45">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45">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45">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45">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45">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45">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45">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45">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45">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45">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45">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45">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45">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45">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45">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45">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45">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45">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45">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45">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45">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45">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45">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45">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45">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45">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45">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45">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45">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45">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45">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45">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45">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45">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45">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45">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45">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45">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45">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45">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45">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45">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45">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45">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45">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45">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45">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45">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45">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45">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45">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45">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45">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45">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45">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45">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45">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45">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45">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45">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45">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45">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45">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45">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45">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45">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45">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45">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45">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45">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45">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45">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45">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45">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45">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45">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45">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45">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45">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45">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45">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45">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45">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45">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45">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45">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45">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45">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45">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45">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45">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45">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45">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45">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45">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45">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45">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45">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45">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45">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45">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45">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45">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45">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45">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45">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45">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45">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45">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45">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45">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45">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45">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45">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45">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45">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45">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45">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45">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45">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45">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45">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45">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45">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45">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45">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45">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45">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45">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45">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45">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45">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45">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45">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45">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45">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45">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45">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45">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45">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45">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45">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45">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45">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45">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45">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45">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45">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45">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45">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45">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45">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45">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45">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45">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45">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45">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45">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45">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45">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45">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45">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45">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45">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45">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45">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45">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45">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45">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45">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45">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45">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45">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45">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45">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45">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45">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45">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45">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45">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45">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45">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45">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45">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45">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45">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45">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45">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45">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45">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45">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45">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45">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45">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45">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45">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45">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45">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45">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45">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45">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45">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45">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45">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45">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45">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45">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45">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45">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45">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45">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45">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45">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45">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45">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45">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45">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45">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45">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45">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45">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45">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45">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45">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45">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45">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45">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45">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45">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45">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45">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45">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45">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45">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45">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45">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45">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45">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45">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45">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45">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45">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45">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45">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45">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45">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45">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45">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45">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45">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45">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45">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45">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45">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45">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45">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45">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45">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45">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45">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45">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45">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45">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45">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45">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45">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45">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45">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45">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45">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45">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45">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45">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45">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45">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45">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45">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45">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45">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45">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45">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45">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45">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45">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45">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45">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45">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45">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45">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45">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45">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45">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45">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45">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45">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45">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45">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45">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45">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45">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45">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45">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45">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45">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45">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45">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45">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45">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45">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45">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45">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45">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45">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45">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45">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45">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45">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45">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45">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45">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45">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45">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45">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45">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45">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45">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45">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45">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45">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45">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45">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45">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45">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45">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45">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45">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45">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45">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45">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45">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45">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45">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45">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45">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45">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45">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45">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45">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45">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45">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45">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45">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45">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45">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45">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45">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45">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45">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45">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45">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45">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45">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45">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45">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45">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45">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45">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45">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45">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45">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45">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45">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45">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45">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45">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45">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45">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45">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45">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45">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45">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45">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45">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45">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45">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45">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45">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45">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45">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45">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45">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45">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45">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45">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45">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45">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45">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45">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45">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45">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45">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45">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45">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45">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45">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45">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45">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45">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45">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45">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45">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45">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45">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45">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45">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45">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45">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45">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45">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45">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45">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45">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45">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45">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45">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45">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45">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45">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45">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45">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45">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45">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45">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45">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45">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45">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45">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45">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45">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45">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45">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45">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45">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45">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45">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45">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45">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45">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45">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45">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45">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45">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45">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45">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45">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45">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45">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45">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45">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45">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45">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45">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45">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45">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45">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45">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45">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45">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45">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45">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45">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45">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45">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45">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45">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45">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45">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45">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45">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45">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45">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45">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45">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45">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45">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45">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45">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45">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45">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45">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45">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45">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45">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45">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45">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45">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45">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45">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45">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45">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45">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45">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45">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45">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45">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45">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45">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45">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45">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45">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45">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45">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45">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45">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45">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45">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45">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45">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45">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45">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45">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45">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45">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45">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45">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45">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45">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45">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45">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45">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45">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45">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45">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45">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45">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45">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45">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45">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45">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45">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45">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45">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45">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45">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45">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45">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45">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45">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45">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45">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45">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45">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45">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45">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45">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45">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45">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45">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45">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45">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45">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45">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45">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45">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45">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45">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45">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45">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45">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45">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45">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45">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45">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45">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45">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45">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45">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45">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45">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45">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45">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45">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45">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45">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45">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45">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45">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45">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45">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45">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45">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45">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45">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45">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45">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45">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45">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45">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45">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45">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45">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45">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45">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45">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45">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45">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45">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45">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45">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45">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45">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45">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45">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45">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45">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45">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45">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45">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45">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45">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45">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45">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45">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45">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45">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45">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45">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45">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45">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45">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45">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45">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45">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45">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45">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45">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45">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45">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45">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45">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45">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45">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45">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45">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45">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45">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45">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45">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45">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45">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45">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45">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45">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45">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45">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45">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45">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45">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45">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45">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45">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45">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45">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45">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45">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45">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45">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45">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45">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45">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45">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45">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45">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45">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45">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45">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45">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45">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45">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45">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45">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45">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45">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45">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45">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45">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45">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45">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45">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45">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45">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45">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45">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45">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45">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45">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45">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45">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45">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45">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45">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45">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45">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45">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45">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45">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45">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45">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45">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45">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45">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45">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45">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45">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45">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45">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45">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45">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45">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45">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45">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45">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45">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45">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45">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45">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45">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45">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45">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45">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45">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45">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45">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45">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45">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45">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45">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45">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45">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45">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45">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45">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45">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45">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45">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45">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45">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45">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45">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45">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45">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45">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45">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45">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45">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45">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45">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45">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45">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45">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45">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45">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45">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45">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45">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45">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45">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45">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45">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45">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45">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45">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45">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45">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45">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45">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45">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45">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45">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45">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45">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45">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45">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45">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45">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45">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45">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45">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45">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45">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45">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45">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45">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45">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45">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45">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45">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45">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45">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45">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45">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45">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45">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45">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45">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45">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45">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45">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45">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45">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45">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45">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45">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45">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45">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45">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45">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45">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45">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45">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45">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45">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45">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45">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45">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45">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45">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45">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45">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45">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45">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45">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45">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45">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45">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45">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45">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45">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45">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45">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45">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45">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45">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45">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45">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45">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45">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45">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45">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45">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45">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45">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45">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45">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45">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45">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45">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45">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45">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45">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45">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45">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45">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45">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45">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45">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45">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45">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45">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45">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45">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45">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45">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45">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45">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45">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45">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45">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45">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45">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45">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45">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45">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45">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45">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45">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45">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45">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45">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45">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45">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45">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45">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45">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45">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45">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45">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45">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45">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45">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45">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45">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45">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45">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45">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45">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45">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45">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45">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45">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45">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45">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45">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45">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45">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45">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45">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45">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45">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45">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45">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45">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45">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45">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45">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45">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45">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45">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45">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45">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45">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45">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45">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45">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45">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45">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45">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45">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45">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45">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45">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45">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45">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45">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45">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45">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45">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45">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45">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45">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45">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45">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45">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45">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45">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45">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45">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45">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45">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45">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45">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45">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45">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45">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45">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45">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45">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45">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45">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45">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45">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45">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45">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45">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45">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45">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45">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45">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45">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45">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45">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45">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45">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45">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45">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45">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45">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45">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45">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45">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45">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45">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45">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45">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45">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45">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45">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45">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45">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45">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45">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45">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45">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45">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45">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45">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45">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45">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45">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45">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45">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45">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45">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45">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45">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45">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45">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45">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45">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45">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45">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45">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45">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45">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45">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45">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45">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45">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45">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45">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45">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45">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45">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45">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45">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45">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45">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45">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45">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45">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45">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45">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45">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45">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45">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45">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45">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45">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45">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45">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45">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45">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45">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45">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45">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45">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45">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45">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45">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45">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45">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45">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45">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45">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45">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45">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45">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45">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45">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45">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45">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45">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45">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45">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45">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45">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45">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45">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45">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45">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45">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45">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45">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45">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45">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45">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45">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45">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45">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45">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45">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45">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45">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45">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45">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45">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45">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45">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45">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45">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45">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45">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45">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45">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45">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45">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45">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45">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45">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45">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45">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45">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45">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45">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45">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45">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45">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45">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45">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45">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45">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45">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45">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45">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45">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45">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45">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45">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45">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45">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45">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45">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45">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45">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45">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45">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45">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45">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45">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45">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45">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45">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45">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45">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45">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45">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45">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45">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45">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45">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45">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45">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45">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45">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45">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45">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45">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45">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45">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45">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45">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45">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45">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45">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45">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45">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45">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45">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45">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45">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45">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45">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45">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45">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45">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45">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45">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45">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45">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45">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45">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45">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45">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45">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45">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45">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45">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45">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45">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45">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45">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45">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45">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45">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45">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45">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45">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45">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45">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45">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45">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45">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45">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45">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45">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45">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45">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45">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45">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45">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45">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45">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45">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45">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45">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45">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45">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45">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45">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45">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45">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45">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45">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45">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45">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45">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45">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45">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45">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45">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45">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45">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45">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45">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45">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45">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45">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45">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45">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45">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45">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45">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45">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45">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45">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45">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45">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45">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45">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45">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45">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45">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45">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45">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45">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45">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45">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45">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45">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45">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45">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45">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45">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45">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45">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45">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45">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45">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45">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45">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45">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45">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45">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45">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45">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45">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45">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45">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45">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45">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45">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45">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45">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45">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45">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45">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45">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45">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45">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45">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45">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45">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45">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45">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45">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45">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45">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45">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45">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45">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45">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45">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45">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45">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45">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45">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45">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45">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45">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45">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45">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45">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45">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45">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45">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45">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45">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45">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45">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45">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45">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45">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45">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45">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45">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45">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45">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45">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45">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45">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45">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45">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45">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45">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45">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45">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45">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45">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45">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45">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45">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45">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45">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45">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45">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45">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45">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45">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45">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45">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45">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45">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45">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45">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45">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45">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45">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45">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45">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45">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45">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45">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45">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45">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45">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45">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45">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45">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45">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45">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45">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45">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45">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45">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45">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45">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45">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45">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45">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45">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45">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45">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45">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45">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45">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45">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45">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45">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45">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45">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45">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45">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45">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45">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45">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45">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45">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45">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45">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45">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45">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45">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45">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45">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45">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45">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45">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45">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45">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45">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45">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45">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45">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45">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45">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45">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45">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45">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45">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45">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45">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45">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45">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45">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45">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45">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45">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45">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45">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45">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45">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45">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45">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45">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45">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45">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45">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45">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45">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45">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45">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45">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45">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45">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45">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45">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45">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45">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45">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45">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45">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45">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45">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45">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45">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45">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45">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45">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45">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45">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45">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45">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45">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45">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45">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45">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45">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45">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45">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45">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45">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45">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45">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45">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45">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45">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45">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45">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45">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45">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45">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45">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45">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45">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45">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45">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45">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45">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45">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45">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45">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45">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45">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45">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45">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45">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45">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45">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45">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45">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45">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45">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45">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45">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45">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45">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45">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45">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45">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45">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45">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45">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45">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45">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45">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45">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45">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45">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45">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45">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45">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45">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45">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45">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45">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45">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45">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45">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45">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45">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45">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45">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45">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45">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45">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45">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45">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45">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45">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45">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45">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45">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45">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45">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45">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45">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45">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45">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45">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45">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45">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45">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45">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45">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45">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45">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45">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45">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45">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45">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45">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45">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45">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45">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45">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45">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45">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45">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45">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45">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45">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45">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45">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45">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45">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45">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45">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45">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45">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45">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45">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45">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45">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45">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45">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45">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45">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45">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45">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45">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45">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45">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45">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45">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45">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45">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45">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45">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45">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45">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45">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45">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45">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45">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45">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45">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45">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45">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45">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45">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45">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45">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45">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45">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45">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45">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45">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45">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45">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45">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45">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45">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45">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45">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45">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45">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45">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45">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45">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45">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45">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45">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45">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45">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45">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45">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45">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45">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45">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45">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45">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45">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45">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45">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45">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45">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45">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45">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45">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45">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45">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45">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45">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45">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45">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45">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45">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45">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45">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45">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45">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45">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45">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45">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45">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45">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45">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45">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45">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45">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45">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45">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45">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45">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45">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45">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45">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45">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45">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45">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45">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45">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45">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45">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45">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45">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45">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45">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45">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45">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45">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45">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45">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45">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45">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45">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45">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45">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45">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45">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45">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45">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45">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45">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45">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45">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45">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45">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45">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45">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45">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45">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45">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45">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45">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45">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45">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45">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45">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45">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45">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45">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45">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45">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45">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45">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45">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45">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45">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45">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45">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45">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45">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45">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45">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45">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45">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45">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45">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45">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45">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45">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45">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45">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45">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45">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45">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45">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45">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45">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45">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45">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45">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45">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45">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45">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45">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45">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45">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45">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45">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45">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45">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45">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45">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45">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45">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45">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45">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45">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45">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45">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45">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45">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45">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45">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45">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45">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45">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45">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45">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45">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45">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45">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45">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45">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45">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45">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45">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45">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45">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45">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45">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45">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45">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45">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45">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45">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45">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45">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45">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45">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45">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45">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45">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45">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45">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45">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45">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45">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45">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45">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45">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45">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45">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45">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45">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45">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45">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45">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45">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45">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45">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45">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45">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45">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45">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45">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45">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45">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45">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45">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45">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45">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45">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45">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45">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45">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45">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45">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45">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45">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45">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45">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45">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45">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45">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45">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45">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45">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45">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45">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45">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45">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45">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45">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45">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45">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45">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45">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45">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45">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45">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45">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45">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45">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45">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45">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45">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45">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45">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45">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45">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45">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45">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45">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45">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45">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45">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45">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45">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45">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45">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45">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45">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45">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45">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45">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45">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45">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45">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45">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45">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45">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45">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45">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45">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45">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45">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45">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45">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45">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45">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45">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45">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45">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45">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45">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45">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45">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45">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45">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45">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45">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45">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45">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45">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45">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45">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45">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45">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45">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45">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45">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45">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45">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45">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45">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45">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45">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45">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45">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45">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45">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45">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45">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45">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45">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45">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45">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45">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45">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45">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45">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45">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45">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45">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45">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45">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45">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45">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45">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45">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45">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45">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45">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45">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45">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45">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45">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45">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45">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45">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45">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45">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45">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45">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45">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45">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45">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45">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45">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45">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45">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45">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45">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45">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45">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45">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45">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45">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45">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45">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45">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45">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45">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45">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45">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45">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45">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45">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45">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45">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45">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45">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45">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45">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45">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45">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45">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45">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45">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45">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45">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45">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45">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45">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45">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45">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45">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45">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45">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45">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45">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45">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45">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45">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45">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45">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45">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45">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45">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45">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45">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45">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45">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45">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45">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45">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45">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45">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45">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45">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45">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45">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45">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45">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45">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45">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45">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45">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45">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45">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45">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45">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45">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45">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45">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45">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45">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45">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45">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45">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45">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45">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45">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45">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45">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45">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45">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45">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45">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45">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45">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45">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45">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45">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45">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45">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45">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45">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45">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45">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45">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45">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45">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45">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45">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45">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45">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45">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45">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45">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45">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45">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45">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45">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45">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45">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45">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45">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45">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45">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45">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45">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45">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45">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45">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45">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45">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45">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45">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45">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45">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45">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45">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45">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45">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45">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45">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45">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45">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45">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45">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45">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45">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45">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45">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45">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45">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45">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45">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45">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45">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45">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45">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45">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45">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45">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45">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45">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45">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45">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45">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45">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45">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45">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45">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45">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45">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45">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45">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45">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45">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45">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45">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45">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45">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45">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45">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45">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45">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45">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45">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45">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45">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45">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45">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45">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45">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45">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45">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45">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45">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45">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45">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45">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45">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45">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45">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45">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45">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45">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45">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45">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45">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45">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45">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45">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45">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45">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45">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45">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45">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45">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45">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45">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45">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45">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45">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45">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45">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45">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45">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45">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45">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45">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45">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45">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45">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45">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45">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45">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45">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45">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45">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45">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45">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45">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45">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45">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45">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45">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45">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45">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45">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45">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45">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45">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45">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45">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45">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45">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45">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45">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45">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45">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45">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45">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45">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45">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45">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45">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45">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45">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45">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45">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45">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45">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45">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45">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45">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45">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45">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45">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45">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45">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45">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45">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45">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45">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45">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45">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45">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45">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45">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45">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45">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45">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45">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45">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45">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45">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45">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45">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45">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45">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45">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45">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45">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45">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45">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45">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45">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45">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45">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45">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45">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45">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45">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45">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45">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45">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45">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45">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45">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45">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45">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45">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45">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45">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45">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45">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45">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45">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45">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45">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45">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45">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45">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45">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45">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45">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45">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45">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45">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45">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45">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45">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45">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45">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45">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45">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45">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45">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45">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45">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45">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45">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45">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45">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45">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45">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45">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45">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45">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45">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45">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45">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45">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45">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45">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45">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45">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45">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45">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45">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45">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45">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45">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45">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45">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45">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45">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45">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45">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45">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45">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45">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45">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45">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45">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45">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45">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45">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45">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45">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45">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45">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45">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45">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45">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45">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45">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45">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45">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45">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45">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45">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45">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45">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45">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45">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45">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45">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45">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45">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45">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45">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45">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45">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45">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45">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45">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45">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45">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45">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45">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45">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45">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45">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45">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45">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45">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45">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45">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45">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45">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45">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45">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45">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45">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45">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45">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45">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45">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45">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45">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45">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45">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45">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45">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45">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45">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45">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45">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45">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45">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45">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45">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45">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45">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45">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45">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45">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45">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45">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45">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45">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45">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45">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45">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45">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45">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45">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45">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45">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45">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45">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45">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45">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45">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45">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45">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45">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45">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45">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45">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45">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45">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45">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45">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45">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45">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45">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45">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45">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45">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45">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45">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45">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45">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45">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45">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45">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45">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45">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45">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45">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45">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45">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45">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45">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45">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45">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45">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45">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45">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45">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45">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45">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45">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45">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45">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45">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45">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45">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45">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45">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45">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45">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45">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45">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45">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45">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45">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45">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45">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45">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45">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45">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45">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45">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45">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45">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45">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45">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45">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45">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45">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45">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45">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45">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45">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45">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45">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45">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45">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45">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45">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45">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45">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45">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45">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45">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45">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45">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45">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45">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45">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45">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45">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45">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45">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45">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45">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45">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45">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45">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45">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45">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45">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45">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45">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45">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45">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45">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45">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45">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45">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45">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45">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45">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45">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45">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45">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45">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45">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45">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45">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45">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45">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45">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45">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45">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45">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45">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45">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45">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45">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45">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45">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45">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45">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45">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45">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45">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45">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45">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45">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45">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45">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45">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45">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45">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45">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45">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45">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45">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45">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45">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45">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45">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45">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45">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45">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45">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45">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45">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45">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45">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45">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45">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45">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45">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45">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45">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45">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45">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45">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45">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45">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45">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45">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45">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45">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45">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45">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45">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45">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45">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45">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45">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45">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45">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45">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45">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45">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45">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45">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45">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45">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45">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45">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45">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45">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45">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45">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45">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45">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45">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45">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45">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45">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45">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45">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45">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45">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45">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45">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45">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45">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45">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45">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45">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45">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45">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45">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45">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45">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45">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45">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45">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45">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45">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45">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45">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45">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45">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45">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45">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45">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45">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45">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45">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45">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45">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45">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45">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45">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45">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45">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45">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45">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45">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45">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45">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45">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45">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45">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45">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45">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45">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45">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45">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45">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45">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45">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45">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45">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45">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45">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45">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45">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45">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45">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45">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45">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45">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45">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45">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45">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45">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45">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45">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45">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45">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45">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45">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45">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45">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45">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45">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45">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45">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45">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45">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45">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45">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45">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45">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45">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45">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45">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45">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45">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45">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45">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45">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45">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45">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45">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45">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45">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45">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45">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45">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45">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45">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45">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45">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45">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45">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45">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45">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45">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45">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45">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45">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45">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45">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45">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45">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45">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45">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45">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45">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45">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45">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45">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45">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45">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45">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45">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45">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45">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45">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45">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45">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45">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45">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45">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45">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45">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45">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45">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45">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45">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45">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45">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45">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45">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45">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45">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45">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45">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45">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45">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45">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45">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45">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45">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45">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45">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45">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45">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45">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45">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45">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45">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45">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45">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45">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45">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45">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45">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45">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45">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45">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45">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45">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45">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45">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45">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45">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45">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45">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45">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45">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45">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45">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45">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45">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45">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45">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45">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45">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45">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45">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45">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45">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45">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45">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45">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45">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45">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45">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45">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45">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45">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45">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45">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45">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45">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45">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45">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45">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45">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45">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45">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45">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45">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45">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45">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45">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45">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45">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45">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45">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45">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45">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45">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45">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45">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45">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45">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45">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45">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45">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45">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45">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45">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45">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45">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45">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45">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45">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45">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45">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45">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45">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45">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45">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45">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45">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45">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45">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45">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45">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45">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45">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45">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45">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45">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45">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45">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45">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45">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45">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45">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45">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45">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45">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45">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45">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45">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45">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45">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45">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45">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45">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45">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45">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45">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45">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45">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45">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45">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45">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45">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45">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45">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45">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45">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45">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45">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45">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45">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45">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45">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45">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45">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45">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45">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45">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45">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45">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45">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45">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45">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45">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45">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45">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45">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45">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45">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45">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45">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45">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45">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45">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45">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45">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45">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45">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45">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45">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45">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45">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45">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45">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45">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45">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45">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45">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45">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45">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45">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45">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45">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45">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45">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45">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45">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45">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45">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45">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45">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45">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45">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45">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45">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45">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45">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45">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45">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45">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45">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45">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45">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45">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45">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45">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45">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45">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45">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45">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45">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45">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45">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45">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45">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45">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45">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45">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45">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45">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45">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45">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45">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45">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45">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45">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45">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45">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45">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45">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45">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45">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45">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45">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45">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45">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45">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45">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45">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45">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45">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45">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45">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45">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45">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45">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45">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45">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45">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45">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45">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45">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45">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45">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45">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45">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45">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45">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45">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45">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45">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45">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45">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45">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45">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45">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45">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45">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45">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45">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45">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45">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45">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45">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45">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45">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45">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45">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45">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45">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45">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45">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45">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45">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45">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45">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45">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45">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45">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45">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45">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45">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45">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45">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45">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45">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45">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45">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45">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45">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45">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45">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45">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45">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45">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45">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45">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45">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45">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45">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45">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45">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45">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45">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45">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45">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45">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45">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45">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45">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45">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45">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45">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45">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45">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45">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45">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45">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45">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45">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45">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45">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45">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45">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45">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45">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45">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45">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45">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45">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45">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45">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45">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45">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45">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45">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45">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45">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45">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45">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45">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45">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45">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45">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45">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45">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45">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45">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45">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45">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45">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45">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45">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45">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45">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45">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45">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45">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45">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45">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45">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45">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45">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45">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45">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45">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45">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45">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45">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45">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45">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45">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45">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45">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45">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45">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45">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45">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45">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45">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45">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45">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45">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45">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45">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45">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45">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45">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45">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45">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45">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45">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45">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45">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45">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45">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45">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45">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45">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45">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45">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45">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45">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45">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45">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45">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45">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45">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45">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45">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45">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45">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45">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45">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45">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45">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45">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45">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45">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45">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45">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45">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45">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45">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45">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45">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45">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45">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45">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45">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45">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45">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45">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45">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45">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45">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45">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45">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45">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45">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45">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45">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45">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45">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45">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45">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45">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45">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45">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45">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45">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45">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45">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45">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45">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45">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45">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45">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45">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45">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45">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45">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45">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45">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45">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45">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45">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45">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45">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45">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45">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45">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45">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45">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45">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45">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45">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45">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45">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45">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45">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45">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45">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45">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45">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45">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45">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45">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45">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45">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45">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45">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45">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45">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45">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45">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45">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45">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45">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45">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45">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45">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45">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45">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45">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45">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45">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45">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45">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45">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45">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45">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45">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45">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45">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45">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45">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45">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45">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45">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45">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45">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45">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45">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45">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45">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45">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45">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45">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45">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45">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45">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45">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45">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45">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45">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45">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45">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45">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45">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45">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45">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45">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45">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45">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45">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45">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45">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45">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45">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45">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45">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45">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45">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45">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45">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45">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45">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45">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45">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45">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45">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45">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45">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45">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45">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45">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45">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45">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45">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45">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45">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45">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45">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45">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45">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45">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45">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45">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45">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45">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45">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45">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45">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45">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45">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45">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45">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45">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45">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45">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45">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45">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45">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45">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45">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45">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45">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45">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45">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45">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45">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45">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45">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45">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45">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45">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45">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45">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45">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45">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45">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45">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45">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45">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45">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45">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45">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45">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45">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45">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45">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45">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45">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45">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45">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45">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45">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45">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45">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45">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45">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45">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45">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45">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45">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45">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45">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45">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45">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45">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45">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45">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45">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45">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45">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45">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45">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45">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45">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45">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45">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45">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45">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45">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45">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45">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45">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45">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45">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45">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45">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45">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45">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45">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45">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45">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45">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45">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45">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45">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45">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45">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45">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45">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45">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45">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45">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45">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45">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45">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45">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45">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45">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45">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45">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45">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45">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45">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45">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45">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45">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45">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45">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45">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45">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45">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45">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45">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45">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45">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45">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45">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45">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45">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45">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45">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45">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45">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45">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45">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45">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45">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45">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45">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45">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45">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45">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45">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45">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45">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45">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45">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45">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45">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45">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45">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45">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45">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45">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45">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45">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45">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45">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45">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45">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45">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45">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45">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45">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45">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45">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45">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45">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45">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45">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45">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45">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45">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45">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45">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45">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45">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45">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45">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45">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45">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45">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45">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45">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45">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45">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45">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45">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45">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45">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45">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45">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45">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45">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45">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45">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45">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45">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45">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45">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45">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45">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45">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45">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45">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45">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45">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45">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45">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45">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45">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45">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45">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45">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45">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45">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45">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45">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45">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45">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45">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45">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45">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45">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45">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45">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45">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45">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45">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45">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45">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45">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45">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45">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45">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45">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45">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45">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45">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45">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45">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45">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45">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45">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45">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45">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45">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45">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45">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45">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45">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45">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45">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45">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45">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45">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45">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45">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45">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45">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45">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45">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45">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45">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45">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45">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45">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45">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45">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45">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45">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45">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45">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45">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45">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45">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45">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45">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45">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45">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45">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45">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45">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45">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45">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45">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45">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45">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45">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45">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45">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45">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45">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45">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45">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45">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45">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45">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45">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45">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45">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45">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45">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45">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45">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45">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45">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45">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45">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45">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45">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45">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45">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45">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45">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45">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45">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45">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45">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45">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45">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45">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45">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45">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45">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45">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45">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45">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45">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45">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45">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45">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45">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45">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45">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45">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45">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45">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45">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45">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45">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45">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45">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45">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45">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45">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45">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45">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45">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45">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45">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45">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45">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45">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45">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45">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45">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45">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45">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45">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45">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45">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45">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45">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45">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45">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45">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45">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45">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45">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45">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45">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45">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45">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45">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45">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45">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45">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45">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45">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45">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45">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45">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45">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45">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45">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45">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45">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45">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45">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45">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45">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45">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45">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45">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45">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45">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45">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45">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45">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45">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45">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45">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45">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45">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45">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45">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45">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45">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45">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45">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45">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45">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45">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45">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45">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45">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45">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45">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45">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45">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45">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45">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45">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45">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45">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45">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45">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45">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45">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45">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45">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45">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45">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45">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45">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45">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45">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45">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45">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45">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45">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45">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45">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45">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45">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45">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45">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45">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45">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45">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45">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45">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45">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45">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45">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45">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45">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45">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45">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45">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45">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45">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45">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45">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45">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45">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45">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45">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45">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45">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45">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45">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45">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45">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45">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45">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45">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45">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45">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45">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45">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45">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45">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45">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45">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45">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45">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45">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45">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45">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45">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45">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45">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45">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45">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45">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45">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45">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45">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45">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45">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45">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45">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45">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45">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45">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45">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45">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45">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45">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45">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45">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45">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45">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45">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45">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45">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45">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45">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45">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45">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45">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45">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45">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45">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45">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45">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45">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45">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45">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45">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45">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45">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45">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45">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45">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45">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45">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45">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45">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45">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45">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45">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45">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45">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45">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45">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45">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45">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45">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45">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45">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45">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45">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45">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45">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45">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45">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45">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45">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45">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45">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45">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45">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45">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45">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45">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45">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45">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45">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45">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45">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45">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45">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45">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45">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45">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45">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45">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45">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45">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45">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45">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45">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45">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45">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45">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45">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45">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45">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45">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45">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45">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45">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45">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45">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45">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45">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45">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45">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45">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45">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45">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45">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45">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45">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45">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45">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45">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45">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45">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45">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45">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45">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45">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45">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45">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45">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45">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45">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45">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45">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45">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45">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45">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45">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45">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45">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45">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45">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45">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45">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45">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45">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45">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45">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45">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45">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45">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45">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45">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45">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45">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45">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45">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45">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45">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45">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45">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45">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45">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45">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45">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45">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45">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45">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45">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45">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45">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45">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45">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45">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45">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45">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45">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45">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45">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45">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45">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45">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45">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45">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45">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45">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45">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45">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45">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45">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45">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45">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45">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45">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45">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45">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45">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45">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45">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45">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45">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45">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45">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45">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45">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45">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45">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45">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45">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45">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45">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45">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45">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45">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45">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45">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45">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45">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45">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45">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45">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45">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45">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45">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45">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45">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45">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45">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45">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45">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45">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45">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45">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45">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45">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45">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45">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45">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45">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45">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45">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45">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45">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45">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45">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45">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45">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45">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45">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45">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45">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45">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45">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45">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45">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45">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45">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45">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45">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45">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45">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45">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45">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45">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45">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45">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45">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45">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45">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45">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45">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45">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45">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45">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45">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45">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45">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45">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45">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45">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45">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45">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45">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45">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45">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45">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45">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45">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45">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45">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45">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45">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45">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45">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45">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45">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45">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45">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45">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45">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45">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45">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45">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45">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45">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45">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45">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45">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45">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45">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45">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45">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45">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45">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45">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45">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45">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45">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45">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45">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45">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45">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45">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45">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45">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45">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45">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45">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45">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45">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45">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45">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45">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45">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45">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45">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45">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45">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45">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45">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45">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45">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45">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45">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45">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45">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45">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45">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45">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45">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45">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45">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45">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45">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45">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45">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45">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45">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45">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45">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45">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45">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45">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45">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45">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45">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45">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45">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45">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45">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45">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45">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45">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45">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45">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45">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45">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45">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45">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45">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45">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45">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45">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45">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45">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45">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45">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45">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45">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45">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45">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45">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45">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45">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45">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45">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45">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45">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45">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45">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45">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45">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45">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45">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45">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45">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45">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45">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45">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45">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45">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45">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45">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45">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45">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45">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45">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45">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45">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45">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45">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45">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45">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45">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45">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45">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45">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45">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45">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45">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45">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45">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45">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45">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45">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45">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45">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45">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45">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45">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45">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45">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45">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45">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45">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45">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45">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45">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45">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45">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45">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45">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45">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45">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45">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45">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45">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45">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45">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45">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45">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45">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45">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45">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45">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45">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45">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45">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45">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45">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45">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45">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45">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45">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45">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45">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45">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45">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45">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45">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45">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45">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45">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45">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45">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45">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45">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45">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45">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45">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45">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45">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45">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45">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45">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45">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45">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45">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45">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45">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45">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45">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45">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45">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45">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45">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45">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45">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45">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45">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45">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45">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45">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45">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45">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45">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45">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45">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45">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45">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45">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45">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45">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45">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45">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45">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45">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45">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45">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45">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45">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45">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45">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45">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45">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45">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45">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45">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45">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45">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45">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45">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45">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45">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45">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45">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45">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45">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45">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45">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45">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45">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45">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45">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45">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45">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45">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45">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45">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45">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45">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45">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45">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45">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45">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45">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45">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45">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45">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45">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45">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45">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45">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45">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45">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45">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45">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45">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45">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45">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45">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45">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45">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45">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45">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45">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45">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45">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45">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45">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45">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45">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45">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45">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45">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45">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45">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45">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45">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45">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45">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45">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45">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45">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45">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45">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45">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45">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45">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45">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45">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45">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45">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45">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45">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45">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45">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45">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45">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45">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45">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45">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45">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45">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45">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45">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45">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45">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45">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45">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45">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45">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45">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45">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45">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45">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45">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45">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45">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45">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45">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45">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45">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45">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45">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45">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45">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45">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45">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45">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45">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45">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45">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45">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45">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45">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45">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45">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45">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45">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45">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45">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45">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45">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45">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45">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45">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45">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45">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45">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45">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45">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45">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45">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45">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45">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45">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45">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45">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45">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45">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45">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45">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45">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45">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45">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45">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45">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45">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45">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45">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45">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45">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45">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45">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45">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45">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45">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45">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45">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45">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45">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45">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45">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45">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45">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45">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45">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45">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45">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45">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45">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45">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45">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45">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45">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45">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45">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45">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45">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45">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45">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45">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45">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45">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45">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45">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45">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45">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45">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45">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45">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45">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45">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45">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45">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45">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45">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45">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45">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45">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45">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45">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45">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45">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45">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45">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45">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45">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45">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45">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45">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45">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45">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45">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45">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45">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45">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45">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45">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45">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45">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45">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45">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45">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45">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45">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45">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45">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45">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45">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45">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45">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45">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45">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45">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45">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45">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45">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45">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45">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45">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45">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45">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45">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45">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45">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45">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45">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45">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45">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45">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45">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45">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45">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45">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45">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45">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45">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45">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45">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45">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45">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45">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45">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45">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45">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45">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45">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45">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45">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45">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45">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45">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45">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45">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45">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45">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45">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45">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45">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45">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45">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45">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45">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45">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45">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45">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45">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45">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45">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45">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45">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45">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45">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45">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45">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45">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45">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45">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45">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45">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45">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45">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45">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45">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45">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45">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45">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45">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45">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45">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45">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45">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45">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45">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DC3F9-B35E-4986-A01B-183780892C79}">
  <sheetPr codeName="Sheet2"/>
  <dimension ref="A3:J123"/>
  <sheetViews>
    <sheetView topLeftCell="A63" workbookViewId="0">
      <selection activeCell="A79" sqref="A79"/>
    </sheetView>
  </sheetViews>
  <sheetFormatPr defaultRowHeight="14.25" x14ac:dyDescent="0.45"/>
  <cols>
    <col min="1" max="1" width="12.265625" bestFit="1" customWidth="1"/>
    <col min="2" max="3" width="11.06640625" bestFit="1" customWidth="1"/>
    <col min="4" max="4" width="14.1328125" bestFit="1" customWidth="1"/>
    <col min="5" max="5" width="9.86328125" bestFit="1" customWidth="1"/>
    <col min="6" max="6" width="12.06640625" bestFit="1" customWidth="1"/>
    <col min="7" max="7" width="14.73046875" bestFit="1" customWidth="1"/>
    <col min="8" max="8" width="8.86328125" bestFit="1" customWidth="1"/>
    <col min="9" max="9" width="6.6640625" bestFit="1" customWidth="1"/>
    <col min="10" max="10" width="26.86328125" bestFit="1" customWidth="1"/>
    <col min="11" max="11" width="9.796875" bestFit="1" customWidth="1"/>
    <col min="12" max="14" width="10.796875" bestFit="1" customWidth="1"/>
    <col min="15" max="16" width="9.796875" bestFit="1" customWidth="1"/>
    <col min="17" max="18" width="10.796875" bestFit="1" customWidth="1"/>
    <col min="19" max="20" width="9.796875" bestFit="1" customWidth="1"/>
    <col min="21" max="21" width="10.796875" bestFit="1" customWidth="1"/>
    <col min="22" max="22" width="9.796875" bestFit="1" customWidth="1"/>
    <col min="23" max="25" width="10.796875" bestFit="1" customWidth="1"/>
    <col min="26" max="32" width="9.796875" bestFit="1" customWidth="1"/>
    <col min="33" max="34" width="10.796875" bestFit="1" customWidth="1"/>
    <col min="35" max="35" width="9.796875" bestFit="1" customWidth="1"/>
    <col min="36" max="36" width="10.796875" bestFit="1" customWidth="1"/>
    <col min="37" max="38" width="9.796875" bestFit="1" customWidth="1"/>
    <col min="39" max="43" width="10.796875" bestFit="1" customWidth="1"/>
    <col min="44" max="46" width="9.796875" bestFit="1" customWidth="1"/>
    <col min="47" max="49" width="10.796875" bestFit="1" customWidth="1"/>
    <col min="50" max="50" width="11.796875" bestFit="1" customWidth="1"/>
  </cols>
  <sheetData>
    <row r="3" spans="1:8" x14ac:dyDescent="0.45">
      <c r="A3" s="13" t="s">
        <v>10950</v>
      </c>
      <c r="B3" t="s">
        <v>10960</v>
      </c>
      <c r="C3" t="s">
        <v>10961</v>
      </c>
      <c r="E3" t="s">
        <v>10962</v>
      </c>
      <c r="F3" t="s">
        <v>10963</v>
      </c>
    </row>
    <row r="4" spans="1:8" x14ac:dyDescent="0.45">
      <c r="A4" s="14" t="s">
        <v>10958</v>
      </c>
      <c r="B4" s="19">
        <v>609205.59799999965</v>
      </c>
      <c r="C4" s="19">
        <v>81795.17429999981</v>
      </c>
    </row>
    <row r="5" spans="1:8" x14ac:dyDescent="0.45">
      <c r="A5" s="14" t="s">
        <v>10959</v>
      </c>
      <c r="B5" s="19">
        <v>733215.2551999999</v>
      </c>
      <c r="C5" s="19">
        <v>93439.269600000145</v>
      </c>
      <c r="E5" s="16">
        <f>B5/B4-1</f>
        <v>0.20355961535337097</v>
      </c>
      <c r="F5" s="16">
        <f>C5/C4-1</f>
        <v>0.1423567514789239</v>
      </c>
    </row>
    <row r="6" spans="1:8" x14ac:dyDescent="0.45">
      <c r="A6" s="14" t="s">
        <v>10951</v>
      </c>
      <c r="B6" s="19">
        <v>1342420.8531999995</v>
      </c>
      <c r="C6" s="19">
        <v>175234.44389999995</v>
      </c>
    </row>
    <row r="12" spans="1:8" x14ac:dyDescent="0.45">
      <c r="A12" t="s">
        <v>10965</v>
      </c>
    </row>
    <row r="14" spans="1:8" x14ac:dyDescent="0.45">
      <c r="A14" s="13" t="s">
        <v>10960</v>
      </c>
      <c r="B14" s="13" t="s">
        <v>10964</v>
      </c>
      <c r="F14" s="13" t="s">
        <v>10960</v>
      </c>
      <c r="G14" s="13" t="s">
        <v>10964</v>
      </c>
    </row>
    <row r="15" spans="1:8" x14ac:dyDescent="0.45">
      <c r="A15" s="13" t="s">
        <v>10950</v>
      </c>
      <c r="B15" t="s">
        <v>10959</v>
      </c>
      <c r="C15" t="s">
        <v>10958</v>
      </c>
      <c r="F15" s="13" t="s">
        <v>10950</v>
      </c>
      <c r="G15" t="s">
        <v>10959</v>
      </c>
      <c r="H15" t="s">
        <v>10958</v>
      </c>
    </row>
    <row r="16" spans="1:8" x14ac:dyDescent="0.45">
      <c r="A16" s="14" t="s">
        <v>35</v>
      </c>
      <c r="B16" s="15">
        <v>50616.980999999971</v>
      </c>
      <c r="C16" s="15">
        <v>40157.440999999984</v>
      </c>
      <c r="F16" s="14" t="s">
        <v>265</v>
      </c>
      <c r="G16" s="15">
        <v>35229.770000000004</v>
      </c>
      <c r="H16" s="15">
        <v>30099.197999999997</v>
      </c>
    </row>
    <row r="17" spans="1:8" x14ac:dyDescent="0.45">
      <c r="A17" s="14" t="s">
        <v>71</v>
      </c>
      <c r="B17" s="15">
        <v>51522.977999999988</v>
      </c>
      <c r="C17" s="15">
        <v>33338.491999999984</v>
      </c>
      <c r="F17" s="14" t="s">
        <v>41</v>
      </c>
      <c r="G17" s="15">
        <v>20182.819499999991</v>
      </c>
      <c r="H17" s="15">
        <v>26854.938999999988</v>
      </c>
    </row>
    <row r="18" spans="1:8" x14ac:dyDescent="0.45">
      <c r="A18" s="14" t="s">
        <v>74</v>
      </c>
      <c r="B18" s="15">
        <v>37408.974999999991</v>
      </c>
      <c r="C18" s="15">
        <v>25712.319999999985</v>
      </c>
      <c r="F18" s="14" t="s">
        <v>145</v>
      </c>
      <c r="G18" s="15">
        <v>24414.082999999991</v>
      </c>
      <c r="H18" s="15">
        <v>16385.775999999994</v>
      </c>
    </row>
    <row r="19" spans="1:8" x14ac:dyDescent="0.45">
      <c r="A19" s="14" t="s">
        <v>55</v>
      </c>
      <c r="B19" s="15">
        <v>27675.672000000002</v>
      </c>
      <c r="C19" s="15">
        <v>25593.300000000003</v>
      </c>
      <c r="F19" s="14" t="s">
        <v>94</v>
      </c>
      <c r="G19" s="15">
        <v>27873.097999999984</v>
      </c>
      <c r="H19" s="15">
        <v>11274.072</v>
      </c>
    </row>
    <row r="20" spans="1:8" x14ac:dyDescent="0.45">
      <c r="A20" s="14" t="s">
        <v>58</v>
      </c>
      <c r="B20" s="15">
        <v>23333.815999999992</v>
      </c>
      <c r="C20" s="15">
        <v>26422.485999999983</v>
      </c>
      <c r="F20" s="14" t="s">
        <v>126</v>
      </c>
      <c r="G20" s="15">
        <v>18041.345999999994</v>
      </c>
      <c r="H20" s="15">
        <v>12813.022999999997</v>
      </c>
    </row>
    <row r="21" spans="1:8" x14ac:dyDescent="0.45">
      <c r="A21" s="14" t="s">
        <v>1218</v>
      </c>
      <c r="B21" s="15">
        <v>29919.798000000003</v>
      </c>
      <c r="C21" s="15">
        <v>19719.724000000002</v>
      </c>
      <c r="F21" s="14" t="s">
        <v>881</v>
      </c>
      <c r="G21" s="15">
        <v>4794.8899999999994</v>
      </c>
      <c r="H21" s="15">
        <v>14715.08</v>
      </c>
    </row>
    <row r="22" spans="1:8" x14ac:dyDescent="0.45">
      <c r="A22" s="14" t="s">
        <v>160</v>
      </c>
      <c r="B22" s="15">
        <v>22946.463999999989</v>
      </c>
      <c r="C22" s="15">
        <v>23461.295999999998</v>
      </c>
      <c r="F22" s="14" t="s">
        <v>183</v>
      </c>
      <c r="G22" s="15">
        <v>9053.5340000000015</v>
      </c>
      <c r="H22" s="15">
        <v>9731.7644000000018</v>
      </c>
    </row>
    <row r="23" spans="1:8" x14ac:dyDescent="0.45">
      <c r="A23" s="14" t="s">
        <v>683</v>
      </c>
      <c r="B23" s="15">
        <v>3777.6770000000006</v>
      </c>
      <c r="C23" s="15">
        <v>33714.175999999999</v>
      </c>
      <c r="F23" s="14" t="s">
        <v>949</v>
      </c>
      <c r="G23" s="15">
        <v>1741.4779999999998</v>
      </c>
      <c r="H23" s="15">
        <v>12885.051999999996</v>
      </c>
    </row>
    <row r="24" spans="1:8" x14ac:dyDescent="0.45">
      <c r="A24" s="14" t="s">
        <v>32</v>
      </c>
      <c r="B24" s="15">
        <v>18305.628899999992</v>
      </c>
      <c r="C24" s="15">
        <v>17150.081199999997</v>
      </c>
      <c r="F24" s="14" t="s">
        <v>496</v>
      </c>
      <c r="G24" s="15">
        <v>10148.894999999999</v>
      </c>
      <c r="H24" s="15">
        <v>4359.570999999999</v>
      </c>
    </row>
    <row r="25" spans="1:8" x14ac:dyDescent="0.45">
      <c r="A25" s="14" t="s">
        <v>77</v>
      </c>
      <c r="B25" s="15">
        <v>21881.049999999992</v>
      </c>
      <c r="C25" s="15">
        <v>10840.815000000001</v>
      </c>
      <c r="F25" s="14" t="s">
        <v>606</v>
      </c>
      <c r="G25" s="15">
        <v>10942.162</v>
      </c>
      <c r="H25" s="15">
        <v>3025.4870000000001</v>
      </c>
    </row>
    <row r="31" spans="1:8" x14ac:dyDescent="0.45">
      <c r="A31" t="s">
        <v>10966</v>
      </c>
    </row>
    <row r="33" spans="1:8" x14ac:dyDescent="0.45">
      <c r="A33" s="13" t="s">
        <v>10960</v>
      </c>
      <c r="B33" s="13" t="s">
        <v>10964</v>
      </c>
      <c r="F33" s="13" t="s">
        <v>10960</v>
      </c>
      <c r="G33" s="13" t="s">
        <v>10964</v>
      </c>
    </row>
    <row r="34" spans="1:8" x14ac:dyDescent="0.45">
      <c r="A34" s="13" t="s">
        <v>10950</v>
      </c>
      <c r="B34" t="s">
        <v>10959</v>
      </c>
      <c r="C34" t="s">
        <v>10958</v>
      </c>
      <c r="F34" s="13" t="s">
        <v>10950</v>
      </c>
      <c r="G34" t="s">
        <v>10959</v>
      </c>
      <c r="H34" t="s">
        <v>10958</v>
      </c>
    </row>
    <row r="35" spans="1:8" x14ac:dyDescent="0.45">
      <c r="A35" s="14" t="s">
        <v>35</v>
      </c>
      <c r="B35" s="15">
        <v>50616.980999999971</v>
      </c>
      <c r="C35" s="15">
        <v>40157.440999999984</v>
      </c>
      <c r="F35" s="14" t="s">
        <v>265</v>
      </c>
      <c r="G35" s="15">
        <v>35229.770000000004</v>
      </c>
      <c r="H35" s="15">
        <v>30099.197999999997</v>
      </c>
    </row>
    <row r="36" spans="1:8" x14ac:dyDescent="0.45">
      <c r="A36" s="14" t="s">
        <v>71</v>
      </c>
      <c r="B36" s="15">
        <v>51522.977999999988</v>
      </c>
      <c r="C36" s="15">
        <v>33338.491999999984</v>
      </c>
      <c r="F36" s="14" t="s">
        <v>41</v>
      </c>
      <c r="G36" s="15">
        <v>20182.819499999991</v>
      </c>
      <c r="H36" s="15">
        <v>26854.938999999988</v>
      </c>
    </row>
    <row r="37" spans="1:8" x14ac:dyDescent="0.45">
      <c r="A37" s="14" t="s">
        <v>74</v>
      </c>
      <c r="B37" s="15">
        <v>37408.974999999991</v>
      </c>
      <c r="C37" s="15">
        <v>25712.319999999985</v>
      </c>
      <c r="F37" s="14" t="s">
        <v>145</v>
      </c>
      <c r="G37" s="15">
        <v>24414.082999999991</v>
      </c>
      <c r="H37" s="15">
        <v>16385.775999999994</v>
      </c>
    </row>
    <row r="38" spans="1:8" x14ac:dyDescent="0.45">
      <c r="A38" s="14" t="s">
        <v>55</v>
      </c>
      <c r="B38" s="15">
        <v>27675.672000000002</v>
      </c>
      <c r="C38" s="15">
        <v>25593.300000000003</v>
      </c>
      <c r="F38" s="14" t="s">
        <v>94</v>
      </c>
      <c r="G38" s="15">
        <v>27873.097999999984</v>
      </c>
      <c r="H38" s="15">
        <v>11274.072</v>
      </c>
    </row>
    <row r="39" spans="1:8" x14ac:dyDescent="0.45">
      <c r="A39" s="14" t="s">
        <v>58</v>
      </c>
      <c r="B39" s="15">
        <v>23333.815999999992</v>
      </c>
      <c r="C39" s="15">
        <v>26422.485999999983</v>
      </c>
      <c r="F39" s="14" t="s">
        <v>126</v>
      </c>
      <c r="G39" s="15">
        <v>18041.345999999994</v>
      </c>
      <c r="H39" s="15">
        <v>12813.022999999997</v>
      </c>
    </row>
    <row r="40" spans="1:8" x14ac:dyDescent="0.45">
      <c r="A40" s="14" t="s">
        <v>1218</v>
      </c>
      <c r="B40" s="15">
        <v>29919.798000000003</v>
      </c>
      <c r="C40" s="15">
        <v>19719.724000000002</v>
      </c>
      <c r="F40" s="14" t="s">
        <v>881</v>
      </c>
      <c r="G40" s="15">
        <v>4794.8899999999994</v>
      </c>
      <c r="H40" s="15">
        <v>14715.08</v>
      </c>
    </row>
    <row r="41" spans="1:8" x14ac:dyDescent="0.45">
      <c r="A41" s="14" t="s">
        <v>160</v>
      </c>
      <c r="B41" s="15">
        <v>22946.463999999989</v>
      </c>
      <c r="C41" s="15">
        <v>23461.295999999998</v>
      </c>
      <c r="F41" s="14" t="s">
        <v>183</v>
      </c>
      <c r="G41" s="15">
        <v>9053.5340000000015</v>
      </c>
      <c r="H41" s="15">
        <v>9731.7644000000018</v>
      </c>
    </row>
    <row r="42" spans="1:8" x14ac:dyDescent="0.45">
      <c r="A42" s="14" t="s">
        <v>683</v>
      </c>
      <c r="B42" s="15">
        <v>3777.6770000000006</v>
      </c>
      <c r="C42" s="15">
        <v>33714.175999999999</v>
      </c>
      <c r="F42" s="14" t="s">
        <v>949</v>
      </c>
      <c r="G42" s="15">
        <v>1741.4779999999998</v>
      </c>
      <c r="H42" s="15">
        <v>12885.051999999996</v>
      </c>
    </row>
    <row r="43" spans="1:8" x14ac:dyDescent="0.45">
      <c r="A43" s="14" t="s">
        <v>32</v>
      </c>
      <c r="B43" s="15">
        <v>18305.628899999992</v>
      </c>
      <c r="C43" s="15">
        <v>17150.081199999997</v>
      </c>
      <c r="F43" s="14" t="s">
        <v>496</v>
      </c>
      <c r="G43" s="15">
        <v>10148.894999999999</v>
      </c>
      <c r="H43" s="15">
        <v>4359.570999999999</v>
      </c>
    </row>
    <row r="44" spans="1:8" x14ac:dyDescent="0.45">
      <c r="A44" s="14" t="s">
        <v>77</v>
      </c>
      <c r="B44" s="15">
        <v>21881.049999999992</v>
      </c>
      <c r="C44" s="15">
        <v>10840.815000000001</v>
      </c>
      <c r="F44" s="14" t="s">
        <v>606</v>
      </c>
      <c r="G44" s="15">
        <v>10942.162</v>
      </c>
      <c r="H44" s="15">
        <v>3025.4870000000001</v>
      </c>
    </row>
    <row r="50" spans="1:9" x14ac:dyDescent="0.45">
      <c r="A50" t="s">
        <v>10972</v>
      </c>
    </row>
    <row r="52" spans="1:9" x14ac:dyDescent="0.45">
      <c r="A52" s="13" t="s">
        <v>10968</v>
      </c>
      <c r="B52" s="13" t="s">
        <v>10969</v>
      </c>
      <c r="C52" t="s">
        <v>10960</v>
      </c>
      <c r="D52" t="s">
        <v>10967</v>
      </c>
      <c r="H52" t="s">
        <v>17</v>
      </c>
      <c r="I52" t="s">
        <v>10970</v>
      </c>
    </row>
    <row r="53" spans="1:9" x14ac:dyDescent="0.45">
      <c r="A53" t="s">
        <v>10952</v>
      </c>
      <c r="B53" t="s">
        <v>10953</v>
      </c>
      <c r="C53" s="15">
        <v>344.16800000000001</v>
      </c>
      <c r="D53" s="15">
        <v>7</v>
      </c>
      <c r="F53" t="str">
        <f>A53</f>
        <v>2014</v>
      </c>
      <c r="G53" t="str">
        <f t="shared" ref="G53:H68" si="0">B53</f>
        <v>Qtr1</v>
      </c>
      <c r="H53" s="18">
        <f t="shared" si="0"/>
        <v>344.16800000000001</v>
      </c>
      <c r="I53" s="18">
        <f>H53/D53</f>
        <v>49.166857142857147</v>
      </c>
    </row>
    <row r="54" spans="1:9" x14ac:dyDescent="0.45">
      <c r="B54" t="s">
        <v>10954</v>
      </c>
      <c r="C54" s="15">
        <v>706.4799999999999</v>
      </c>
      <c r="D54" s="15">
        <v>35</v>
      </c>
      <c r="G54" t="str">
        <f t="shared" si="0"/>
        <v>Qtr2</v>
      </c>
      <c r="H54" s="18">
        <f t="shared" si="0"/>
        <v>706.4799999999999</v>
      </c>
      <c r="I54" s="18">
        <f t="shared" ref="I54:I68" si="1">H54/D54</f>
        <v>20.185142857142854</v>
      </c>
    </row>
    <row r="55" spans="1:9" x14ac:dyDescent="0.45">
      <c r="B55" t="s">
        <v>10955</v>
      </c>
      <c r="C55" s="15">
        <v>120.55000000000001</v>
      </c>
      <c r="D55" s="15">
        <v>37</v>
      </c>
      <c r="G55" t="str">
        <f t="shared" si="0"/>
        <v>Qtr3</v>
      </c>
      <c r="H55" s="18">
        <f t="shared" si="0"/>
        <v>120.55000000000001</v>
      </c>
      <c r="I55" s="18">
        <f t="shared" si="1"/>
        <v>3.2581081081081082</v>
      </c>
    </row>
    <row r="56" spans="1:9" x14ac:dyDescent="0.45">
      <c r="B56" t="s">
        <v>10956</v>
      </c>
      <c r="C56" s="15">
        <v>787.20999999999981</v>
      </c>
      <c r="D56" s="15">
        <v>32</v>
      </c>
      <c r="G56" t="str">
        <f t="shared" si="0"/>
        <v>Qtr4</v>
      </c>
      <c r="H56" s="18">
        <f t="shared" si="0"/>
        <v>787.20999999999981</v>
      </c>
      <c r="I56" s="18">
        <f t="shared" si="1"/>
        <v>24.600312499999994</v>
      </c>
    </row>
    <row r="57" spans="1:9" x14ac:dyDescent="0.45">
      <c r="A57" t="s">
        <v>10957</v>
      </c>
      <c r="B57" t="s">
        <v>10953</v>
      </c>
      <c r="C57" s="15">
        <v>165.304</v>
      </c>
      <c r="D57" s="15">
        <v>6</v>
      </c>
      <c r="F57" t="str">
        <f t="shared" ref="F57:F65" si="2">A57</f>
        <v>2015</v>
      </c>
      <c r="G57" t="str">
        <f t="shared" si="0"/>
        <v>Qtr1</v>
      </c>
      <c r="H57" s="18">
        <f t="shared" si="0"/>
        <v>165.304</v>
      </c>
      <c r="I57" s="18">
        <f t="shared" si="1"/>
        <v>27.550666666666668</v>
      </c>
    </row>
    <row r="58" spans="1:9" x14ac:dyDescent="0.45">
      <c r="B58" t="s">
        <v>10954</v>
      </c>
      <c r="C58" s="15">
        <v>4918.351999999999</v>
      </c>
      <c r="D58" s="15">
        <v>62</v>
      </c>
      <c r="G58" t="str">
        <f t="shared" si="0"/>
        <v>Qtr2</v>
      </c>
      <c r="H58" s="18">
        <f t="shared" si="0"/>
        <v>4918.351999999999</v>
      </c>
      <c r="I58" s="18">
        <f t="shared" si="1"/>
        <v>79.328258064516106</v>
      </c>
    </row>
    <row r="59" spans="1:9" x14ac:dyDescent="0.45">
      <c r="B59" t="s">
        <v>10955</v>
      </c>
      <c r="C59" s="15">
        <v>157.048</v>
      </c>
      <c r="D59" s="15">
        <v>19</v>
      </c>
      <c r="G59" t="str">
        <f t="shared" si="0"/>
        <v>Qtr3</v>
      </c>
      <c r="H59" s="18">
        <f t="shared" si="0"/>
        <v>157.048</v>
      </c>
      <c r="I59" s="18">
        <f t="shared" si="1"/>
        <v>8.2656842105263166</v>
      </c>
    </row>
    <row r="60" spans="1:9" x14ac:dyDescent="0.45">
      <c r="B60" t="s">
        <v>10956</v>
      </c>
      <c r="C60" s="15">
        <v>567.87</v>
      </c>
      <c r="D60" s="15">
        <v>47</v>
      </c>
      <c r="G60" t="str">
        <f t="shared" si="0"/>
        <v>Qtr4</v>
      </c>
      <c r="H60" s="18">
        <f t="shared" si="0"/>
        <v>567.87</v>
      </c>
      <c r="I60" s="18">
        <f t="shared" si="1"/>
        <v>12.082340425531916</v>
      </c>
    </row>
    <row r="61" spans="1:9" x14ac:dyDescent="0.45">
      <c r="A61" t="s">
        <v>10958</v>
      </c>
      <c r="B61" t="s">
        <v>10953</v>
      </c>
      <c r="C61" s="15">
        <v>1481.8100000000002</v>
      </c>
      <c r="D61" s="15">
        <v>42</v>
      </c>
      <c r="F61" t="str">
        <f t="shared" si="2"/>
        <v>2016</v>
      </c>
      <c r="G61" t="str">
        <f t="shared" si="0"/>
        <v>Qtr1</v>
      </c>
      <c r="H61" s="18">
        <f t="shared" si="0"/>
        <v>1481.8100000000002</v>
      </c>
      <c r="I61" s="18">
        <f t="shared" si="1"/>
        <v>35.281190476190481</v>
      </c>
    </row>
    <row r="62" spans="1:9" x14ac:dyDescent="0.45">
      <c r="B62" t="s">
        <v>10954</v>
      </c>
      <c r="C62" s="15">
        <v>935.86699999999985</v>
      </c>
      <c r="D62" s="15">
        <v>48</v>
      </c>
      <c r="G62" t="str">
        <f t="shared" si="0"/>
        <v>Qtr2</v>
      </c>
      <c r="H62" s="18">
        <f t="shared" si="0"/>
        <v>935.86699999999985</v>
      </c>
      <c r="I62" s="18">
        <f t="shared" si="1"/>
        <v>19.497229166666664</v>
      </c>
    </row>
    <row r="63" spans="1:9" x14ac:dyDescent="0.45">
      <c r="B63" t="s">
        <v>10955</v>
      </c>
      <c r="C63" s="15">
        <v>7872.2559999999994</v>
      </c>
      <c r="D63" s="15">
        <v>77</v>
      </c>
      <c r="G63" t="str">
        <f t="shared" si="0"/>
        <v>Qtr3</v>
      </c>
      <c r="H63" s="18">
        <f t="shared" si="0"/>
        <v>7872.2559999999994</v>
      </c>
      <c r="I63" s="18">
        <f t="shared" si="1"/>
        <v>102.2370909090909</v>
      </c>
    </row>
    <row r="64" spans="1:9" x14ac:dyDescent="0.45">
      <c r="B64" t="s">
        <v>10956</v>
      </c>
      <c r="C64" s="15">
        <v>2066.38</v>
      </c>
      <c r="D64" s="15">
        <v>82</v>
      </c>
      <c r="G64" t="str">
        <f t="shared" si="0"/>
        <v>Qtr4</v>
      </c>
      <c r="H64" s="18">
        <f t="shared" si="0"/>
        <v>2066.38</v>
      </c>
      <c r="I64" s="18">
        <f t="shared" si="1"/>
        <v>25.199756097560979</v>
      </c>
    </row>
    <row r="65" spans="1:10" x14ac:dyDescent="0.45">
      <c r="A65" t="s">
        <v>10959</v>
      </c>
      <c r="B65" t="s">
        <v>10953</v>
      </c>
      <c r="C65" s="15">
        <v>316.95299999999997</v>
      </c>
      <c r="D65" s="15">
        <v>34</v>
      </c>
      <c r="F65" t="str">
        <f t="shared" si="2"/>
        <v>2017</v>
      </c>
      <c r="G65" t="str">
        <f t="shared" si="0"/>
        <v>Qtr1</v>
      </c>
      <c r="H65" s="18">
        <f t="shared" si="0"/>
        <v>316.95299999999997</v>
      </c>
      <c r="I65" s="18">
        <f t="shared" si="1"/>
        <v>9.3221470588235285</v>
      </c>
    </row>
    <row r="66" spans="1:10" x14ac:dyDescent="0.45">
      <c r="B66" t="s">
        <v>10954</v>
      </c>
      <c r="C66" s="15">
        <v>3181.72</v>
      </c>
      <c r="D66" s="15">
        <v>108</v>
      </c>
      <c r="G66" t="str">
        <f t="shared" si="0"/>
        <v>Qtr2</v>
      </c>
      <c r="H66" s="18">
        <f t="shared" si="0"/>
        <v>3181.72</v>
      </c>
      <c r="I66" s="18">
        <f t="shared" si="1"/>
        <v>29.46037037037037</v>
      </c>
    </row>
    <row r="67" spans="1:10" x14ac:dyDescent="0.45">
      <c r="B67" t="s">
        <v>10955</v>
      </c>
      <c r="C67" s="15">
        <v>1381.3090000000002</v>
      </c>
      <c r="D67" s="15">
        <v>88</v>
      </c>
      <c r="G67" t="str">
        <f t="shared" si="0"/>
        <v>Qtr3</v>
      </c>
      <c r="H67" s="18">
        <f t="shared" si="0"/>
        <v>1381.3090000000002</v>
      </c>
      <c r="I67" s="18">
        <f t="shared" si="1"/>
        <v>15.696693181818183</v>
      </c>
    </row>
    <row r="68" spans="1:10" x14ac:dyDescent="0.45">
      <c r="B68" t="s">
        <v>10956</v>
      </c>
      <c r="C68" s="15">
        <v>2387.0360000000001</v>
      </c>
      <c r="D68" s="15">
        <v>143</v>
      </c>
      <c r="G68" t="str">
        <f t="shared" si="0"/>
        <v>Qtr4</v>
      </c>
      <c r="H68" s="18">
        <f t="shared" si="0"/>
        <v>2387.0360000000001</v>
      </c>
      <c r="I68" s="18">
        <f t="shared" si="1"/>
        <v>16.692559440559442</v>
      </c>
    </row>
    <row r="72" spans="1:10" x14ac:dyDescent="0.45">
      <c r="A72" t="s">
        <v>10973</v>
      </c>
    </row>
    <row r="73" spans="1:10" x14ac:dyDescent="0.45">
      <c r="D73" t="s">
        <v>10971</v>
      </c>
      <c r="G73">
        <v>1</v>
      </c>
    </row>
    <row r="74" spans="1:10" x14ac:dyDescent="0.45">
      <c r="A74" s="13" t="s">
        <v>10</v>
      </c>
      <c r="B74" t="s">
        <v>10960</v>
      </c>
      <c r="D74" t="s">
        <v>10</v>
      </c>
      <c r="E74" t="s">
        <v>17</v>
      </c>
      <c r="I74" t="str" cm="1">
        <f t="array" ref="I74">_xlfn.SWITCH(G73,1,"Highest",2,"Lowest")</f>
        <v>Highest</v>
      </c>
      <c r="J74" t="str">
        <f>CONCATENATE("States with ",I74," all time sales")</f>
        <v>States with Highest all time sales</v>
      </c>
    </row>
    <row r="75" spans="1:10" x14ac:dyDescent="0.45">
      <c r="A75" t="s">
        <v>266</v>
      </c>
      <c r="B75" s="15">
        <v>6817.0219999999999</v>
      </c>
      <c r="D75" t="str" cm="1">
        <f t="array" ref="D75:E123">_xlfn.SWITCH(G73,1,_xlfn._xlws.SORT(A75:B123,2,-1,FALSE),2,_xlfn._xlws.SORT(A75:B123,2,1,FALSE))</f>
        <v>New York</v>
      </c>
      <c r="E75" s="15">
        <v>6817.0219999999999</v>
      </c>
    </row>
    <row r="76" spans="1:10" x14ac:dyDescent="0.45">
      <c r="A76" t="s">
        <v>237</v>
      </c>
      <c r="B76" s="15">
        <v>4774.652</v>
      </c>
      <c r="D76" t="str">
        <v>Michigan</v>
      </c>
      <c r="E76" s="15">
        <v>4774.652</v>
      </c>
    </row>
    <row r="77" spans="1:10" x14ac:dyDescent="0.45">
      <c r="A77" t="s">
        <v>42</v>
      </c>
      <c r="B77" s="15">
        <v>2993.070000000002</v>
      </c>
      <c r="D77" t="str">
        <v>California</v>
      </c>
      <c r="E77" s="15">
        <v>2993.070000000002</v>
      </c>
    </row>
    <row r="78" spans="1:10" x14ac:dyDescent="0.45">
      <c r="A78" t="s">
        <v>497</v>
      </c>
      <c r="B78" s="15">
        <v>1837.047</v>
      </c>
      <c r="D78" t="str">
        <v>Ohio</v>
      </c>
      <c r="E78" s="15">
        <v>1837.047</v>
      </c>
    </row>
    <row r="79" spans="1:10" x14ac:dyDescent="0.45">
      <c r="A79" t="s">
        <v>146</v>
      </c>
      <c r="B79" s="15">
        <v>1785.0039999999995</v>
      </c>
      <c r="D79" t="str">
        <v>Pennsylvania</v>
      </c>
      <c r="E79" s="15">
        <v>1785.0039999999995</v>
      </c>
    </row>
    <row r="80" spans="1:10" x14ac:dyDescent="0.45">
      <c r="A80" t="s">
        <v>1402</v>
      </c>
      <c r="B80" s="15">
        <v>1672.8</v>
      </c>
      <c r="D80" t="str">
        <v>Rhode Island</v>
      </c>
      <c r="E80" s="15">
        <v>1672.8</v>
      </c>
    </row>
    <row r="81" spans="1:5" x14ac:dyDescent="0.45">
      <c r="A81" t="s">
        <v>1274</v>
      </c>
      <c r="B81" s="15">
        <v>1285.3300000000002</v>
      </c>
      <c r="D81" t="str">
        <v>Georgia</v>
      </c>
      <c r="E81" s="15">
        <v>1285.3300000000002</v>
      </c>
    </row>
    <row r="82" spans="1:5" x14ac:dyDescent="0.45">
      <c r="A82" t="s">
        <v>103</v>
      </c>
      <c r="B82" s="15">
        <v>1161.9840000000002</v>
      </c>
      <c r="D82" t="str">
        <v>Texas</v>
      </c>
      <c r="E82" s="15">
        <v>1161.9840000000002</v>
      </c>
    </row>
    <row r="83" spans="1:5" x14ac:dyDescent="0.45">
      <c r="A83" t="s">
        <v>318</v>
      </c>
      <c r="B83" s="15">
        <v>850.91999999999985</v>
      </c>
      <c r="D83" t="str">
        <v>Virginia</v>
      </c>
      <c r="E83" s="15">
        <v>850.91999999999985</v>
      </c>
    </row>
    <row r="84" spans="1:5" x14ac:dyDescent="0.45">
      <c r="A84" t="s">
        <v>309</v>
      </c>
      <c r="B84" s="15">
        <v>707.62499999999989</v>
      </c>
      <c r="D84" t="str">
        <v>Arizona</v>
      </c>
      <c r="E84" s="15">
        <v>707.62499999999989</v>
      </c>
    </row>
    <row r="85" spans="1:5" x14ac:dyDescent="0.45">
      <c r="A85" t="s">
        <v>95</v>
      </c>
      <c r="B85" s="15">
        <v>644.99399999999991</v>
      </c>
      <c r="D85" t="str">
        <v>Washington</v>
      </c>
      <c r="E85" s="15">
        <v>644.99399999999991</v>
      </c>
    </row>
    <row r="86" spans="1:5" x14ac:dyDescent="0.45">
      <c r="A86" t="s">
        <v>210</v>
      </c>
      <c r="B86" s="15">
        <v>578.39</v>
      </c>
      <c r="D86" t="str">
        <v>Illinois</v>
      </c>
      <c r="E86" s="15">
        <v>578.39</v>
      </c>
    </row>
    <row r="87" spans="1:5" x14ac:dyDescent="0.45">
      <c r="A87" t="s">
        <v>456</v>
      </c>
      <c r="B87" s="15">
        <v>532.971</v>
      </c>
      <c r="D87" t="str">
        <v>Colorado</v>
      </c>
      <c r="E87" s="15">
        <v>532.971</v>
      </c>
    </row>
    <row r="88" spans="1:5" x14ac:dyDescent="0.45">
      <c r="A88" t="s">
        <v>53</v>
      </c>
      <c r="B88" s="15">
        <v>470.87999999999994</v>
      </c>
      <c r="D88" t="str">
        <v>Florida</v>
      </c>
      <c r="E88" s="15">
        <v>470.87999999999994</v>
      </c>
    </row>
    <row r="89" spans="1:5" x14ac:dyDescent="0.45">
      <c r="A89" t="s">
        <v>253</v>
      </c>
      <c r="B89" s="15">
        <v>291.77000000000004</v>
      </c>
      <c r="D89" t="str">
        <v>Indiana</v>
      </c>
      <c r="E89" s="15">
        <v>291.77000000000004</v>
      </c>
    </row>
    <row r="90" spans="1:5" x14ac:dyDescent="0.45">
      <c r="A90" t="s">
        <v>334</v>
      </c>
      <c r="B90" s="15">
        <v>192.3</v>
      </c>
      <c r="D90" t="str">
        <v>Tennessee</v>
      </c>
      <c r="E90" s="15">
        <v>192.3</v>
      </c>
    </row>
    <row r="91" spans="1:5" x14ac:dyDescent="0.45">
      <c r="A91" t="s">
        <v>28</v>
      </c>
      <c r="B91" s="15">
        <v>171.04000000000002</v>
      </c>
      <c r="D91" t="str">
        <v>Kentucky</v>
      </c>
      <c r="E91" s="15">
        <v>171.04000000000002</v>
      </c>
    </row>
    <row r="92" spans="1:5" x14ac:dyDescent="0.45">
      <c r="A92" t="s">
        <v>228</v>
      </c>
      <c r="B92" s="15">
        <v>162.16999999999999</v>
      </c>
      <c r="D92" t="str">
        <v>Minnesota</v>
      </c>
      <c r="E92" s="15">
        <v>162.16999999999999</v>
      </c>
    </row>
    <row r="93" spans="1:5" x14ac:dyDescent="0.45">
      <c r="A93" t="s">
        <v>1711</v>
      </c>
      <c r="B93" s="15">
        <v>117.62</v>
      </c>
      <c r="D93" t="str">
        <v>Arkansas</v>
      </c>
      <c r="E93" s="15">
        <v>117.62</v>
      </c>
    </row>
    <row r="94" spans="1:5" x14ac:dyDescent="0.45">
      <c r="A94" t="s">
        <v>244</v>
      </c>
      <c r="B94" s="15">
        <v>99.72</v>
      </c>
      <c r="D94" t="str">
        <v>Delaware</v>
      </c>
      <c r="E94" s="15">
        <v>99.72</v>
      </c>
    </row>
    <row r="95" spans="1:5" x14ac:dyDescent="0.45">
      <c r="A95" t="s">
        <v>419</v>
      </c>
      <c r="B95" s="15">
        <v>93.73599999999999</v>
      </c>
      <c r="D95" t="str">
        <v>Oregon</v>
      </c>
      <c r="E95" s="15">
        <v>93.73599999999999</v>
      </c>
    </row>
    <row r="96" spans="1:5" x14ac:dyDescent="0.45">
      <c r="A96" t="s">
        <v>120</v>
      </c>
      <c r="B96" s="15">
        <v>48.4</v>
      </c>
      <c r="D96" t="str">
        <v>Utah</v>
      </c>
      <c r="E96" s="15">
        <v>48.4</v>
      </c>
    </row>
    <row r="97" spans="1:5" x14ac:dyDescent="0.45">
      <c r="A97" t="s">
        <v>137</v>
      </c>
      <c r="B97" s="15">
        <v>34.5</v>
      </c>
      <c r="D97" t="str">
        <v>Nebraska</v>
      </c>
      <c r="E97" s="15">
        <v>34.5</v>
      </c>
    </row>
    <row r="98" spans="1:5" x14ac:dyDescent="0.45">
      <c r="A98" t="s">
        <v>113</v>
      </c>
      <c r="B98" s="15">
        <v>25.16</v>
      </c>
      <c r="D98" t="str">
        <v>Wisconsin</v>
      </c>
      <c r="E98" s="15">
        <v>25.16</v>
      </c>
    </row>
    <row r="99" spans="1:5" x14ac:dyDescent="0.45">
      <c r="A99" t="s">
        <v>748</v>
      </c>
      <c r="B99" s="15">
        <v>24.479999999999997</v>
      </c>
      <c r="D99" t="str">
        <v>Connecticut</v>
      </c>
      <c r="E99" s="15">
        <v>24.479999999999997</v>
      </c>
    </row>
    <row r="100" spans="1:5" x14ac:dyDescent="0.45">
      <c r="A100" t="s">
        <v>596</v>
      </c>
      <c r="B100" s="15">
        <v>8.76</v>
      </c>
      <c r="D100" t="str">
        <v>Missouri</v>
      </c>
      <c r="E100" s="15">
        <v>8.76</v>
      </c>
    </row>
    <row r="101" spans="1:5" x14ac:dyDescent="0.45">
      <c r="A101" t="s">
        <v>87</v>
      </c>
      <c r="B101" s="15">
        <v>7.968</v>
      </c>
      <c r="D101" t="str">
        <v>North Carolina</v>
      </c>
      <c r="E101" s="15">
        <v>7.968</v>
      </c>
    </row>
    <row r="102" spans="1:5" x14ac:dyDescent="0.45">
      <c r="D102">
        <v>0</v>
      </c>
      <c r="E102" s="15">
        <v>0</v>
      </c>
    </row>
    <row r="103" spans="1:5" x14ac:dyDescent="0.45">
      <c r="D103">
        <v>0</v>
      </c>
      <c r="E103" s="15">
        <v>0</v>
      </c>
    </row>
    <row r="104" spans="1:5" x14ac:dyDescent="0.45">
      <c r="D104">
        <v>0</v>
      </c>
      <c r="E104" s="15">
        <v>0</v>
      </c>
    </row>
    <row r="105" spans="1:5" x14ac:dyDescent="0.45">
      <c r="D105">
        <v>0</v>
      </c>
      <c r="E105" s="15">
        <v>0</v>
      </c>
    </row>
    <row r="106" spans="1:5" x14ac:dyDescent="0.45">
      <c r="D106">
        <v>0</v>
      </c>
      <c r="E106" s="15">
        <v>0</v>
      </c>
    </row>
    <row r="107" spans="1:5" x14ac:dyDescent="0.45">
      <c r="D107">
        <v>0</v>
      </c>
      <c r="E107" s="15">
        <v>0</v>
      </c>
    </row>
    <row r="108" spans="1:5" x14ac:dyDescent="0.45">
      <c r="D108">
        <v>0</v>
      </c>
      <c r="E108" s="15">
        <v>0</v>
      </c>
    </row>
    <row r="109" spans="1:5" x14ac:dyDescent="0.45">
      <c r="D109">
        <v>0</v>
      </c>
      <c r="E109" s="15">
        <v>0</v>
      </c>
    </row>
    <row r="110" spans="1:5" x14ac:dyDescent="0.45">
      <c r="D110">
        <v>0</v>
      </c>
      <c r="E110" s="15">
        <v>0</v>
      </c>
    </row>
    <row r="111" spans="1:5" x14ac:dyDescent="0.45">
      <c r="D111">
        <v>0</v>
      </c>
      <c r="E111" s="15">
        <v>0</v>
      </c>
    </row>
    <row r="112" spans="1:5" x14ac:dyDescent="0.45">
      <c r="D112">
        <v>0</v>
      </c>
      <c r="E112" s="15">
        <v>0</v>
      </c>
    </row>
    <row r="113" spans="4:5" x14ac:dyDescent="0.45">
      <c r="D113">
        <v>0</v>
      </c>
      <c r="E113" s="15">
        <v>0</v>
      </c>
    </row>
    <row r="114" spans="4:5" x14ac:dyDescent="0.45">
      <c r="D114">
        <v>0</v>
      </c>
      <c r="E114" s="15">
        <v>0</v>
      </c>
    </row>
    <row r="115" spans="4:5" x14ac:dyDescent="0.45">
      <c r="D115">
        <v>0</v>
      </c>
      <c r="E115" s="15">
        <v>0</v>
      </c>
    </row>
    <row r="116" spans="4:5" x14ac:dyDescent="0.45">
      <c r="D116">
        <v>0</v>
      </c>
      <c r="E116" s="15">
        <v>0</v>
      </c>
    </row>
    <row r="117" spans="4:5" x14ac:dyDescent="0.45">
      <c r="D117">
        <v>0</v>
      </c>
      <c r="E117" s="15">
        <v>0</v>
      </c>
    </row>
    <row r="118" spans="4:5" x14ac:dyDescent="0.45">
      <c r="D118">
        <v>0</v>
      </c>
      <c r="E118" s="15">
        <v>0</v>
      </c>
    </row>
    <row r="119" spans="4:5" x14ac:dyDescent="0.45">
      <c r="D119">
        <v>0</v>
      </c>
      <c r="E119" s="15">
        <v>0</v>
      </c>
    </row>
    <row r="120" spans="4:5" x14ac:dyDescent="0.45">
      <c r="D120">
        <v>0</v>
      </c>
      <c r="E120" s="15">
        <v>0</v>
      </c>
    </row>
    <row r="121" spans="4:5" x14ac:dyDescent="0.45">
      <c r="D121">
        <v>0</v>
      </c>
      <c r="E121" s="15">
        <v>0</v>
      </c>
    </row>
    <row r="122" spans="4:5" x14ac:dyDescent="0.45">
      <c r="D122">
        <v>0</v>
      </c>
      <c r="E122" s="15">
        <v>0</v>
      </c>
    </row>
    <row r="123" spans="4:5" x14ac:dyDescent="0.45">
      <c r="D123">
        <v>0</v>
      </c>
      <c r="E123" s="15">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4CC96-9126-459C-8188-57C4128CC45F}">
  <sheetPr codeName="Sheet4"/>
  <dimension ref="C2:AB51"/>
  <sheetViews>
    <sheetView showGridLines="0" tabSelected="1" topLeftCell="B3" zoomScale="85" zoomScaleNormal="85" workbookViewId="0">
      <selection activeCell="AC10" sqref="AC10"/>
    </sheetView>
  </sheetViews>
  <sheetFormatPr defaultRowHeight="14.25" x14ac:dyDescent="0.45"/>
  <cols>
    <col min="3" max="3" width="11.9296875" bestFit="1" customWidth="1"/>
    <col min="4" max="4" width="10.19921875" bestFit="1" customWidth="1"/>
    <col min="5" max="5" width="14.9296875" customWidth="1"/>
    <col min="10" max="10" width="14" customWidth="1"/>
    <col min="11" max="12" width="10.19921875" bestFit="1" customWidth="1"/>
    <col min="13" max="13" width="9.6640625" customWidth="1"/>
    <col min="17" max="17" width="11.9296875" bestFit="1" customWidth="1"/>
    <col min="18" max="19" width="10.19921875" bestFit="1" customWidth="1"/>
    <col min="20" max="20" width="3.53125" customWidth="1"/>
    <col min="23" max="23" width="11.9296875" bestFit="1" customWidth="1"/>
    <col min="24" max="25" width="10.19921875" bestFit="1" customWidth="1"/>
    <col min="26" max="26" width="4.1328125" customWidth="1"/>
    <col min="27" max="27" width="10.265625" bestFit="1" customWidth="1"/>
  </cols>
  <sheetData>
    <row r="2" spans="3:27" x14ac:dyDescent="0.45">
      <c r="H2" s="10"/>
      <c r="I2" s="11"/>
      <c r="J2" s="11" t="s">
        <v>10945</v>
      </c>
      <c r="K2" s="11"/>
      <c r="L2" s="11"/>
      <c r="M2" s="11"/>
      <c r="N2" s="11"/>
      <c r="O2" s="12"/>
      <c r="R2" s="10"/>
      <c r="S2" s="11"/>
      <c r="T2" s="11" t="s">
        <v>10946</v>
      </c>
      <c r="U2" s="11"/>
      <c r="V2" s="11"/>
      <c r="W2" s="11"/>
      <c r="X2" s="11"/>
      <c r="Y2" s="12"/>
    </row>
    <row r="6" spans="3:27" x14ac:dyDescent="0.45">
      <c r="C6" s="4"/>
      <c r="G6" s="2"/>
      <c r="H6" s="8"/>
      <c r="I6" s="3"/>
      <c r="K6" s="2"/>
      <c r="L6" s="8"/>
      <c r="O6" s="2"/>
      <c r="P6" s="8"/>
    </row>
    <row r="7" spans="3:27" x14ac:dyDescent="0.45">
      <c r="C7" s="4"/>
      <c r="D7" t="s">
        <v>10939</v>
      </c>
      <c r="G7" s="4"/>
      <c r="H7" t="s">
        <v>10940</v>
      </c>
      <c r="I7" s="5"/>
      <c r="K7" s="4"/>
      <c r="L7" t="s">
        <v>10941</v>
      </c>
      <c r="O7" s="4"/>
    </row>
    <row r="8" spans="3:27" x14ac:dyDescent="0.45">
      <c r="C8" s="4" t="s">
        <v>10942</v>
      </c>
      <c r="G8" s="4" t="s">
        <v>10943</v>
      </c>
      <c r="I8" s="5"/>
      <c r="K8" s="4"/>
      <c r="L8" t="s">
        <v>10944</v>
      </c>
      <c r="O8" s="4"/>
    </row>
    <row r="9" spans="3:27" x14ac:dyDescent="0.45">
      <c r="C9" s="6"/>
      <c r="D9" s="9"/>
      <c r="G9" s="6"/>
      <c r="H9" s="9"/>
      <c r="I9" s="7"/>
      <c r="K9" s="6"/>
      <c r="L9" s="9"/>
      <c r="O9" s="6"/>
      <c r="P9" s="9"/>
    </row>
    <row r="11" spans="3:27" ht="54" customHeight="1" x14ac:dyDescent="0.45"/>
    <row r="12" spans="3:27" x14ac:dyDescent="0.45">
      <c r="C12" s="10"/>
      <c r="D12" s="11"/>
      <c r="E12" s="11" t="s">
        <v>10945</v>
      </c>
      <c r="F12" s="11"/>
      <c r="G12" s="11"/>
      <c r="H12" s="11"/>
      <c r="I12" s="11"/>
      <c r="J12" s="12"/>
      <c r="O12" s="10"/>
      <c r="P12" s="11"/>
      <c r="Q12" s="11" t="s">
        <v>10946</v>
      </c>
      <c r="R12" s="11"/>
      <c r="S12" s="11"/>
      <c r="T12" s="11"/>
      <c r="U12" s="11"/>
      <c r="V12" s="12"/>
    </row>
    <row r="14" spans="3:27" x14ac:dyDescent="0.45">
      <c r="C14" s="17" t="s">
        <v>10976</v>
      </c>
      <c r="D14" s="17">
        <v>2017</v>
      </c>
      <c r="E14" s="17">
        <v>2016</v>
      </c>
      <c r="F14" s="17"/>
      <c r="G14" s="17" t="s">
        <v>10974</v>
      </c>
      <c r="J14" s="17" t="s">
        <v>10976</v>
      </c>
      <c r="K14" s="17">
        <v>2017</v>
      </c>
      <c r="L14" s="17">
        <v>2016</v>
      </c>
      <c r="M14" s="17"/>
      <c r="N14" s="17" t="s">
        <v>10974</v>
      </c>
      <c r="Q14" s="17" t="s">
        <v>10976</v>
      </c>
      <c r="R14" s="17">
        <v>2017</v>
      </c>
      <c r="S14" s="17">
        <v>2016</v>
      </c>
      <c r="T14" s="17"/>
      <c r="U14" s="17" t="s">
        <v>10974</v>
      </c>
      <c r="W14" s="17" t="s">
        <v>10976</v>
      </c>
      <c r="X14" s="17">
        <v>2017</v>
      </c>
      <c r="Y14" s="17">
        <v>2016</v>
      </c>
      <c r="Z14" s="17"/>
      <c r="AA14" s="17" t="s">
        <v>10974</v>
      </c>
    </row>
    <row r="15" spans="3:27" x14ac:dyDescent="0.45">
      <c r="G15" s="21"/>
      <c r="AA15" s="17"/>
    </row>
    <row r="16" spans="3:27" x14ac:dyDescent="0.45">
      <c r="C16" s="14" t="str">
        <f>IF('Pivot Tables'!A16="","",'Pivot Tables'!A16)</f>
        <v>Chairs</v>
      </c>
      <c r="D16" s="27">
        <f>IF('Pivot Tables'!B16="","",'Pivot Tables'!B16)</f>
        <v>50616.980999999971</v>
      </c>
      <c r="E16" s="27">
        <f>IF('Pivot Tables'!C16="","",'Pivot Tables'!C16)</f>
        <v>40157.440999999984</v>
      </c>
      <c r="G16" s="22">
        <f>IF(C16="","",D16/E16 -1)</f>
        <v>0.26046330990064814</v>
      </c>
      <c r="J16" s="14" t="str">
        <f>IF('Pivot Tables'!F16="","",'Pivot Tables'!F16)</f>
        <v>New York City</v>
      </c>
      <c r="K16" s="27">
        <f>IF('Pivot Tables'!G16="","",'Pivot Tables'!G16)</f>
        <v>35229.770000000004</v>
      </c>
      <c r="L16" s="27">
        <f>IF('Pivot Tables'!H16="","",'Pivot Tables'!H16)</f>
        <v>30099.197999999997</v>
      </c>
      <c r="N16" s="22">
        <f>IF(J16="","",K16/L16 -1)</f>
        <v>0.17045543871301838</v>
      </c>
      <c r="Q16" s="14" t="str">
        <f>IF('Pivot Tables'!A35="","",'Pivot Tables'!A35)</f>
        <v>Chairs</v>
      </c>
      <c r="R16" s="15">
        <f>IF('Pivot Tables'!B35="","",'Pivot Tables'!B35)</f>
        <v>50616.980999999971</v>
      </c>
      <c r="S16" s="15">
        <f>IF('Pivot Tables'!C35="","",'Pivot Tables'!C35)</f>
        <v>40157.440999999984</v>
      </c>
      <c r="U16" s="22">
        <f>IF(Q16="","",R16/S16 -1)</f>
        <v>0.26046330990064814</v>
      </c>
      <c r="W16" s="14" t="str">
        <f>IF('Pivot Tables'!F35="","",'Pivot Tables'!F35)</f>
        <v>New York City</v>
      </c>
      <c r="X16" s="15">
        <f>IF('Pivot Tables'!G35="","",'Pivot Tables'!G35)</f>
        <v>35229.770000000004</v>
      </c>
      <c r="Y16" s="15">
        <f>IF('Pivot Tables'!H35="","",'Pivot Tables'!H35)</f>
        <v>30099.197999999997</v>
      </c>
      <c r="AA16" s="22">
        <f>IF(W16="","",X16/Y16 -1)</f>
        <v>0.17045543871301838</v>
      </c>
    </row>
    <row r="17" spans="3:28" x14ac:dyDescent="0.45">
      <c r="C17" s="14" t="str">
        <f>IF('Pivot Tables'!A17="","",'Pivot Tables'!A17)</f>
        <v>Phones</v>
      </c>
      <c r="D17" s="27">
        <f>IF('Pivot Tables'!B17="","",'Pivot Tables'!B17)</f>
        <v>51522.977999999988</v>
      </c>
      <c r="E17" s="27">
        <f>IF('Pivot Tables'!C17="","",'Pivot Tables'!C17)</f>
        <v>33338.491999999984</v>
      </c>
      <c r="G17" s="22">
        <f t="shared" ref="G17:G26" si="0">IF(C17="","",D17/E17 -1)</f>
        <v>0.54545016613228969</v>
      </c>
      <c r="J17" s="14" t="str">
        <f>IF('Pivot Tables'!F17="","",'Pivot Tables'!F17)</f>
        <v>Los Angeles</v>
      </c>
      <c r="K17" s="27">
        <f>IF('Pivot Tables'!G17="","",'Pivot Tables'!G17)</f>
        <v>20182.819499999991</v>
      </c>
      <c r="L17" s="27">
        <f>IF('Pivot Tables'!H17="","",'Pivot Tables'!H17)</f>
        <v>26854.938999999988</v>
      </c>
      <c r="N17" s="22">
        <f>IF(J17="","",K17/L17 -1)</f>
        <v>-0.2484503688502141</v>
      </c>
      <c r="Q17" s="14" t="str">
        <f>IF('Pivot Tables'!A36="","",'Pivot Tables'!A36)</f>
        <v>Phones</v>
      </c>
      <c r="R17" s="15">
        <f>IF('Pivot Tables'!B36="","",'Pivot Tables'!B36)</f>
        <v>51522.977999999988</v>
      </c>
      <c r="S17" s="15">
        <f>IF('Pivot Tables'!C36="","",'Pivot Tables'!C36)</f>
        <v>33338.491999999984</v>
      </c>
      <c r="U17" s="22">
        <f t="shared" ref="U17:U26" si="1">IF(Q17="","",R17/S17 -1)</f>
        <v>0.54545016613228969</v>
      </c>
      <c r="W17" s="14" t="str">
        <f>IF('Pivot Tables'!F36="","",'Pivot Tables'!F36)</f>
        <v>Los Angeles</v>
      </c>
      <c r="X17" s="15">
        <f>IF('Pivot Tables'!G36="","",'Pivot Tables'!G36)</f>
        <v>20182.819499999991</v>
      </c>
      <c r="Y17" s="15">
        <f>IF('Pivot Tables'!H36="","",'Pivot Tables'!H36)</f>
        <v>26854.938999999988</v>
      </c>
      <c r="AA17" s="22">
        <f t="shared" ref="AA17:AA26" si="2">IF(W17="","",X17/Y17 -1)</f>
        <v>-0.2484503688502141</v>
      </c>
    </row>
    <row r="18" spans="3:28" x14ac:dyDescent="0.45">
      <c r="C18" s="14" t="str">
        <f>IF('Pivot Tables'!A18="","",'Pivot Tables'!A18)</f>
        <v>Binders</v>
      </c>
      <c r="D18" s="27">
        <f>IF('Pivot Tables'!B18="","",'Pivot Tables'!B18)</f>
        <v>37408.974999999991</v>
      </c>
      <c r="E18" s="27">
        <f>IF('Pivot Tables'!C18="","",'Pivot Tables'!C18)</f>
        <v>25712.319999999985</v>
      </c>
      <c r="G18" s="22">
        <f t="shared" si="0"/>
        <v>0.45490469160309188</v>
      </c>
      <c r="J18" s="14" t="str">
        <f>IF('Pivot Tables'!F18="","",'Pivot Tables'!F18)</f>
        <v>Philadelphia</v>
      </c>
      <c r="K18" s="27">
        <f>IF('Pivot Tables'!G18="","",'Pivot Tables'!G18)</f>
        <v>24414.082999999991</v>
      </c>
      <c r="L18" s="27">
        <f>IF('Pivot Tables'!H18="","",'Pivot Tables'!H18)</f>
        <v>16385.775999999994</v>
      </c>
      <c r="N18" s="22">
        <f>IF(J18="","",K18/L18 -1)</f>
        <v>0.48995586171811456</v>
      </c>
      <c r="Q18" s="14" t="str">
        <f>IF('Pivot Tables'!A37="","",'Pivot Tables'!A37)</f>
        <v>Binders</v>
      </c>
      <c r="R18" s="15">
        <f>IF('Pivot Tables'!B37="","",'Pivot Tables'!B37)</f>
        <v>37408.974999999991</v>
      </c>
      <c r="S18" s="15">
        <f>IF('Pivot Tables'!C37="","",'Pivot Tables'!C37)</f>
        <v>25712.319999999985</v>
      </c>
      <c r="U18" s="22">
        <f t="shared" si="1"/>
        <v>0.45490469160309188</v>
      </c>
      <c r="W18" s="14" t="str">
        <f>IF('Pivot Tables'!F37="","",'Pivot Tables'!F37)</f>
        <v>Philadelphia</v>
      </c>
      <c r="X18" s="15">
        <f>IF('Pivot Tables'!G37="","",'Pivot Tables'!G37)</f>
        <v>24414.082999999991</v>
      </c>
      <c r="Y18" s="15">
        <f>IF('Pivot Tables'!H37="","",'Pivot Tables'!H37)</f>
        <v>16385.775999999994</v>
      </c>
      <c r="AA18" s="22">
        <f t="shared" si="2"/>
        <v>0.48995586171811456</v>
      </c>
    </row>
    <row r="19" spans="3:28" x14ac:dyDescent="0.45">
      <c r="C19" s="14" t="str">
        <f>IF('Pivot Tables'!A19="","",'Pivot Tables'!A19)</f>
        <v>Tables</v>
      </c>
      <c r="D19" s="27">
        <f>IF('Pivot Tables'!B19="","",'Pivot Tables'!B19)</f>
        <v>27675.672000000002</v>
      </c>
      <c r="E19" s="27">
        <f>IF('Pivot Tables'!C19="","",'Pivot Tables'!C19)</f>
        <v>25593.300000000003</v>
      </c>
      <c r="G19" s="22">
        <f t="shared" si="0"/>
        <v>8.136395072147784E-2</v>
      </c>
      <c r="J19" s="14" t="str">
        <f>IF('Pivot Tables'!F19="","",'Pivot Tables'!F19)</f>
        <v>Seattle</v>
      </c>
      <c r="K19" s="27">
        <f>IF('Pivot Tables'!G19="","",'Pivot Tables'!G19)</f>
        <v>27873.097999999984</v>
      </c>
      <c r="L19" s="27">
        <f>IF('Pivot Tables'!H19="","",'Pivot Tables'!H19)</f>
        <v>11274.072</v>
      </c>
      <c r="N19" s="22">
        <f>IF(J19="","",K19/L19 -1)</f>
        <v>1.4723186085737243</v>
      </c>
      <c r="Q19" s="14" t="str">
        <f>IF('Pivot Tables'!A38="","",'Pivot Tables'!A38)</f>
        <v>Tables</v>
      </c>
      <c r="R19" s="15">
        <f>IF('Pivot Tables'!B38="","",'Pivot Tables'!B38)</f>
        <v>27675.672000000002</v>
      </c>
      <c r="S19" s="15">
        <f>IF('Pivot Tables'!C38="","",'Pivot Tables'!C38)</f>
        <v>25593.300000000003</v>
      </c>
      <c r="U19" s="22">
        <f t="shared" si="1"/>
        <v>8.136395072147784E-2</v>
      </c>
      <c r="W19" s="14" t="str">
        <f>IF('Pivot Tables'!F38="","",'Pivot Tables'!F38)</f>
        <v>Seattle</v>
      </c>
      <c r="X19" s="15">
        <f>IF('Pivot Tables'!G38="","",'Pivot Tables'!G38)</f>
        <v>27873.097999999984</v>
      </c>
      <c r="Y19" s="15">
        <f>IF('Pivot Tables'!H38="","",'Pivot Tables'!H38)</f>
        <v>11274.072</v>
      </c>
      <c r="AA19" s="22">
        <f t="shared" si="2"/>
        <v>1.4723186085737243</v>
      </c>
    </row>
    <row r="20" spans="3:28" x14ac:dyDescent="0.45">
      <c r="C20" s="14" t="str">
        <f>IF('Pivot Tables'!A20="","",'Pivot Tables'!A20)</f>
        <v>Storage</v>
      </c>
      <c r="D20" s="27">
        <f>IF('Pivot Tables'!B20="","",'Pivot Tables'!B20)</f>
        <v>23333.815999999992</v>
      </c>
      <c r="E20" s="27">
        <f>IF('Pivot Tables'!C20="","",'Pivot Tables'!C20)</f>
        <v>26422.485999999983</v>
      </c>
      <c r="G20" s="22">
        <f t="shared" si="0"/>
        <v>-0.11689551089174555</v>
      </c>
      <c r="J20" s="14" t="str">
        <f>IF('Pivot Tables'!F20="","",'Pivot Tables'!F20)</f>
        <v>San Francisco</v>
      </c>
      <c r="K20" s="27">
        <f>IF('Pivot Tables'!G20="","",'Pivot Tables'!G20)</f>
        <v>18041.345999999994</v>
      </c>
      <c r="L20" s="27">
        <f>IF('Pivot Tables'!H20="","",'Pivot Tables'!H20)</f>
        <v>12813.022999999997</v>
      </c>
      <c r="N20" s="22">
        <f>IF(J20="","",K20/L20 -1)</f>
        <v>0.40804757784326129</v>
      </c>
      <c r="Q20" s="14" t="str">
        <f>IF('Pivot Tables'!A39="","",'Pivot Tables'!A39)</f>
        <v>Storage</v>
      </c>
      <c r="R20" s="15">
        <f>IF('Pivot Tables'!B39="","",'Pivot Tables'!B39)</f>
        <v>23333.815999999992</v>
      </c>
      <c r="S20" s="15">
        <f>IF('Pivot Tables'!C39="","",'Pivot Tables'!C39)</f>
        <v>26422.485999999983</v>
      </c>
      <c r="U20" s="22">
        <f t="shared" si="1"/>
        <v>-0.11689551089174555</v>
      </c>
      <c r="W20" s="14" t="str">
        <f>IF('Pivot Tables'!F39="","",'Pivot Tables'!F39)</f>
        <v>San Francisco</v>
      </c>
      <c r="X20" s="15">
        <f>IF('Pivot Tables'!G39="","",'Pivot Tables'!G39)</f>
        <v>18041.345999999994</v>
      </c>
      <c r="Y20" s="15">
        <f>IF('Pivot Tables'!H39="","",'Pivot Tables'!H39)</f>
        <v>12813.022999999997</v>
      </c>
      <c r="AA20" s="22">
        <f t="shared" si="2"/>
        <v>0.40804757784326129</v>
      </c>
    </row>
    <row r="21" spans="3:28" x14ac:dyDescent="0.45">
      <c r="C21" s="14" t="str">
        <f>IF('Pivot Tables'!A21="","",'Pivot Tables'!A21)</f>
        <v>Copiers</v>
      </c>
      <c r="D21" s="27">
        <f>IF('Pivot Tables'!B21="","",'Pivot Tables'!B21)</f>
        <v>29919.798000000003</v>
      </c>
      <c r="E21" s="27">
        <f>IF('Pivot Tables'!C21="","",'Pivot Tables'!C21)</f>
        <v>19719.724000000002</v>
      </c>
      <c r="G21" s="22">
        <f t="shared" si="0"/>
        <v>0.51725237128065271</v>
      </c>
      <c r="J21" s="14" t="str">
        <f>IF('Pivot Tables'!F21="","",'Pivot Tables'!F21)</f>
        <v>Detroit</v>
      </c>
      <c r="K21" s="27">
        <f>IF('Pivot Tables'!G21="","",'Pivot Tables'!G21)</f>
        <v>4794.8899999999994</v>
      </c>
      <c r="L21" s="27">
        <f>IF('Pivot Tables'!H21="","",'Pivot Tables'!H21)</f>
        <v>14715.08</v>
      </c>
      <c r="N21" s="22">
        <f>IF(J21="","",K21/L21 -1)</f>
        <v>-0.67415127882417225</v>
      </c>
      <c r="Q21" s="14" t="str">
        <f>IF('Pivot Tables'!A40="","",'Pivot Tables'!A40)</f>
        <v>Copiers</v>
      </c>
      <c r="R21" s="15">
        <f>IF('Pivot Tables'!B40="","",'Pivot Tables'!B40)</f>
        <v>29919.798000000003</v>
      </c>
      <c r="S21" s="15">
        <f>IF('Pivot Tables'!C40="","",'Pivot Tables'!C40)</f>
        <v>19719.724000000002</v>
      </c>
      <c r="U21" s="22">
        <f t="shared" si="1"/>
        <v>0.51725237128065271</v>
      </c>
      <c r="W21" s="14" t="str">
        <f>IF('Pivot Tables'!F40="","",'Pivot Tables'!F40)</f>
        <v>Detroit</v>
      </c>
      <c r="X21" s="15">
        <f>IF('Pivot Tables'!G40="","",'Pivot Tables'!G40)</f>
        <v>4794.8899999999994</v>
      </c>
      <c r="Y21" s="15">
        <f>IF('Pivot Tables'!H40="","",'Pivot Tables'!H40)</f>
        <v>14715.08</v>
      </c>
      <c r="AA21" s="22">
        <f t="shared" si="2"/>
        <v>-0.67415127882417225</v>
      </c>
    </row>
    <row r="22" spans="3:28" x14ac:dyDescent="0.45">
      <c r="C22" s="14" t="str">
        <f>IF('Pivot Tables'!A22="","",'Pivot Tables'!A22)</f>
        <v>Accessories</v>
      </c>
      <c r="D22" s="27">
        <f>IF('Pivot Tables'!B22="","",'Pivot Tables'!B22)</f>
        <v>22946.463999999989</v>
      </c>
      <c r="E22" s="27">
        <f>IF('Pivot Tables'!C22="","",'Pivot Tables'!C22)</f>
        <v>23461.295999999998</v>
      </c>
      <c r="G22" s="22">
        <f t="shared" si="0"/>
        <v>-2.194388579386275E-2</v>
      </c>
      <c r="J22" s="14" t="str">
        <f>IF('Pivot Tables'!F22="","",'Pivot Tables'!F22)</f>
        <v>Houston</v>
      </c>
      <c r="K22" s="27">
        <f>IF('Pivot Tables'!G22="","",'Pivot Tables'!G22)</f>
        <v>9053.5340000000015</v>
      </c>
      <c r="L22" s="27">
        <f>IF('Pivot Tables'!H22="","",'Pivot Tables'!H22)</f>
        <v>9731.7644000000018</v>
      </c>
      <c r="N22" s="22">
        <f>IF(J22="","",K22/L22 -1)</f>
        <v>-6.9692439327857181E-2</v>
      </c>
      <c r="Q22" s="14" t="str">
        <f>IF('Pivot Tables'!A41="","",'Pivot Tables'!A41)</f>
        <v>Accessories</v>
      </c>
      <c r="R22" s="15">
        <f>IF('Pivot Tables'!B41="","",'Pivot Tables'!B41)</f>
        <v>22946.463999999989</v>
      </c>
      <c r="S22" s="15">
        <f>IF('Pivot Tables'!C41="","",'Pivot Tables'!C41)</f>
        <v>23461.295999999998</v>
      </c>
      <c r="U22" s="22">
        <f t="shared" si="1"/>
        <v>-2.194388579386275E-2</v>
      </c>
      <c r="W22" s="14" t="str">
        <f>IF('Pivot Tables'!F41="","",'Pivot Tables'!F41)</f>
        <v>Houston</v>
      </c>
      <c r="X22" s="15">
        <f>IF('Pivot Tables'!G41="","",'Pivot Tables'!G41)</f>
        <v>9053.5340000000015</v>
      </c>
      <c r="Y22" s="15">
        <f>IF('Pivot Tables'!H41="","",'Pivot Tables'!H41)</f>
        <v>9731.7644000000018</v>
      </c>
      <c r="AA22" s="22">
        <f t="shared" si="2"/>
        <v>-6.9692439327857181E-2</v>
      </c>
    </row>
    <row r="23" spans="3:28" x14ac:dyDescent="0.45">
      <c r="C23" s="14" t="str">
        <f>IF('Pivot Tables'!A23="","",'Pivot Tables'!A23)</f>
        <v>Machines</v>
      </c>
      <c r="D23" s="27">
        <f>IF('Pivot Tables'!B23="","",'Pivot Tables'!B23)</f>
        <v>3777.6770000000006</v>
      </c>
      <c r="E23" s="27">
        <f>IF('Pivot Tables'!C23="","",'Pivot Tables'!C23)</f>
        <v>33714.175999999999</v>
      </c>
      <c r="G23" s="22">
        <f t="shared" si="0"/>
        <v>-0.88794989383694267</v>
      </c>
      <c r="J23" s="14" t="str">
        <f>IF('Pivot Tables'!F23="","",'Pivot Tables'!F23)</f>
        <v>San Diego</v>
      </c>
      <c r="K23" s="27">
        <f>IF('Pivot Tables'!G23="","",'Pivot Tables'!G23)</f>
        <v>1741.4779999999998</v>
      </c>
      <c r="L23" s="27">
        <f>IF('Pivot Tables'!H23="","",'Pivot Tables'!H23)</f>
        <v>12885.051999999996</v>
      </c>
      <c r="N23" s="22">
        <f>IF(J23="","",K23/L23 -1)</f>
        <v>-0.86484509336865689</v>
      </c>
      <c r="Q23" s="14" t="str">
        <f>IF('Pivot Tables'!A42="","",'Pivot Tables'!A42)</f>
        <v>Machines</v>
      </c>
      <c r="R23" s="15">
        <f>IF('Pivot Tables'!B42="","",'Pivot Tables'!B42)</f>
        <v>3777.6770000000006</v>
      </c>
      <c r="S23" s="15">
        <f>IF('Pivot Tables'!C42="","",'Pivot Tables'!C42)</f>
        <v>33714.175999999999</v>
      </c>
      <c r="U23" s="22">
        <f t="shared" si="1"/>
        <v>-0.88794989383694267</v>
      </c>
      <c r="W23" s="14" t="str">
        <f>IF('Pivot Tables'!F42="","",'Pivot Tables'!F42)</f>
        <v>San Diego</v>
      </c>
      <c r="X23" s="15">
        <f>IF('Pivot Tables'!G42="","",'Pivot Tables'!G42)</f>
        <v>1741.4779999999998</v>
      </c>
      <c r="Y23" s="15">
        <f>IF('Pivot Tables'!H42="","",'Pivot Tables'!H42)</f>
        <v>12885.051999999996</v>
      </c>
      <c r="AA23" s="22">
        <f t="shared" si="2"/>
        <v>-0.86484509336865689</v>
      </c>
    </row>
    <row r="24" spans="3:28" x14ac:dyDescent="0.45">
      <c r="C24" s="14" t="str">
        <f>IF('Pivot Tables'!A24="","",'Pivot Tables'!A24)</f>
        <v>Bookcases</v>
      </c>
      <c r="D24" s="27">
        <f>IF('Pivot Tables'!B24="","",'Pivot Tables'!B24)</f>
        <v>18305.628899999992</v>
      </c>
      <c r="E24" s="27">
        <f>IF('Pivot Tables'!C24="","",'Pivot Tables'!C24)</f>
        <v>17150.081199999997</v>
      </c>
      <c r="G24" s="22">
        <f t="shared" si="0"/>
        <v>6.7378555618733404E-2</v>
      </c>
      <c r="J24" s="14" t="str">
        <f>IF('Pivot Tables'!F24="","",'Pivot Tables'!F24)</f>
        <v>Columbus</v>
      </c>
      <c r="K24" s="27">
        <f>IF('Pivot Tables'!G24="","",'Pivot Tables'!G24)</f>
        <v>10148.894999999999</v>
      </c>
      <c r="L24" s="27">
        <f>IF('Pivot Tables'!H24="","",'Pivot Tables'!H24)</f>
        <v>4359.570999999999</v>
      </c>
      <c r="N24" s="22">
        <f>IF(J24="","",K24/L24 -1)</f>
        <v>1.3279572691900192</v>
      </c>
      <c r="Q24" s="14" t="str">
        <f>IF('Pivot Tables'!A43="","",'Pivot Tables'!A43)</f>
        <v>Bookcases</v>
      </c>
      <c r="R24" s="15">
        <f>IF('Pivot Tables'!B43="","",'Pivot Tables'!B43)</f>
        <v>18305.628899999992</v>
      </c>
      <c r="S24" s="15">
        <f>IF('Pivot Tables'!C43="","",'Pivot Tables'!C43)</f>
        <v>17150.081199999997</v>
      </c>
      <c r="U24" s="22">
        <f t="shared" si="1"/>
        <v>6.7378555618733404E-2</v>
      </c>
      <c r="W24" s="14" t="str">
        <f>IF('Pivot Tables'!F43="","",'Pivot Tables'!F43)</f>
        <v>Columbus</v>
      </c>
      <c r="X24" s="15">
        <f>IF('Pivot Tables'!G43="","",'Pivot Tables'!G43)</f>
        <v>10148.894999999999</v>
      </c>
      <c r="Y24" s="15">
        <f>IF('Pivot Tables'!H43="","",'Pivot Tables'!H43)</f>
        <v>4359.570999999999</v>
      </c>
      <c r="AA24" s="22">
        <f t="shared" si="2"/>
        <v>1.3279572691900192</v>
      </c>
    </row>
    <row r="25" spans="3:28" x14ac:dyDescent="0.45">
      <c r="C25" s="14" t="str">
        <f>IF('Pivot Tables'!A25="","",'Pivot Tables'!A25)</f>
        <v>Appliances</v>
      </c>
      <c r="D25" s="27">
        <f>IF('Pivot Tables'!B25="","",'Pivot Tables'!B25)</f>
        <v>21881.049999999992</v>
      </c>
      <c r="E25" s="27">
        <f>IF('Pivot Tables'!C25="","",'Pivot Tables'!C25)</f>
        <v>10840.815000000001</v>
      </c>
      <c r="G25" s="22">
        <f t="shared" si="0"/>
        <v>1.0183952959256284</v>
      </c>
      <c r="J25" s="14" t="str">
        <f>IF('Pivot Tables'!F25="","",'Pivot Tables'!F25)</f>
        <v>Newark</v>
      </c>
      <c r="K25" s="27">
        <f>IF('Pivot Tables'!G25="","",'Pivot Tables'!G25)</f>
        <v>10942.162</v>
      </c>
      <c r="L25" s="27">
        <f>IF('Pivot Tables'!H25="","",'Pivot Tables'!H25)</f>
        <v>3025.4870000000001</v>
      </c>
      <c r="N25" s="22">
        <f>IF(J25="","",K25/L25 -1)</f>
        <v>2.6166613837706127</v>
      </c>
      <c r="Q25" s="14" t="str">
        <f>IF('Pivot Tables'!A44="","",'Pivot Tables'!A44)</f>
        <v>Appliances</v>
      </c>
      <c r="R25" s="15">
        <f>IF('Pivot Tables'!B44="","",'Pivot Tables'!B44)</f>
        <v>21881.049999999992</v>
      </c>
      <c r="S25" s="15">
        <f>IF('Pivot Tables'!C44="","",'Pivot Tables'!C44)</f>
        <v>10840.815000000001</v>
      </c>
      <c r="U25" s="22">
        <f t="shared" si="1"/>
        <v>1.0183952959256284</v>
      </c>
      <c r="W25" s="14" t="str">
        <f>IF('Pivot Tables'!F44="","",'Pivot Tables'!F44)</f>
        <v>Newark</v>
      </c>
      <c r="X25" s="15">
        <f>IF('Pivot Tables'!G44="","",'Pivot Tables'!G44)</f>
        <v>10942.162</v>
      </c>
      <c r="Y25" s="15">
        <f>IF('Pivot Tables'!H44="","",'Pivot Tables'!H44)</f>
        <v>3025.4870000000001</v>
      </c>
      <c r="AA25" s="22">
        <f t="shared" si="2"/>
        <v>2.6166613837706127</v>
      </c>
      <c r="AB25" s="28"/>
    </row>
    <row r="26" spans="3:28" ht="17.350000000000001" customHeight="1" thickBot="1" x14ac:dyDescent="0.5">
      <c r="C26" s="23" t="s">
        <v>10975</v>
      </c>
      <c r="D26" s="24">
        <f>SUM(D16:D25)</f>
        <v>287389.03989999992</v>
      </c>
      <c r="E26" s="24">
        <f>SUM(E16:E25)</f>
        <v>256110.13119999992</v>
      </c>
      <c r="F26" s="25"/>
      <c r="G26" s="26">
        <f t="shared" si="0"/>
        <v>0.12213069648374764</v>
      </c>
      <c r="H26" s="25"/>
      <c r="J26" s="23" t="s">
        <v>10975</v>
      </c>
      <c r="K26" s="24">
        <f>SUM(K16:K25)</f>
        <v>162422.07549999998</v>
      </c>
      <c r="L26" s="24">
        <f>SUM(L16:L25)</f>
        <v>142143.96239999999</v>
      </c>
      <c r="M26" s="25"/>
      <c r="N26" s="26">
        <f>K26/L26-1</f>
        <v>0.14265898289043322</v>
      </c>
      <c r="Q26" s="23" t="s">
        <v>10975</v>
      </c>
      <c r="R26" s="24">
        <f>SUM(R16:R25)</f>
        <v>287389.03989999992</v>
      </c>
      <c r="S26" s="24">
        <f>SUM(S16:S25)</f>
        <v>256110.13119999992</v>
      </c>
      <c r="T26" s="25"/>
      <c r="U26" s="26">
        <f t="shared" si="1"/>
        <v>0.12213069648374764</v>
      </c>
      <c r="W26" s="23" t="s">
        <v>10975</v>
      </c>
      <c r="X26" s="24">
        <f>SUM(X16:X25)</f>
        <v>162422.07549999998</v>
      </c>
      <c r="Y26" s="24">
        <f>SUM(Y16:Y25)</f>
        <v>142143.96239999999</v>
      </c>
      <c r="Z26" s="25"/>
      <c r="AA26" s="26">
        <f t="shared" si="2"/>
        <v>0.14265898289043322</v>
      </c>
      <c r="AB26" s="28"/>
    </row>
    <row r="27" spans="3:28" ht="14.65" thickTop="1" x14ac:dyDescent="0.45">
      <c r="G27" s="21"/>
      <c r="AB27" s="28"/>
    </row>
    <row r="31" spans="3:28" x14ac:dyDescent="0.45">
      <c r="C31" s="2"/>
      <c r="D31" s="8"/>
      <c r="E31" s="8" t="s">
        <v>10947</v>
      </c>
      <c r="F31" s="8"/>
      <c r="G31" s="8"/>
      <c r="H31" s="8"/>
      <c r="I31" s="8"/>
      <c r="J31" s="3"/>
      <c r="L31" s="2"/>
      <c r="M31" s="8"/>
      <c r="N31" s="8" t="s">
        <v>10948</v>
      </c>
      <c r="O31" s="8"/>
      <c r="P31" s="3"/>
      <c r="R31" s="2"/>
      <c r="S31" s="8"/>
      <c r="T31" s="8"/>
      <c r="U31" s="8" t="s">
        <v>10949</v>
      </c>
      <c r="V31" s="8"/>
      <c r="W31" s="8"/>
      <c r="X31" s="8"/>
      <c r="Y31" s="3"/>
    </row>
    <row r="51" spans="21:21" x14ac:dyDescent="0.45">
      <c r="U51" s="20" t="s">
        <v>10977</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Raw Data</vt:lpstr>
      <vt:lpstr>Pivot Tables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Ade Salau</cp:lastModifiedBy>
  <dcterms:created xsi:type="dcterms:W3CDTF">2023-03-16T03:39:10Z</dcterms:created>
  <dcterms:modified xsi:type="dcterms:W3CDTF">2025-07-18T22:13:16Z</dcterms:modified>
</cp:coreProperties>
</file>