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tables/table3.xml" ContentType="application/vnd.openxmlformats-officedocument.spreadsheetml.table+xml"/>
  <Override PartName="/xl/comments3.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tables/table4.xml" ContentType="application/vnd.openxmlformats-officedocument.spreadsheetml.table+xml"/>
  <Override PartName="/xl/comments4.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omments5.xml" ContentType="application/vnd.openxmlformats-officedocument.spreadsheetml.comments+xml"/>
  <Override PartName="/xl/threadedComments/threadedComment4.xml" ContentType="application/vnd.ms-excel.threadedcomments+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7"/>
  <workbookPr hidePivotFieldList="1"/>
  <mc:AlternateContent xmlns:mc="http://schemas.openxmlformats.org/markup-compatibility/2006">
    <mc:Choice Requires="x15">
      <x15ac:absPath xmlns:x15ac="http://schemas.microsoft.com/office/spreadsheetml/2010/11/ac" url="https://cohesivehealthcare.sharepoint.com/sites/2024QualityWorkbook/Shared Documents/Quality Control_CSR/"/>
    </mc:Choice>
  </mc:AlternateContent>
  <xr:revisionPtr revIDLastSave="0" documentId="8_{2090F50E-D13D-427D-96A7-9C0DC82B7BC7}" xr6:coauthVersionLast="47" xr6:coauthVersionMax="47" xr10:uidLastSave="{00000000-0000-0000-0000-000000000000}"/>
  <bookViews>
    <workbookView minimized="1" xWindow="4620" yWindow="6090" windowWidth="21600" windowHeight="10920" firstSheet="15" activeTab="15" xr2:uid="{00000000-000D-0000-FFFF-FFFF00000000}"/>
  </bookViews>
  <sheets>
    <sheet name="STATUS REPORT" sheetId="10" r:id="rId1"/>
    <sheet name="KPI Tool" sheetId="12" r:id="rId2"/>
    <sheet name="KPI User Role Descriptions" sheetId="17" r:id="rId3"/>
    <sheet name="General Requests" sheetId="9" r:id="rId4"/>
    <sheet name="General PatientVisitor" sheetId="1" r:id="rId5"/>
    <sheet name="Lost&amp;Found" sheetId="2" r:id="rId6"/>
    <sheet name="STAFF INCIDENT" sheetId="3" r:id="rId7"/>
    <sheet name="Med Error_Near Miss" sheetId="4" r:id="rId8"/>
    <sheet name="Anaphylaxis_ADR" sheetId="6" r:id="rId9"/>
    <sheet name="Grievance" sheetId="5" r:id="rId10"/>
    <sheet name="Workplace Violence" sheetId="7" r:id="rId11"/>
    <sheet name="Grievance Investigation" sheetId="8" state="hidden" r:id="rId12"/>
    <sheet name="LEGEND" sheetId="11" state="hidden" r:id="rId13"/>
    <sheet name="Permissions" sheetId="13" r:id="rId14"/>
    <sheet name="Positions" sheetId="16" r:id="rId15"/>
    <sheet name="User Roles" sheetId="15" r:id="rId16"/>
    <sheet name="Departments" sheetId="14" r:id="rId17"/>
    <sheet name="QC Data template" sheetId="18" r:id="rId18"/>
    <sheet name="KPI Data template" sheetId="19" r:id="rId19"/>
  </sheets>
  <definedNames>
    <definedName name="_xlnm.Print_Area" localSheetId="4">Table1[#All]</definedName>
  </definedNames>
  <calcPr calcId="191028"/>
  <pivotCaches>
    <pivotCache cacheId="4939" r:id="rId20"/>
    <pivotCache cacheId="4940" r:id="rId21"/>
    <pivotCache cacheId="4941" r:id="rId22"/>
    <pivotCache cacheId="4942" r:id="rId23"/>
    <pivotCache cacheId="4943" r:id="rId24"/>
    <pivotCache cacheId="4944" r:id="rId25"/>
    <pivotCache cacheId="4945" r:id="rId26"/>
    <pivotCache cacheId="4946" r:id="rId27"/>
    <pivotCache cacheId="4947" r:id="rId2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0" i="12" l="1"/>
  <c r="J80" i="12"/>
  <c r="K80" i="12"/>
  <c r="I79" i="12"/>
  <c r="J79" i="12"/>
  <c r="K79" i="12"/>
  <c r="I78" i="12"/>
  <c r="J78" i="12"/>
  <c r="K78" i="12"/>
  <c r="I77" i="12"/>
  <c r="J77" i="12"/>
  <c r="K77" i="12"/>
  <c r="I76" i="12"/>
  <c r="J76" i="12"/>
  <c r="K76" i="12"/>
  <c r="I75" i="12"/>
  <c r="J75" i="12"/>
  <c r="K75" i="12"/>
  <c r="I74" i="12"/>
  <c r="J74" i="12"/>
  <c r="K74" i="12"/>
  <c r="I73" i="12"/>
  <c r="J73" i="12"/>
  <c r="K73" i="12"/>
  <c r="I72" i="12"/>
  <c r="J72" i="12"/>
  <c r="K72" i="12"/>
  <c r="I71" i="12"/>
  <c r="J71" i="12"/>
  <c r="K71" i="12"/>
  <c r="I70" i="12"/>
  <c r="J70" i="12"/>
  <c r="K70" i="12"/>
  <c r="K69" i="12"/>
  <c r="J69" i="12"/>
  <c r="I69" i="12"/>
  <c r="K68" i="12"/>
  <c r="J68" i="12"/>
  <c r="I68" i="12"/>
  <c r="I67" i="12"/>
  <c r="J67" i="12"/>
  <c r="K67" i="12"/>
  <c r="I66" i="12"/>
  <c r="J66" i="12"/>
  <c r="K66" i="12"/>
  <c r="I65" i="12"/>
  <c r="J65" i="12"/>
  <c r="K65" i="12"/>
  <c r="I64" i="12"/>
  <c r="J64" i="12"/>
  <c r="K64" i="12"/>
  <c r="I84" i="9"/>
  <c r="J84" i="9"/>
  <c r="K84" i="9"/>
  <c r="I83" i="9"/>
  <c r="J83" i="9"/>
  <c r="K83" i="9"/>
  <c r="I82" i="9"/>
  <c r="J82" i="9"/>
  <c r="K82" i="9"/>
  <c r="I63" i="12"/>
  <c r="J63" i="12"/>
  <c r="K63" i="12"/>
  <c r="I81" i="9"/>
  <c r="J81" i="9"/>
  <c r="K81" i="9"/>
  <c r="I15" i="7"/>
  <c r="I16" i="7"/>
  <c r="I17" i="7"/>
  <c r="I18" i="7"/>
  <c r="I19" i="7"/>
  <c r="J15" i="7"/>
  <c r="J16" i="7"/>
  <c r="J17" i="7"/>
  <c r="J18" i="7"/>
  <c r="J19" i="7"/>
  <c r="K15" i="7"/>
  <c r="K16" i="7"/>
  <c r="K17" i="7"/>
  <c r="K18" i="7"/>
  <c r="K19" i="7"/>
  <c r="K80" i="9"/>
  <c r="J80" i="9"/>
  <c r="I80" i="9"/>
  <c r="K25" i="5"/>
  <c r="J25" i="5"/>
  <c r="I25" i="5"/>
  <c r="K13" i="4"/>
  <c r="J13" i="4"/>
  <c r="I13" i="4"/>
  <c r="K18" i="6"/>
  <c r="J18" i="6"/>
  <c r="I18" i="6"/>
  <c r="I63" i="1"/>
  <c r="J63" i="1"/>
  <c r="K63" i="1"/>
  <c r="I79" i="9"/>
  <c r="J79" i="9"/>
  <c r="K79" i="9"/>
  <c r="I24" i="3"/>
  <c r="J24" i="3"/>
  <c r="K24" i="3"/>
  <c r="I17" i="6"/>
  <c r="J17" i="6"/>
  <c r="K17" i="6"/>
  <c r="I62" i="1"/>
  <c r="J62" i="1"/>
  <c r="K62" i="1"/>
  <c r="I61" i="1"/>
  <c r="J61" i="1"/>
  <c r="K61" i="1"/>
  <c r="I60" i="1"/>
  <c r="J60" i="1"/>
  <c r="K60" i="1"/>
  <c r="I78" i="9"/>
  <c r="J78" i="9"/>
  <c r="K78" i="9"/>
  <c r="I15" i="2"/>
  <c r="J15" i="2"/>
  <c r="K15" i="2"/>
  <c r="I59" i="1"/>
  <c r="J59" i="1"/>
  <c r="K59" i="1"/>
  <c r="I58" i="1"/>
  <c r="J58" i="1"/>
  <c r="K58" i="1"/>
  <c r="I57" i="1"/>
  <c r="J57" i="1"/>
  <c r="K57" i="1"/>
  <c r="I77" i="9"/>
  <c r="J77" i="9"/>
  <c r="K77" i="9"/>
  <c r="I76" i="9"/>
  <c r="J76" i="9"/>
  <c r="K76" i="9"/>
  <c r="I75" i="9"/>
  <c r="J75" i="9"/>
  <c r="K75" i="9"/>
  <c r="I74" i="9"/>
  <c r="J74" i="9"/>
  <c r="K74" i="9"/>
  <c r="K62" i="12"/>
  <c r="J62" i="12"/>
  <c r="I62" i="12"/>
  <c r="I16" i="6"/>
  <c r="J16" i="6"/>
  <c r="K16" i="6"/>
  <c r="I73" i="9"/>
  <c r="J73" i="9"/>
  <c r="K73" i="9"/>
  <c r="I72" i="9"/>
  <c r="J72" i="9"/>
  <c r="K72" i="9"/>
  <c r="I15" i="6"/>
  <c r="J15" i="6"/>
  <c r="K15" i="6"/>
  <c r="I14" i="6"/>
  <c r="J14" i="6"/>
  <c r="K14" i="6"/>
  <c r="I13" i="6"/>
  <c r="J13" i="6"/>
  <c r="K13" i="6"/>
  <c r="I71" i="9"/>
  <c r="J71" i="9"/>
  <c r="K71" i="9"/>
  <c r="I61" i="12"/>
  <c r="J61" i="12"/>
  <c r="K61" i="12"/>
  <c r="I60" i="12"/>
  <c r="J60" i="12"/>
  <c r="K60" i="12"/>
  <c r="I59" i="12"/>
  <c r="J59" i="12"/>
  <c r="K59" i="12"/>
  <c r="I56" i="1"/>
  <c r="J56" i="1"/>
  <c r="K56" i="1"/>
  <c r="I70" i="9"/>
  <c r="J70" i="9"/>
  <c r="K70" i="9"/>
  <c r="I14" i="7"/>
  <c r="J14" i="7"/>
  <c r="K14" i="7"/>
  <c r="I13" i="7"/>
  <c r="J13" i="7"/>
  <c r="K13" i="7"/>
  <c r="I12" i="7"/>
  <c r="J12" i="7"/>
  <c r="K12" i="7"/>
  <c r="I24" i="5"/>
  <c r="J24" i="5"/>
  <c r="K24" i="5"/>
  <c r="I69" i="9"/>
  <c r="J69" i="9"/>
  <c r="K69" i="9"/>
  <c r="I23" i="3"/>
  <c r="J23" i="3"/>
  <c r="K23" i="3"/>
  <c r="I22" i="3"/>
  <c r="J22" i="3"/>
  <c r="K22" i="3"/>
  <c r="I14" i="2"/>
  <c r="J14" i="2"/>
  <c r="K14" i="2"/>
  <c r="I13" i="2"/>
  <c r="J13" i="2"/>
  <c r="K13" i="2"/>
  <c r="I68" i="9"/>
  <c r="J68" i="9"/>
  <c r="K68" i="9"/>
  <c r="I12" i="2"/>
  <c r="J12" i="2"/>
  <c r="K12" i="2"/>
  <c r="I55" i="1"/>
  <c r="J55" i="1"/>
  <c r="K55" i="1"/>
  <c r="I54" i="1"/>
  <c r="J54" i="1"/>
  <c r="K54" i="1"/>
  <c r="I11" i="7"/>
  <c r="J11" i="7"/>
  <c r="K11" i="7"/>
  <c r="K67" i="9"/>
  <c r="J67" i="9"/>
  <c r="I67" i="9"/>
  <c r="K66" i="9"/>
  <c r="J66" i="9"/>
  <c r="I66" i="9"/>
  <c r="K65" i="9"/>
  <c r="J65" i="9"/>
  <c r="I65" i="9"/>
  <c r="I64" i="9"/>
  <c r="J64" i="9"/>
  <c r="K64" i="9"/>
  <c r="I63" i="9"/>
  <c r="J63" i="9"/>
  <c r="K63" i="9"/>
  <c r="I62" i="9"/>
  <c r="J62" i="9"/>
  <c r="K62" i="9"/>
  <c r="I23" i="5"/>
  <c r="J23" i="5"/>
  <c r="K23" i="5"/>
  <c r="J61" i="9"/>
  <c r="J60" i="9"/>
  <c r="J59" i="9"/>
  <c r="K58" i="12"/>
  <c r="K57" i="12"/>
  <c r="K56" i="12"/>
  <c r="K55" i="12"/>
  <c r="K54" i="12"/>
  <c r="K53" i="12"/>
  <c r="K52" i="12"/>
  <c r="K51" i="12"/>
  <c r="K50" i="12"/>
  <c r="K48" i="12"/>
  <c r="K47" i="12"/>
  <c r="K46" i="12"/>
  <c r="K45" i="12"/>
  <c r="K44" i="12"/>
  <c r="K43" i="12"/>
  <c r="K42" i="12"/>
  <c r="K41" i="12"/>
  <c r="K39" i="12"/>
  <c r="K38" i="12"/>
  <c r="K37" i="12"/>
  <c r="K36" i="12"/>
  <c r="K35" i="12"/>
  <c r="K34" i="12"/>
  <c r="K32" i="12"/>
  <c r="K27" i="12"/>
  <c r="K23" i="12"/>
  <c r="K22" i="12"/>
  <c r="K21" i="12"/>
  <c r="K17" i="12"/>
  <c r="K15" i="12"/>
  <c r="K11" i="12"/>
  <c r="K9" i="12"/>
  <c r="K7" i="12"/>
  <c r="K3" i="12"/>
  <c r="K4" i="12"/>
  <c r="K5" i="12"/>
  <c r="K6" i="12"/>
  <c r="K8" i="12"/>
  <c r="K10" i="12"/>
  <c r="K12" i="12"/>
  <c r="K13" i="12"/>
  <c r="K14" i="12"/>
  <c r="K16" i="12"/>
  <c r="K18" i="12"/>
  <c r="K19" i="12"/>
  <c r="K20" i="12"/>
  <c r="K24" i="12"/>
  <c r="K25" i="12"/>
  <c r="K26" i="12"/>
  <c r="K28" i="12"/>
  <c r="K29" i="12"/>
  <c r="K30" i="12"/>
  <c r="K31" i="12"/>
  <c r="K33" i="12"/>
  <c r="K40" i="12"/>
  <c r="K49" i="12"/>
  <c r="K9" i="9"/>
  <c r="J58" i="12"/>
  <c r="J57" i="12"/>
  <c r="J56" i="12"/>
  <c r="J55" i="12"/>
  <c r="J54" i="12"/>
  <c r="J53" i="12"/>
  <c r="J52" i="12"/>
  <c r="J51" i="12"/>
  <c r="J50" i="12"/>
  <c r="J47" i="12"/>
  <c r="J46" i="12"/>
  <c r="J45" i="12"/>
  <c r="J44" i="12"/>
  <c r="J43" i="12"/>
  <c r="J42" i="12"/>
  <c r="J41" i="12"/>
  <c r="J38" i="12"/>
  <c r="J37" i="12"/>
  <c r="J36" i="12"/>
  <c r="J35" i="12"/>
  <c r="J34" i="12"/>
  <c r="J32" i="12"/>
  <c r="J27" i="12"/>
  <c r="J23" i="12"/>
  <c r="J22" i="12"/>
  <c r="J21" i="12"/>
  <c r="J17" i="12"/>
  <c r="J15" i="12"/>
  <c r="J9" i="12"/>
  <c r="J3" i="12"/>
  <c r="J4" i="12"/>
  <c r="J5" i="12"/>
  <c r="J8" i="12"/>
  <c r="J10" i="12"/>
  <c r="J12" i="12"/>
  <c r="J13" i="12"/>
  <c r="J14" i="12"/>
  <c r="J16" i="12"/>
  <c r="J18" i="12"/>
  <c r="J19" i="12"/>
  <c r="J20" i="12"/>
  <c r="J24" i="12"/>
  <c r="J25" i="12"/>
  <c r="J26" i="12"/>
  <c r="J28" i="12"/>
  <c r="J29" i="12"/>
  <c r="J30" i="12"/>
  <c r="J33" i="12"/>
  <c r="J40" i="12"/>
  <c r="J49" i="12"/>
  <c r="I53" i="1"/>
  <c r="J53" i="1"/>
  <c r="K53" i="1"/>
  <c r="I58" i="12"/>
  <c r="I57" i="12"/>
  <c r="I56" i="12"/>
  <c r="I55" i="12"/>
  <c r="I54" i="12"/>
  <c r="I53" i="12"/>
  <c r="I52" i="12"/>
  <c r="I10" i="7"/>
  <c r="J10" i="7"/>
  <c r="K10" i="7"/>
  <c r="I12" i="6"/>
  <c r="J12" i="6"/>
  <c r="K12" i="6"/>
  <c r="I9" i="7"/>
  <c r="J9" i="7"/>
  <c r="K9" i="7"/>
  <c r="I11" i="6"/>
  <c r="J11" i="6"/>
  <c r="K11" i="6"/>
  <c r="K61" i="9"/>
  <c r="I61" i="9"/>
  <c r="I60" i="9"/>
  <c r="K60" i="9"/>
  <c r="I51" i="12"/>
  <c r="I50" i="12"/>
  <c r="I49" i="12"/>
  <c r="I48" i="12"/>
  <c r="J48" i="12" s="1"/>
  <c r="I47" i="12"/>
  <c r="I46" i="12"/>
  <c r="I45" i="12"/>
  <c r="I44" i="12"/>
  <c r="I43" i="12"/>
  <c r="I52" i="1"/>
  <c r="J52" i="1"/>
  <c r="K52" i="1"/>
  <c r="I59" i="9"/>
  <c r="K59" i="9"/>
  <c r="K58" i="9"/>
  <c r="J58" i="9"/>
  <c r="I58" i="9"/>
  <c r="I57" i="9"/>
  <c r="J57" i="9" s="1"/>
  <c r="K57" i="9"/>
  <c r="I56" i="9"/>
  <c r="J56" i="9"/>
  <c r="K56" i="9"/>
  <c r="I42" i="12"/>
  <c r="K55" i="9"/>
  <c r="I55" i="9"/>
  <c r="J55" i="9" s="1"/>
  <c r="I41" i="12"/>
  <c r="I40" i="12"/>
  <c r="I39" i="12"/>
  <c r="J39" i="12" s="1"/>
  <c r="I38" i="12"/>
  <c r="I37" i="12"/>
  <c r="I36" i="12"/>
  <c r="I35" i="12"/>
  <c r="I34" i="12"/>
  <c r="I54" i="9"/>
  <c r="J54" i="9"/>
  <c r="K54" i="9"/>
  <c r="I51" i="1"/>
  <c r="J51" i="1"/>
  <c r="K51" i="1"/>
  <c r="I53" i="9"/>
  <c r="J53" i="9"/>
  <c r="K53" i="9"/>
  <c r="I52" i="9"/>
  <c r="J52" i="9"/>
  <c r="K52" i="9"/>
  <c r="I51" i="9"/>
  <c r="J51" i="9"/>
  <c r="K51" i="9"/>
  <c r="I33" i="12"/>
  <c r="I32" i="12"/>
  <c r="I50" i="9"/>
  <c r="J50" i="9"/>
  <c r="K50" i="9"/>
  <c r="I49" i="9"/>
  <c r="J49" i="9"/>
  <c r="K49" i="9"/>
  <c r="I48" i="9"/>
  <c r="J48" i="9"/>
  <c r="K48" i="9"/>
  <c r="I47" i="9"/>
  <c r="J47" i="9"/>
  <c r="K47" i="9"/>
  <c r="I46" i="9"/>
  <c r="J46" i="9"/>
  <c r="K46" i="9"/>
  <c r="I21" i="3"/>
  <c r="J21" i="3"/>
  <c r="K21" i="3"/>
  <c r="I17" i="3"/>
  <c r="J17" i="3" s="1"/>
  <c r="K17" i="3"/>
  <c r="I20" i="3"/>
  <c r="J20" i="3"/>
  <c r="K20" i="3"/>
  <c r="I19" i="3"/>
  <c r="J19" i="3"/>
  <c r="K19" i="3"/>
  <c r="I18" i="3"/>
  <c r="J18" i="3"/>
  <c r="K18" i="3"/>
  <c r="K45" i="9"/>
  <c r="J45" i="9"/>
  <c r="I45" i="9"/>
  <c r="I31" i="12" l="1"/>
  <c r="J31" i="12" s="1"/>
  <c r="I8" i="12"/>
  <c r="I9" i="12"/>
  <c r="I10" i="12"/>
  <c r="I11" i="12"/>
  <c r="J11" i="12" s="1"/>
  <c r="I12" i="12"/>
  <c r="I13" i="12"/>
  <c r="I14" i="12"/>
  <c r="I15" i="12"/>
  <c r="I16" i="12"/>
  <c r="I17" i="12"/>
  <c r="I18" i="12"/>
  <c r="I19" i="12"/>
  <c r="I20" i="12"/>
  <c r="I21" i="12"/>
  <c r="I22" i="12"/>
  <c r="I23" i="12"/>
  <c r="I24" i="12"/>
  <c r="I25" i="12"/>
  <c r="I26" i="12"/>
  <c r="I27" i="12"/>
  <c r="I28" i="12"/>
  <c r="I29" i="12"/>
  <c r="I30" i="12"/>
  <c r="I7" i="12"/>
  <c r="J7" i="12" s="1"/>
  <c r="I6" i="12"/>
  <c r="J6" i="12" s="1"/>
  <c r="I4" i="12"/>
  <c r="I5" i="12"/>
  <c r="I3" i="12"/>
  <c r="I11" i="2"/>
  <c r="J11" i="2"/>
  <c r="K11" i="2"/>
  <c r="I44" i="9"/>
  <c r="J44" i="9"/>
  <c r="K44" i="9"/>
  <c r="I16" i="3"/>
  <c r="J16" i="3"/>
  <c r="K16" i="3"/>
  <c r="K15" i="3"/>
  <c r="J15" i="3"/>
  <c r="I15" i="3"/>
  <c r="I14" i="3"/>
  <c r="J14" i="3"/>
  <c r="K14" i="3"/>
  <c r="I50" i="1"/>
  <c r="J50" i="1"/>
  <c r="K50" i="1"/>
  <c r="I49" i="1"/>
  <c r="J49" i="1"/>
  <c r="K49" i="1"/>
  <c r="I48" i="1"/>
  <c r="J48" i="1"/>
  <c r="K48" i="1"/>
  <c r="I43" i="9"/>
  <c r="J43" i="9"/>
  <c r="K43" i="9"/>
  <c r="I42" i="9"/>
  <c r="J42" i="9"/>
  <c r="K42" i="9"/>
  <c r="I41" i="9"/>
  <c r="J41" i="9"/>
  <c r="K41" i="9"/>
  <c r="I40" i="9"/>
  <c r="J40" i="9"/>
  <c r="K40" i="9"/>
  <c r="I39" i="9"/>
  <c r="J39" i="9"/>
  <c r="K39" i="9"/>
  <c r="I38" i="9"/>
  <c r="J38" i="9"/>
  <c r="K38" i="9"/>
  <c r="I37" i="9"/>
  <c r="J37" i="9"/>
  <c r="K37" i="9"/>
  <c r="I22" i="5"/>
  <c r="J22" i="5"/>
  <c r="K22" i="5"/>
  <c r="I47" i="1"/>
  <c r="J47" i="1"/>
  <c r="K47" i="1"/>
  <c r="I36" i="9"/>
  <c r="J36" i="9"/>
  <c r="K36" i="9"/>
  <c r="I35" i="9"/>
  <c r="J35" i="9"/>
  <c r="K35" i="9"/>
  <c r="I21" i="5"/>
  <c r="J21" i="5"/>
  <c r="K21" i="5"/>
  <c r="I34" i="9"/>
  <c r="J34" i="9" s="1"/>
  <c r="K34" i="9"/>
  <c r="K10" i="6"/>
  <c r="J10" i="6"/>
  <c r="I10" i="6"/>
  <c r="I9" i="6"/>
  <c r="J9" i="6"/>
  <c r="K9" i="6"/>
  <c r="I8" i="6"/>
  <c r="J8" i="6"/>
  <c r="K8" i="6"/>
  <c r="K33" i="9"/>
  <c r="I33" i="9"/>
  <c r="J33" i="9" s="1"/>
  <c r="K32" i="9"/>
  <c r="J32" i="9"/>
  <c r="I32" i="9"/>
  <c r="K31" i="9"/>
  <c r="I31" i="9"/>
  <c r="J31" i="9" s="1"/>
  <c r="K30" i="9"/>
  <c r="I30" i="9"/>
  <c r="J30" i="9" s="1"/>
  <c r="I29" i="9"/>
  <c r="J29" i="9"/>
  <c r="K29" i="9"/>
  <c r="I28" i="9"/>
  <c r="J28" i="9"/>
  <c r="K28" i="9"/>
  <c r="I12" i="4"/>
  <c r="K12" i="4" s="1"/>
  <c r="J12" i="4"/>
  <c r="I13" i="3"/>
  <c r="J13" i="3"/>
  <c r="K13" i="3"/>
  <c r="I46" i="1"/>
  <c r="J46" i="1" s="1"/>
  <c r="K46" i="1"/>
  <c r="I7" i="6"/>
  <c r="J7" i="6"/>
  <c r="K7" i="6"/>
  <c r="I12" i="3"/>
  <c r="J12" i="3"/>
  <c r="K12" i="3"/>
  <c r="J11" i="4"/>
  <c r="I11" i="4"/>
  <c r="K11" i="4" s="1"/>
  <c r="I10" i="4"/>
  <c r="K10" i="4" s="1"/>
  <c r="J10" i="4"/>
  <c r="I9" i="4"/>
  <c r="K9" i="4" s="1"/>
  <c r="J9" i="4"/>
  <c r="I8" i="4"/>
  <c r="K8" i="4" s="1"/>
  <c r="J8" i="4"/>
  <c r="I7" i="4"/>
  <c r="K7" i="4" s="1"/>
  <c r="J7" i="4"/>
  <c r="I11" i="3"/>
  <c r="J11" i="3"/>
  <c r="K11" i="3"/>
  <c r="I10" i="3"/>
  <c r="J10" i="3"/>
  <c r="K10" i="3"/>
  <c r="I9" i="3"/>
  <c r="J9" i="3"/>
  <c r="K9" i="3"/>
  <c r="K45" i="1"/>
  <c r="J45" i="1"/>
  <c r="I45" i="1"/>
  <c r="I27" i="9"/>
  <c r="J27" i="9" s="1"/>
  <c r="K27" i="9"/>
  <c r="I6" i="6"/>
  <c r="J6" i="6"/>
  <c r="K6" i="6"/>
  <c r="I6" i="4"/>
  <c r="K6" i="4" s="1"/>
  <c r="J6" i="4"/>
  <c r="I10" i="2"/>
  <c r="J10" i="2"/>
  <c r="K10" i="2"/>
  <c r="I8" i="3"/>
  <c r="J8" i="3"/>
  <c r="K8" i="3"/>
  <c r="I44" i="1"/>
  <c r="J44" i="1"/>
  <c r="K44" i="1"/>
  <c r="I43" i="1"/>
  <c r="J43" i="1"/>
  <c r="K43" i="1"/>
  <c r="I26" i="9"/>
  <c r="J26" i="9"/>
  <c r="K26" i="9"/>
  <c r="I25" i="9"/>
  <c r="J25" i="9"/>
  <c r="K25" i="9"/>
  <c r="I20" i="5"/>
  <c r="J20" i="5"/>
  <c r="K20" i="5"/>
  <c r="I7" i="3"/>
  <c r="J7" i="3"/>
  <c r="K7" i="3"/>
  <c r="I6" i="3"/>
  <c r="J6" i="3"/>
  <c r="K6" i="3"/>
  <c r="I18" i="5"/>
  <c r="J18" i="5"/>
  <c r="K18" i="5"/>
  <c r="K19" i="5"/>
  <c r="J19" i="5"/>
  <c r="I19" i="5"/>
  <c r="K2" i="5"/>
  <c r="K3" i="5"/>
  <c r="K4" i="5"/>
  <c r="K5" i="5"/>
  <c r="K6" i="5"/>
  <c r="K7" i="5"/>
  <c r="K8" i="5"/>
  <c r="K9" i="5"/>
  <c r="K10" i="5"/>
  <c r="K11" i="5"/>
  <c r="K12" i="5"/>
  <c r="K13" i="5"/>
  <c r="K14" i="5"/>
  <c r="K15" i="5"/>
  <c r="K16" i="5"/>
  <c r="K17" i="5"/>
  <c r="I17" i="5"/>
  <c r="J17" i="5"/>
  <c r="I24" i="9"/>
  <c r="J24" i="9"/>
  <c r="K24" i="9"/>
  <c r="I23" i="9"/>
  <c r="J23" i="9"/>
  <c r="K23" i="9"/>
  <c r="I42" i="1"/>
  <c r="J42" i="1"/>
  <c r="K42" i="1"/>
  <c r="K41" i="1"/>
  <c r="I22" i="9"/>
  <c r="J22" i="9" s="1"/>
  <c r="K22" i="9"/>
  <c r="J16" i="5"/>
  <c r="I16" i="5"/>
  <c r="J15" i="5"/>
  <c r="I15" i="5"/>
  <c r="J14" i="5"/>
  <c r="I14" i="5"/>
  <c r="I13" i="5"/>
  <c r="J13" i="5"/>
  <c r="I12" i="5"/>
  <c r="J12" i="5"/>
  <c r="I11" i="5"/>
  <c r="J11" i="5"/>
  <c r="J7" i="5"/>
  <c r="I41" i="1"/>
  <c r="J41" i="1"/>
  <c r="K2" i="7"/>
  <c r="K3" i="7"/>
  <c r="K4" i="7"/>
  <c r="K5" i="7"/>
  <c r="K6" i="7"/>
  <c r="K7" i="7"/>
  <c r="K8" i="7"/>
  <c r="J3" i="7"/>
  <c r="J4" i="7"/>
  <c r="J5" i="7"/>
  <c r="J6" i="7"/>
  <c r="J8" i="7"/>
  <c r="J2" i="7"/>
  <c r="I2" i="7"/>
  <c r="I3" i="7"/>
  <c r="I4" i="7"/>
  <c r="I5" i="7"/>
  <c r="I6" i="7"/>
  <c r="I7" i="7"/>
  <c r="J7" i="7" s="1"/>
  <c r="I8" i="7"/>
  <c r="J5" i="6"/>
  <c r="K3" i="6"/>
  <c r="K4" i="6"/>
  <c r="K5" i="6"/>
  <c r="K2" i="6"/>
  <c r="K2" i="3"/>
  <c r="K3" i="3"/>
  <c r="K4" i="3"/>
  <c r="K5" i="3"/>
  <c r="J3" i="3"/>
  <c r="J4" i="3"/>
  <c r="J5" i="3"/>
  <c r="J2" i="3"/>
  <c r="J3" i="2"/>
  <c r="J4" i="2"/>
  <c r="J5" i="2"/>
  <c r="J6" i="2"/>
  <c r="J7" i="2"/>
  <c r="J8" i="2"/>
  <c r="J9" i="2"/>
  <c r="J2" i="2"/>
  <c r="K3" i="2"/>
  <c r="K4" i="2"/>
  <c r="K5" i="2"/>
  <c r="K6" i="2"/>
  <c r="K7" i="2"/>
  <c r="K8" i="2"/>
  <c r="K9" i="2"/>
  <c r="K2" i="2"/>
  <c r="K5" i="9"/>
  <c r="K6" i="9"/>
  <c r="K7" i="9"/>
  <c r="K8" i="9"/>
  <c r="K10" i="9"/>
  <c r="K11" i="9"/>
  <c r="K12" i="9"/>
  <c r="K13" i="9"/>
  <c r="K14" i="9"/>
  <c r="K15" i="9"/>
  <c r="K16" i="9"/>
  <c r="K17" i="9"/>
  <c r="K18" i="9"/>
  <c r="K19" i="9"/>
  <c r="K20" i="9"/>
  <c r="K21" i="9"/>
  <c r="K4" i="9"/>
  <c r="J4" i="1"/>
  <c r="J5" i="1"/>
  <c r="J8" i="1"/>
  <c r="J9" i="1"/>
  <c r="J10" i="1"/>
  <c r="J11" i="1"/>
  <c r="J12" i="1"/>
  <c r="J13" i="1"/>
  <c r="J14" i="1"/>
  <c r="J15" i="1"/>
  <c r="J17" i="1"/>
  <c r="J18" i="1"/>
  <c r="J19" i="1"/>
  <c r="J21" i="1"/>
  <c r="J22" i="1"/>
  <c r="J23" i="1"/>
  <c r="J24" i="1"/>
  <c r="J25" i="1"/>
  <c r="J26" i="1"/>
  <c r="J27" i="1"/>
  <c r="J28" i="1"/>
  <c r="J29" i="1"/>
  <c r="J30" i="1"/>
  <c r="J31" i="1"/>
  <c r="J32" i="1"/>
  <c r="J33" i="1"/>
  <c r="J34" i="1"/>
  <c r="J35" i="1"/>
  <c r="J36" i="1"/>
  <c r="J37" i="1"/>
  <c r="J38" i="1"/>
  <c r="J39" i="1"/>
  <c r="J40"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2" i="1"/>
  <c r="J6" i="9"/>
  <c r="J11" i="9"/>
  <c r="J12" i="9"/>
  <c r="J13" i="9"/>
  <c r="J14" i="9"/>
  <c r="J16" i="9"/>
  <c r="J19" i="9"/>
  <c r="J20" i="9"/>
  <c r="J21" i="9"/>
  <c r="J5" i="4"/>
  <c r="J4" i="4"/>
  <c r="I21" i="9"/>
  <c r="I20" i="9"/>
  <c r="I19" i="9"/>
  <c r="I40" i="1"/>
  <c r="I39" i="1"/>
  <c r="I38" i="1"/>
  <c r="I18" i="9"/>
  <c r="J18" i="9" s="1"/>
  <c r="I37" i="1"/>
  <c r="I36" i="1"/>
  <c r="I17" i="9"/>
  <c r="J17" i="9" s="1"/>
  <c r="I16" i="9"/>
  <c r="J5" i="9"/>
  <c r="I4" i="9"/>
  <c r="J4" i="9" s="1"/>
  <c r="I5" i="9"/>
  <c r="I6" i="9"/>
  <c r="I7" i="9"/>
  <c r="J7" i="9" s="1"/>
  <c r="I8" i="9"/>
  <c r="J8" i="9" s="1"/>
  <c r="I9" i="9"/>
  <c r="J9" i="9" s="1"/>
  <c r="I10" i="9"/>
  <c r="J10" i="9" s="1"/>
  <c r="I11" i="9"/>
  <c r="I12" i="9"/>
  <c r="I13" i="9"/>
  <c r="I14" i="9"/>
  <c r="I15" i="9"/>
  <c r="J15" i="9" s="1"/>
  <c r="I10" i="5"/>
  <c r="J10" i="5"/>
  <c r="I9" i="5"/>
  <c r="J9" i="5"/>
  <c r="I8" i="5"/>
  <c r="J8" i="5"/>
  <c r="I5" i="4"/>
  <c r="K5" i="4" s="1"/>
  <c r="I27" i="1"/>
  <c r="I4" i="4"/>
  <c r="K4" i="4" s="1"/>
  <c r="H5" i="8"/>
  <c r="I5" i="8"/>
  <c r="I7" i="5"/>
  <c r="I6" i="5"/>
  <c r="I9" i="2"/>
  <c r="I8" i="2"/>
  <c r="I7" i="2"/>
  <c r="I35" i="1"/>
  <c r="I34" i="1"/>
  <c r="I33" i="1"/>
  <c r="I32" i="1"/>
  <c r="H2" i="8"/>
  <c r="I2" i="8" s="1"/>
  <c r="H3" i="8"/>
  <c r="I3" i="8" s="1"/>
  <c r="H4" i="8"/>
  <c r="I4" i="8" s="1"/>
  <c r="I2" i="5"/>
  <c r="J2" i="5" s="1"/>
  <c r="I3" i="5"/>
  <c r="I4" i="5"/>
  <c r="J4" i="5" s="1"/>
  <c r="I5" i="5"/>
  <c r="I2" i="6"/>
  <c r="J2" i="6" s="1"/>
  <c r="I3" i="6"/>
  <c r="J3" i="6"/>
  <c r="I4" i="6"/>
  <c r="J4" i="6"/>
  <c r="I5" i="6"/>
  <c r="I2" i="4"/>
  <c r="I3" i="4"/>
  <c r="K3" i="4" s="1"/>
  <c r="I2" i="3"/>
  <c r="I3" i="3"/>
  <c r="I4" i="3"/>
  <c r="I5" i="3"/>
  <c r="I2" i="2"/>
  <c r="I3" i="2"/>
  <c r="I4" i="2"/>
  <c r="I5" i="2"/>
  <c r="I6" i="2"/>
  <c r="I31" i="1"/>
  <c r="I2" i="1"/>
  <c r="J2" i="1" s="1"/>
  <c r="I3" i="1"/>
  <c r="J3" i="1" s="1"/>
  <c r="I4" i="1"/>
  <c r="I5" i="1"/>
  <c r="I6" i="1"/>
  <c r="J6" i="1" s="1"/>
  <c r="I7" i="1"/>
  <c r="J7" i="1"/>
  <c r="I8" i="1"/>
  <c r="I9" i="1"/>
  <c r="I10" i="1"/>
  <c r="I11" i="1"/>
  <c r="I12" i="1"/>
  <c r="I13" i="1"/>
  <c r="I14" i="1"/>
  <c r="I15" i="1"/>
  <c r="I16" i="1"/>
  <c r="J16" i="1"/>
  <c r="I17" i="1"/>
  <c r="I18" i="1"/>
  <c r="I19" i="1"/>
  <c r="I20" i="1"/>
  <c r="J20" i="1" s="1"/>
  <c r="I21" i="1"/>
  <c r="I22" i="1"/>
  <c r="I23" i="1"/>
  <c r="I24" i="1"/>
  <c r="I25" i="1"/>
  <c r="I26" i="1"/>
  <c r="I28" i="1"/>
  <c r="I29" i="1"/>
  <c r="I30" i="1"/>
  <c r="J3" i="4"/>
  <c r="J2" i="4" l="1"/>
  <c r="K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Amanda Bray</author>
  </authors>
  <commentList>
    <comment ref="B71" authorId="0" shapeId="0" xr:uid="{2C7C7F06-917A-4A60-8FDF-B6A1A70230FE}">
      <text>
        <r>
          <rPr>
            <sz val="11"/>
            <color theme="1"/>
            <rFont val="Aptos Narrow"/>
            <family val="2"/>
            <scheme val="minor"/>
          </rPr>
          <t xml:space="preserve">Amanda Bray:
clear button was removed from filter/search bar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tc={AA735936-74F7-417D-B23D-D49B4606260D}</author>
    <author>tc={00632EA8-D717-4075-B4CF-0234049FB1D8}</author>
    <author>tc={0E7A6389-1C7F-4DB1-BDAF-F00A71F0EAAF}</author>
    <author>tc={54C6A1ED-14AA-43E3-8BC3-AFA9A76DF2C4}</author>
  </authors>
  <commentList>
    <comment ref="B11" authorId="0" shapeId="0" xr:uid="{AA735936-74F7-417D-B23D-D49B4606260D}">
      <text>
        <t>[Threaded comment]
Your version of Excel allows you to read this threaded comment; however, any edits to it will get removed if the file is opened in a newer version of Excel. Learn more: https://go.microsoft.com/fwlink/?linkid=870924
Comment:
    On all incidents, or a specific one?
I had added it to the general incident report @Amanda
Reply:
    Yes all of them please.</t>
      </text>
    </comment>
    <comment ref="H24" authorId="1" shapeId="0" xr:uid="{00632EA8-D717-4075-B4CF-0234049FB1D8}">
      <text>
        <t>[Threaded comment]
Your version of Excel allows you to read this threaded comment; however, any edits to it will get removed if the file is opened in a newer version of Excel. Learn more: https://go.microsoft.com/fwlink/?linkid=870924
Comment:
    There are updated that we pushed, I hope they are enough for now about this one...
Reply:
    Thank you</t>
      </text>
    </comment>
    <comment ref="B33" authorId="2" shapeId="0" xr:uid="{0E7A6389-1C7F-4DB1-BDAF-F00A71F0EAAF}">
      <text>
        <t>[Threaded comment]
Your version of Excel allows you to read this threaded comment; however, any edits to it will get removed if the file is opened in a newer version of Excel. Learn more: https://go.microsoft.com/fwlink/?linkid=870924
Comment:
    Amanda, I remember we used to talk about it, but I do not remember well... is severity rating only on General Patient/Visitor report only, or which other  reports should we put there?
Reply:
    Please apply severity rating on general incident reports. The Anaphylaxis/Adverse Drug Reaction reports already have a field for severity that is labeled "outcome" whatever is chosen should be the severity. Medication Error reports already have a severity rating too. When the user completes the med error report and selects the category, that is the severity rating.</t>
      </text>
    </comment>
    <comment ref="B49" authorId="3" shapeId="0" xr:uid="{54C6A1ED-14AA-43E3-8BC3-AFA9A76DF2C4}">
      <text>
        <t>[Threaded comment]
Your version of Excel allows you to read this threaded comment; however, any edits to it will get removed if the file is opened in a newer version of Excel. Learn more: https://go.microsoft.com/fwlink/?linkid=870924
Comment:
    I guess here you meant ID?
Reply:
    yes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tc={F4323108-9F11-4285-AFB4-198A929AA768}</author>
    <author>tc={B60EDED9-5333-4013-AEEC-329D2BA528F8}</author>
    <author>tc={623CE418-534A-439D-95B8-91E06991057A}</author>
    <author>tc={8E35A75C-E961-47D5-A441-6FC2930B25B6}</author>
  </authors>
  <commentList>
    <comment ref="B18" authorId="0" shapeId="0" xr:uid="{F4323108-9F11-4285-AFB4-198A929AA768}">
      <text>
        <t>[Threaded comment]
Your version of Excel allows you to read this threaded comment; however, any edits to it will get removed if the file is opened in a newer version of Excel. Learn more: https://go.microsoft.com/fwlink/?linkid=870924
Comment:
    THIS CHANGE IS REQUESTED ON THE INCIDENT DETAILS PAGE NOT ON THE FORM</t>
      </text>
    </comment>
    <comment ref="B35" authorId="1" shapeId="0" xr:uid="{B60EDED9-5333-4013-AEEC-329D2BA528F8}">
      <text>
        <t>[Threaded comment]
Your version of Excel allows you to read this threaded comment; however, any edits to it will get removed if the file is opened in a newer version of Excel. Learn more: https://go.microsoft.com/fwlink/?linkid=870924
Comment:
    I MISUNDERSTOOD THIS FIELD. PLEASE REMOVE THIS FIELD. ACTIONS TAKEN ARE DOCUMENTED IN STEP 6/7</t>
      </text>
    </comment>
    <comment ref="B51" authorId="2" shapeId="0" xr:uid="{623CE418-534A-439D-95B8-91E06991057A}">
      <text>
        <t>[Threaded comment]
Your version of Excel allows you to read this threaded comment; however, any edits to it will get removed if the file is opened in a newer version of Excel. Learn more: https://go.microsoft.com/fwlink/?linkid=870924
Comment:
    We are currently working on versions... it may even be the reason why you can't view the location...
Reply:
    Thank you. Please let me know when it is ready to test without incident</t>
      </text>
    </comment>
    <comment ref="B55" authorId="3" shapeId="0" xr:uid="{8E35A75C-E961-47D5-A441-6FC2930B25B6}">
      <text>
        <t>[Threaded comment]
Your version of Excel allows you to read this threaded comment; however, any edits to it will get removed if the file is opened in a newer version of Excel. Learn more: https://go.microsoft.com/fwlink/?linkid=870924
Comment:
    Just resolved it now. please test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tc={CF326E78-D076-40F9-A399-8595AA937E23}</author>
  </authors>
  <commentList>
    <comment ref="B7" authorId="0" shapeId="0" xr:uid="{CF326E78-D076-40F9-A399-8595AA937E23}">
      <text>
        <t>[Threaded comment]
Your version of Excel allows you to read this threaded comment; however, any edits to it will get removed if the file is opened in a newer version of Excel. Learn more: https://go.microsoft.com/fwlink/?linkid=870924
Comment:
    I would like more explanation on this one.... Do you mean the they should be on third step? I am sorry if I am making you repeat yourself, but I am not getting this.
Reply:
    No problem! I appreciate the questions. On the lost and found form there are two questions/fields that should be answered after the disposal of unclaimed property section. Please move the following fields below disposal of unclaimed property: 1) date letter was sent, 2) letter sent to
Reply:
    Alright, thank you for explanation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tc={DFD19DBD-7B30-4AA3-9864-77710114B8D8}</author>
    <author>tc={376E18DB-A865-4BB7-993B-80203B6FBA45}</author>
    <author>tc={5A4AFB6B-EF22-41F7-89A5-9C615BCC2247}</author>
    <author>tc={B4932203-42B9-4843-9B63-5401E332099C}</author>
  </authors>
  <commentList>
    <comment ref="E4" authorId="0" shapeId="0" xr:uid="{DFD19DBD-7B30-4AA3-9864-77710114B8D8}">
      <text>
        <t>[Threaded comment]
Your version of Excel allows you to read this threaded comment; however, any edits to it will get removed if the file is opened in a newer version of Excel. Learn more: https://go.microsoft.com/fwlink/?linkid=870924
Comment:
    Only Employee Health Manager can modify, if they're not Admin, or Super User</t>
      </text>
    </comment>
    <comment ref="E5" authorId="1" shapeId="0" xr:uid="{376E18DB-A865-4BB7-993B-80203B6FBA45}">
      <text>
        <t>[Threaded comment]
Your version of Excel allows you to read this threaded comment; however, any edits to it will get removed if the file is opened in a newer version of Excel. Learn more: https://go.microsoft.com/fwlink/?linkid=870924
Comment:
    Only Employee Health Manager can modify, if they're not Admin, or Super User</t>
      </text>
    </comment>
    <comment ref="A8" authorId="2" shapeId="0" xr:uid="{5A4AFB6B-EF22-41F7-89A5-9C615BCC2247}">
      <text>
        <t>[Threaded comment]
Your version of Excel allows you to read this threaded comment; however, any edits to it will get removed if the file is opened in a newer version of Excel. Learn more: https://go.microsoft.com/fwlink/?linkid=870924
Comment:
    Manager can not modify what they can't see!</t>
      </text>
    </comment>
    <comment ref="E11" authorId="3" shapeId="0" xr:uid="{B4932203-42B9-4843-9B63-5401E332099C}">
      <text>
        <t>[Threaded comment]
Your version of Excel allows you to read this threaded comment; however, any edits to it will get removed if the file is opened in a newer version of Excel. Learn more: https://go.microsoft.com/fwlink/?linkid=870924
Comment:
    Only Assigned User | Director | Employee Health Manager can modify, if they're not Admin, or Super User</t>
      </text>
    </comment>
  </commentList>
</comments>
</file>

<file path=xl/sharedStrings.xml><?xml version="1.0" encoding="utf-8"?>
<sst xmlns="http://schemas.openxmlformats.org/spreadsheetml/2006/main" count="1873" uniqueCount="767">
  <si>
    <t>GENERAL REQUESTS</t>
  </si>
  <si>
    <t>GENERAL INCIDENT</t>
  </si>
  <si>
    <t>LOST AND FOUND</t>
  </si>
  <si>
    <t>STAFF INCIDENT</t>
  </si>
  <si>
    <t>Status</t>
  </si>
  <si>
    <t>Count of Status</t>
  </si>
  <si>
    <t xml:space="preserve">Status </t>
  </si>
  <si>
    <t xml:space="preserve">Count of Status </t>
  </si>
  <si>
    <t>PRIORITY</t>
  </si>
  <si>
    <t>NEW</t>
  </si>
  <si>
    <t>IN PROGRESS</t>
  </si>
  <si>
    <t>COMPLETED</t>
  </si>
  <si>
    <t>Grand Total</t>
  </si>
  <si>
    <t>ADR REPORT</t>
  </si>
  <si>
    <t>GRIEVANCES</t>
  </si>
  <si>
    <t>WORKPLACE VIOLENCE REPORT</t>
  </si>
  <si>
    <t>MED ERROR/NEAR MISS</t>
  </si>
  <si>
    <t>venv</t>
  </si>
  <si>
    <t xml:space="preserve">KPI </t>
  </si>
  <si>
    <t>Row Labels</t>
  </si>
  <si>
    <t>Date of review</t>
  </si>
  <si>
    <t>Describe Feedback</t>
  </si>
  <si>
    <t>Date Feedback Reported to CSR</t>
  </si>
  <si>
    <t>Category</t>
  </si>
  <si>
    <t>Date Task Completed</t>
  </si>
  <si>
    <t>Reviewed By</t>
  </si>
  <si>
    <t>Comments</t>
  </si>
  <si>
    <t>Today</t>
  </si>
  <si>
    <t>No. of work days task has been In Progress</t>
  </si>
  <si>
    <t>Number of work days to complete task</t>
  </si>
  <si>
    <t>Change BM title to Goal. See column E on the 2024 KPI spreadsheet</t>
  </si>
  <si>
    <t>AB AW</t>
  </si>
  <si>
    <t>Need unit of measure with the data in the tables and graphs</t>
  </si>
  <si>
    <t>Need charts to use high contrast colors for better visibility</t>
  </si>
  <si>
    <t xml:space="preserve"> </t>
  </si>
  <si>
    <t>Need to ensure data is accurate between cards, charts, and table</t>
  </si>
  <si>
    <t xml:space="preserve">10.14.24 Line graph data was not accurate. Amanda will check all data after call. Goal column data is not accurate. DUE 10/29/2024
10.29 Percent of ED Transfer is displayed as a  number but should be a percentage.
</t>
  </si>
  <si>
    <t>From the dashboard: Emergency Room Utilization card is blank. We need to learn how the  ER utilization is being calculated to determine the percentage and is it accurate?</t>
  </si>
  <si>
    <t>Completed</t>
  </si>
  <si>
    <t>10.14.24 Still in progress the card data is not accurate. Add explanation of data in the title of the card. 
10.23.24 new task created for amanda to provide description of data. DUE 10/29/2024. AB will ask corporate for feedback on this card. 
# of ER Visits per Hospital/ All Hospital ER Visits During Reporting Period</t>
  </si>
  <si>
    <t>Need to ensure that whena filter is applied that it filters all data cards, charts, and tables if selected or identify which data cards, charts, and tables will be filtered.</t>
  </si>
  <si>
    <t xml:space="preserve">Add goal data </t>
  </si>
  <si>
    <t>10.14.24 Goal data added but unable to update or modify goal data. Need to remove BM from census goal. Check accuracy of Goals
10.23.24 Was able to update the goal.</t>
  </si>
  <si>
    <t>Ensure all 2024 measures are in the program</t>
  </si>
  <si>
    <t>Demonstrate the color coding feature works when the goals are added</t>
  </si>
  <si>
    <t>completed</t>
  </si>
  <si>
    <t>10.29.24 Do Not apply color coding to the following:
1. Census - Volume &amp; Utilization Measures
2. Any measure with no goal; a measure with no goal is identified by "---"</t>
  </si>
  <si>
    <t>Move employee separations row to the end of the table</t>
  </si>
  <si>
    <t>Need to ensure all 2024 measures are built into the system: See 2024 KPI spreadsheet</t>
  </si>
  <si>
    <t>Need to organize measures in the dashboard table the same way as our spreadsheet: 
1. Census - Volume &amp; Utilization
2. Clinical
3. Human Resources</t>
  </si>
  <si>
    <t>Added a new measure using this workflow: Measures &gt; + New Measure &gt; ED 72 Hour Readmission Rate &gt; Clinical &gt; Save. 
I can see the measure I created was entered on the Hospitals&gt; All Hospitals Dashboard but this measure is not available anywhere else in the KPI tool.</t>
  </si>
  <si>
    <t>10.14.24 I was able to add a new measure and add data but only for a specific hospital. Need the new measure and data to appear on the overall dashboard</t>
  </si>
  <si>
    <t>From Measures &gt; + New Measure &gt; Modify:
Could not modify the measure category for an existing measure. I could only modify the measure name.</t>
  </si>
  <si>
    <t xml:space="preserve">Client would like to request option to re-organize or assign order to the measure. </t>
  </si>
  <si>
    <t>11.21.24 Not yet</t>
  </si>
  <si>
    <t>When a new measure is added. How will the KPI program know where to capture the data? Is there a user workflow or does the system notify CSR so they can build the algorithm to capture data from the spreadsheet?</t>
  </si>
  <si>
    <t>From Measure Data: Change the title of the reporting date column to Reporting Period</t>
  </si>
  <si>
    <t>From Measure Data &gt; + New Measure &gt; Change title of Reporting Date field to Reporting Period</t>
  </si>
  <si>
    <t>From Measure Data &gt; + New Measure &gt; Reporting period should be a date range (start date and end date)</t>
  </si>
  <si>
    <t>10.14.24 Not a date range yet</t>
  </si>
  <si>
    <t>Display error messages that users can understand, insread of error codes.</t>
  </si>
  <si>
    <t>Targets &gt; Action: Modify CAH 30 Day Readmission Rate &gt; changed target to 5 and saved but it did not apply/update  the target throughout the program.</t>
  </si>
  <si>
    <t>Need to ensure all dates are formatted using MM-DD-YYYY</t>
  </si>
  <si>
    <t>Need to ensure all time are formatted using 24 Hour format</t>
  </si>
  <si>
    <t>Need to review user permission setting to ensure users assigned to a specific Hospital cannot view another hospital's data.</t>
  </si>
  <si>
    <t>On Dashboard: Consider changing pie chart data from employee sep &amp; New hires to Falls by injury type.</t>
  </si>
  <si>
    <t>10.14.24 Pie chart not pulling data the correct way</t>
  </si>
  <si>
    <t>When reviewing Hospital level dashboard: Client requested a filter by month</t>
  </si>
  <si>
    <t>When reviewing Hospital level data the export button is not working</t>
  </si>
  <si>
    <t>Measures search bar is not working. I tried to search using "swing" and it did not return any results</t>
  </si>
  <si>
    <t>Discuss Support options</t>
  </si>
  <si>
    <t xml:space="preserve">11.5.24 IT AND CSR NEEDS TO DEFINE THIS PROCESS BECAUSE USERS WILL NATURALLY CONTACT COHESIVE IT SUPPORT. </t>
  </si>
  <si>
    <t>INCLUDE MEASURE DEFINTIONS: THESE WERE INCLUDED IN EARLIER VERSIONS OF THE KPI TOOL. THE USER COULD HOVER OVER THE MEASURE NAME AND A TOOLTIP WOULD APPEAR THAT DEFINED THE MEASURE</t>
  </si>
  <si>
    <t>10.14.24 Need a field to add a measure description when adding a new measure</t>
  </si>
  <si>
    <t>CLIENT NEEDS A SOLUTION TO CHANGE MEASURES EACH YEAR BECAUSE THERE IS A HIGH PROBABILITY THAT THE MEASURES WILL CHANGE EVERY YEAR.</t>
  </si>
  <si>
    <t>Inpatient Tranfer rate should be percentage</t>
  </si>
  <si>
    <t>Medical error rate is should not be percentage</t>
  </si>
  <si>
    <t>Titles should mach the speadsheet</t>
  </si>
  <si>
    <t>Wherever there is BM is, add a dash</t>
  </si>
  <si>
    <t>Administrators should be able to edit the taarget. The target is yearly base, not monthly base</t>
  </si>
  <si>
    <t>While adding a measure value, allow users to select the value type</t>
  </si>
  <si>
    <t>On side bar, replace the hover event by a click event</t>
  </si>
  <si>
    <t>AB</t>
  </si>
  <si>
    <t>Add popup that explain roles</t>
  </si>
  <si>
    <t>Make the search show results as a user is typing</t>
  </si>
  <si>
    <t>Need option to update measure descriptions in the KPI tool.</t>
  </si>
  <si>
    <t>AMANDA provide a description of the ER utilization data</t>
  </si>
  <si>
    <t># of ER Visits per Hospital/ All Hospital ER Visits During Reporting Period</t>
  </si>
  <si>
    <t>Targets &gt; Action: Modify &gt; Client needs option to mark the value as numerical or percentage when modifying the target.</t>
  </si>
  <si>
    <t>When adding a measure ...Client needs option to apply conditional formatting for measures to highlight numbers greater than/less than with the correct color</t>
  </si>
  <si>
    <t>FOR THE FALLS BY INJURY TYPE PIE CHART: CALCULATE BY ADDING THE TOTAL NUMBER OF FALLS FOR THE MONTH AND DIVIDE BY FALL TYPE. PIE CHART SHOULD SHOW PERCENTAGE OF FALLS WITHOUT INJURY, PERCENTAGE OF FALLS WITH MINOR INJURY AND PERCENTAGE OF FALLS WITH MAJOR INJURY</t>
  </si>
  <si>
    <t xml:space="preserve">11.5.24 pie chart does not filter but will be fixed by next meeting. </t>
  </si>
  <si>
    <t>FINISH THE POSITION NAME DESCRIPTIONS FOR USER ROLE DEFINITIONS</t>
  </si>
  <si>
    <t>10.23.2024 AB WILL READ THEM AND PROVIDE FEEDBACK. DUE 10/29/2024.
https://new-kpi.vercel.app/users/</t>
  </si>
  <si>
    <t>ANGELA AND AMANDA REVIEWED THE GENERAL INCIDENT REPORT EXPORT AND PROVIDED FEEDBACK IN FIGMA. 
1. Add city to the address details
2. Format all dates using MM/DD/YYYY</t>
  </si>
  <si>
    <t>1. Add city to the address details
2. Format all dates using MM/DD/YYYY</t>
  </si>
  <si>
    <t>Measure DATA TABLE Column "Reporting Period" should not display the date data was reported. Instead it should display the Start and end date of the reporting period OR REPORTING MONTH AND YEAR. SEE EXAMPLE:
09/01/2024 TO 09/31/2024
09/2024</t>
  </si>
  <si>
    <t>Export Table was not working</t>
  </si>
  <si>
    <t>https://new-kpi.vercel.app/measure_data/
Percentage of ED Transfers - value is displayed as a number vs percentage. 
Tried to edit the measure data to change to a percentage. I selected the percentage value &gt; and clicked save. The dashboard value did not change to a percentage</t>
  </si>
  <si>
    <t>https://new-kpi.vercel.app/targets/
When target/goal value is zero then display 0 instead of N/A</t>
  </si>
  <si>
    <t xml:space="preserve">When selecting any date in the KPI tool. Why do we select the MM/DD/YYYY and then we are prompted to select the month and year again. </t>
  </si>
  <si>
    <t>I like the data descriptions but the description is distracting. I would like the option to hover over an "i" icon to view the description or adjust how the description displays so that it does not cover the measure name</t>
  </si>
  <si>
    <t>I added new cah 30 day readmissions measure data for pawhuska on 10/29/2024 for the September reporting month (start date: 09/01/2024 end date 09/30/2024) and the data is displayed on the pawhuska performance measure table for October and should be for September</t>
  </si>
  <si>
    <t>11.5.24 resolution in progress
11.21.24 Still unable to add new measure data accurately. Total ED visits for 10-2024 in Pawhuska would not save due to error saying duplicate. CSR will work on this tomorrow and will update me on the expected. We will try to show something on Tues. 
1.7.25 Not all measures are in the list for adding data.</t>
  </si>
  <si>
    <t>I was able to export the pawhuska meares to excel but the data in the excel file does not include the unit of measure (% or #)</t>
  </si>
  <si>
    <t xml:space="preserve">Falls by Injury Type Statistic: when hovering over the pie chart the data displayed is the same as the data beside the pie chart. I would rather the number of falls display when you hover over the pie chart since the % of falls is already visible. </t>
  </si>
  <si>
    <t>11.5.24 resolution in progress</t>
  </si>
  <si>
    <t>Add colors to tables to see data and measures better</t>
  </si>
  <si>
    <t>Change vertical axis to respond to the data</t>
  </si>
  <si>
    <t xml:space="preserve">Browser compatability/ client cannot add data </t>
  </si>
  <si>
    <t>Hide or show measures according to the current year</t>
  </si>
  <si>
    <t>If we are in 2023, measures in the select field should be in the</t>
  </si>
  <si>
    <t>Measures + New Measure should have unique measure IDs</t>
  </si>
  <si>
    <t>When adding measure data. Client requests a small description that lets the user know the field only accepts numerical values or do not enter text or symbols</t>
  </si>
  <si>
    <t>client requested position description be available on the add new user screen</t>
  </si>
  <si>
    <t>Review and update position descriptions on the position screen. Example Hospital Admin</t>
  </si>
  <si>
    <t xml:space="preserve">CSR is working on notification feature and will present at the next meeting. </t>
  </si>
  <si>
    <t>CSR can present at the next meeting with QControl</t>
  </si>
  <si>
    <t>Measure Data &gt; +  New measure data &gt; Please select a year
Change "Please select a year" TO "Please select reporting period"</t>
  </si>
  <si>
    <t xml:space="preserve">The specified date range overlaps with existing records. Maybe same hospital, same measure and same reporting period record exists
Change to:
The specified date overlaps with existing records. Review existing facility data for duplicate measure or reporting period. </t>
  </si>
  <si>
    <t>All date values should be formatted using American date format:
MM/DD/YYY
Example: the reporting date range in the measure data table</t>
  </si>
  <si>
    <t xml:space="preserve">Request tool tip on hover for "Clear" button in the measure data section. I believe basic users will think the clear button will delete date. Could also consider changing the button ID from Clear to Reset. </t>
  </si>
  <si>
    <t>Removed</t>
  </si>
  <si>
    <t xml:space="preserve">Measure Data section: 
Client would like to request more filters for the measures data table. The seach bar is helpful but only accept one serach condtion (total acute admissions). When user needs to modify data it was very time consuming to find Pawhuska / Total acute admission /  12/01/2024 - 12/31/2024. 
</t>
  </si>
  <si>
    <t>In Progress</t>
  </si>
  <si>
    <t>New Measure Data entry request:
For the Measure Name and Hospital fields. Can CSR create an action that allows users to start typing the measure name and see choice suggestions appear based on what the user entered</t>
  </si>
  <si>
    <t xml:space="preserve">New Measure Data entry request: (see screenshot examples to the right)
For the Measure value field: Can CSR create an action that shows users the number format applied to the value based on the selected measure? When a new measure is added to the program the user identifies the number format type, numerical or percentage. If numerical is selected for the measure, when the user enters data for that measure, the number format symbol # would appear next to the value field. 
For example: If user selects the measure "ED Left Without Being Seen Rate" , then the % symbol (number format) will appear to the right of the value field. </t>
  </si>
  <si>
    <t>Notifications: Please add an option to select all and change the status</t>
  </si>
  <si>
    <t>change email notification to ensure the sender is not alphonse</t>
  </si>
  <si>
    <t>remove notifications feature from a basic user</t>
  </si>
  <si>
    <t>Users, Users Editors, and Managers should not have access to any facility except the one they are assigned to</t>
  </si>
  <si>
    <t xml:space="preserve">2/4/2025 - abray signed in as a basic user and could not access measure data. System automatically signed me out. </t>
  </si>
  <si>
    <t>Calendar input for adding new measure data is not working correctly</t>
  </si>
  <si>
    <t xml:space="preserve">If a unique measure ID is already in use from a previous or current reporting period, please notify the user when adding a new measure and require the user to confirm they would like to use the unique measure ID. </t>
  </si>
  <si>
    <t>Priority</t>
  </si>
  <si>
    <r>
      <t>Position</t>
    </r>
    <r>
      <rPr>
        <sz val="11"/>
        <color rgb="FF000000"/>
        <rFont val="Aptos Narrow"/>
        <charset val="1"/>
      </rPr>
      <t> </t>
    </r>
  </si>
  <si>
    <t>Permissions</t>
  </si>
  <si>
    <r>
      <t>Description</t>
    </r>
    <r>
      <rPr>
        <sz val="11"/>
        <color rgb="FF000000"/>
        <rFont val="Aptos Narrow"/>
        <charset val="1"/>
      </rPr>
      <t> </t>
    </r>
  </si>
  <si>
    <t>Super User </t>
  </si>
  <si>
    <t>Full Access to all KPI tools </t>
  </si>
  <si>
    <t>The Super User is reserved for the person(s) who manages and maintains the program. </t>
  </si>
  <si>
    <r>
      <t>Note: This role will be designated by Cohesive ELT. Suggestion:</t>
    </r>
    <r>
      <rPr>
        <sz val="11"/>
        <color rgb="FF000000"/>
        <rFont val="Aptos Narrow"/>
        <charset val="1"/>
      </rPr>
      <t> </t>
    </r>
  </si>
  <si>
    <t>Full Editing rights  </t>
  </si>
  <si>
    <t> </t>
  </si>
  <si>
    <r>
      <t>IT</t>
    </r>
    <r>
      <rPr>
        <sz val="11"/>
        <color rgb="FF000000"/>
        <rFont val="Aptos Narrow"/>
        <charset val="1"/>
      </rPr>
      <t> </t>
    </r>
  </si>
  <si>
    <t>Full Rights to view and export facility reports </t>
  </si>
  <si>
    <r>
      <t>Clinical Informatics</t>
    </r>
    <r>
      <rPr>
        <sz val="11"/>
        <color rgb="FF000000"/>
        <rFont val="Aptos Narrow"/>
        <charset val="1"/>
      </rPr>
      <t> </t>
    </r>
  </si>
  <si>
    <t>Editing Rights to User Accounts including User Creation, Updates and Deactivation </t>
  </si>
  <si>
    <t>Access to Site Design or Site Configuration, Backups, Department Settings. </t>
  </si>
  <si>
    <r>
      <t xml:space="preserve">Admin </t>
    </r>
    <r>
      <rPr>
        <sz val="11"/>
        <color rgb="FF000000"/>
        <rFont val="WordVisiCarriageReturn_MSFontSe"/>
        <charset val="1"/>
      </rPr>
      <t> </t>
    </r>
    <r>
      <rPr>
        <i/>
        <sz val="11"/>
        <color rgb="FF000000"/>
        <rFont val="Aptos Narrow"/>
        <charset val="1"/>
      </rPr>
      <t xml:space="preserve">
Note: This role will be designated by Cohesive ELT and will have access to all facilities.</t>
    </r>
    <r>
      <rPr>
        <sz val="11"/>
        <color rgb="FF000000"/>
        <rFont val="Aptos Narrow"/>
        <charset val="1"/>
      </rPr>
      <t> </t>
    </r>
  </si>
  <si>
    <t>Full Access to all KPI data for all facilities </t>
  </si>
  <si>
    <t>The Admin is reserved for the person(s) with knowledge of health data analytics and support data maintenance for all facilities using standardized practices of data collection, storage, and analysis. </t>
  </si>
  <si>
    <r>
      <t> </t>
    </r>
    <r>
      <rPr>
        <sz val="12"/>
        <rFont val="Aptos"/>
        <charset val="1"/>
      </rPr>
      <t xml:space="preserve">
 </t>
    </r>
  </si>
  <si>
    <t>Full Access to add, modify, or delete data for all facilities </t>
  </si>
  <si>
    <t>Full Access to add, modify, or delete measures for all facilities </t>
  </si>
  <si>
    <t>Full Access to add, modify, or delete targets for all facilities </t>
  </si>
  <si>
    <t>Full Access to add, modify, or delete measure descriptions for all facilities </t>
  </si>
  <si>
    <t>Full rights to view and export facility reports and dashboards. </t>
  </si>
  <si>
    <t>No Access to edit Site Design or Site Configuration </t>
  </si>
  <si>
    <t>Manager </t>
  </si>
  <si>
    <t>Full Access to all data for the assigned facility  (add, modify, or delete data for the assigned facility) </t>
  </si>
  <si>
    <t>The Manager is reserved for the person(s) responsible for facility level data collection, storage, and analysis  </t>
  </si>
  <si>
    <r>
      <t>Suggestions: </t>
    </r>
    <r>
      <rPr>
        <sz val="11"/>
        <color rgb="FF000000"/>
        <rFont val="Aptos Narrow"/>
        <charset val="1"/>
      </rPr>
      <t> </t>
    </r>
  </si>
  <si>
    <t>Full rights to view and export the assigned facility reports and dashboards </t>
  </si>
  <si>
    <r>
      <t>Quality/Risk Manager</t>
    </r>
    <r>
      <rPr>
        <sz val="11"/>
        <color rgb="FF000000"/>
        <rFont val="Aptos Narrow"/>
        <charset val="1"/>
      </rPr>
      <t> </t>
    </r>
  </si>
  <si>
    <t>Read-only access to view user accounts </t>
  </si>
  <si>
    <t>Read-only access to view positions </t>
  </si>
  <si>
    <t>Read-only access to view targets </t>
  </si>
  <si>
    <t>Read-only access to view measures </t>
  </si>
  <si>
    <t>No rights to edit User Accounts, Site Design or Site Configuration </t>
  </si>
  <si>
    <t>No rights to add, modify, or delete positions </t>
  </si>
  <si>
    <t>No rights to add, modify, or delete targets </t>
  </si>
  <si>
    <t>No rights to add, modify, or delete measures </t>
  </si>
  <si>
    <t>User Editor  </t>
  </si>
  <si>
    <t>Access to create and submit user reports </t>
  </si>
  <si>
    <t>The User Editor is reserved for the person(s) who manages facility user accounts </t>
  </si>
  <si>
    <r>
      <t>Suggestions: IT or HR</t>
    </r>
    <r>
      <rPr>
        <sz val="11"/>
        <color rgb="FF000000"/>
        <rFont val="Aptos Narrow"/>
        <charset val="1"/>
      </rPr>
      <t> </t>
    </r>
  </si>
  <si>
    <t>Editing Rights to User Accounts including User Creation, Edits and Deactivation </t>
  </si>
  <si>
    <t>No rights to add, modify, delete or export facility reports or dashboards  </t>
  </si>
  <si>
    <t>No rights to add, modify, or delete data </t>
  </si>
  <si>
    <t>No rights to view other facility data </t>
  </si>
  <si>
    <t>No rights to overall dashboard </t>
  </si>
  <si>
    <t>No Access to edit Site Design or Site Configuration  </t>
  </si>
  <si>
    <t>User </t>
  </si>
  <si>
    <t>Access to view and export data reports for the assigned facility or facilities </t>
  </si>
  <si>
    <t>The User Role is reserved for the person(s) who require basic access to view facility data </t>
  </si>
  <si>
    <r>
      <t>Suggestions:</t>
    </r>
    <r>
      <rPr>
        <sz val="11"/>
        <color rgb="FF000000"/>
        <rFont val="Aptos Narrow"/>
        <charset val="1"/>
      </rPr>
      <t> </t>
    </r>
  </si>
  <si>
    <r>
      <t>CCO</t>
    </r>
    <r>
      <rPr>
        <sz val="11"/>
        <color rgb="FF000000"/>
        <rFont val="Aptos Narrow"/>
        <charset val="1"/>
      </rPr>
      <t> </t>
    </r>
  </si>
  <si>
    <r>
      <t>Administrator</t>
    </r>
    <r>
      <rPr>
        <sz val="11"/>
        <color rgb="FF000000"/>
        <rFont val="Aptos Narrow"/>
        <charset val="1"/>
      </rPr>
      <t> </t>
    </r>
  </si>
  <si>
    <r>
      <t>Nurse Supervisor</t>
    </r>
    <r>
      <rPr>
        <sz val="11"/>
        <color rgb="FF000000"/>
        <rFont val="Aptos Narrow"/>
        <charset val="1"/>
      </rPr>
      <t> </t>
    </r>
  </si>
  <si>
    <r>
      <t>Cohesive Director</t>
    </r>
    <r>
      <rPr>
        <sz val="11"/>
        <color rgb="FF000000"/>
        <rFont val="Aptos Narrow"/>
        <charset val="1"/>
      </rPr>
      <t> </t>
    </r>
  </si>
  <si>
    <t>GO LIVE GOAL</t>
  </si>
  <si>
    <t>Number of work days task has been in progress</t>
  </si>
  <si>
    <t>Change tracking log headers.</t>
  </si>
  <si>
    <t>TRACKING LOGS</t>
  </si>
  <si>
    <t>sent suggestions via email. Some changes have been implemented</t>
  </si>
  <si>
    <t>Highlight the current field/selection when tabbing through form </t>
  </si>
  <si>
    <t>FORMS</t>
  </si>
  <si>
    <t>Provide a blinking cursor so users know where the cursor is when tabbing through form </t>
  </si>
  <si>
    <t xml:space="preserve">Use MM-DD-YYYY date format </t>
  </si>
  <si>
    <t>No changes online  8.27.24
9.13.24 Date formatting:
When we save data, dates are saved in a special format. Then when we retrieve them, we can format them however a client need. Now the issue is in adding the data, (date and time picker may behave according to time zones, devices and even the country. ) So, while we are still figuring out how to force the tool to use time and date picker you’re requesting, we can move on, it if okay.
9.16.24 ALL FORMS APPEAR TO HAVE BEEN UPDATED TO THE MM/DD/YYYY FORMAT BUT OTHER AREAS OF THE PROGRAM NEED UPDATED. PATIENT DETAILS, ADD A COMPLAINT, ETC.
9.23.24 Not changed on IR tracking logs, ADR, complaints and grievances, workplace violence,</t>
  </si>
  <si>
    <t>Use 24 hr time format</t>
  </si>
  <si>
    <t>No changes online  8.27.24
9.13.24 Date formatting:
When we save data, dates are saved in a special format. Then when we retrieve them, we can format them however a client need. Now the issue is in adding the data, (date and time picker may behave according to time zones, devices and even the country. ) So, while we are still figuring out how to force the tool to use time and date picker you’re requesting, we can move on, it if okay.
9.16.24 ALL FORMS APPEAR TO HAVE BEEN UPDATED TO THE MM/DD/YYYY FORMAT BUT OTHER AREAS OF THE PROGRAM NEED UPDATED. PATIENT DETAILS, ADD A COMPLAINT, ETC.
9.23.24 Not changed on IR tracking logs, ADR, complaints and grievances, workplace violence. NOT CHANGED ON INCIDENT REPORT&gt; MODIFY
9.24.24 CSR created their own "code" to convert time to 24 hour format but it may not work perfect at this time but will work to improve.</t>
  </si>
  <si>
    <t xml:space="preserve">allow short cut keys to navigate through forms
alt + down arrow to open a drop down and use arrows to move through drop down list then using enter to select. </t>
  </si>
  <si>
    <t xml:space="preserve">No changes online  8.27.24
9.13.24 Shortcut Keys:
We’re out of ideas of which key combinations you need to perform which action. If we can get a list of actions, and a list of their preferred key combinations, we would try implementing them.
 </t>
  </si>
  <si>
    <t>add "return to top" function on each tracking log to minimize clicks/scrolls</t>
  </si>
  <si>
    <t>No changes online  8.27.24</t>
  </si>
  <si>
    <t xml:space="preserve">Please add patient age and DOB on the incident details page. </t>
  </si>
  <si>
    <t>INCIDENT DETAILS</t>
  </si>
  <si>
    <t xml:space="preserve">No changes online  8.27.24
9.19.24 AGE/DOB are now on the gen. IR, grievance, </t>
  </si>
  <si>
    <t>Save Draft versions of the incident report in a user inbox similar to an email draft because there will be times when staff get pulled away from the computer and it would be a burden to restart an incident report.</t>
  </si>
  <si>
    <t>AW</t>
  </si>
  <si>
    <t>8.27.24 created on back end and now working to deploy on the front end. Alphonse demonstrated how this feature will work.
9.13.24 I STILL DO NOT SEE AN OPTION TO SAVE MY WORK AND RE-OPEN LATER. 
9.16.24 DRAFT INBOX CAN BE FOUND BY CLICKING THE USER PROFILE PICTURE OR LOGO; HOWEVER THIS FEATURE IS NOT FULLY OPERATIONAL YET. 
9.17.24 dRAFT CAN NOW BE SAVED AND SUBMITTED</t>
  </si>
  <si>
    <t>DATE PICKERS ACROSS ALL FORMS &gt; WHEN SELECTING ANY DATE FROM THE CALENDAR PICKER IT DOES NOT RETURN THE DATE SELECTED.</t>
  </si>
  <si>
    <t>No changes online  8.27.24
9.13.24 Date formatting:
When we save data, dates are saved in a special format. Then when we retrieve them, we can format them however a client need. Now the issue is in adding the data, (date and time picker may behave according to time zones, devices and even the country. ) So, while we are still figuring out how to force the tool to use time and date picker you’re requesting, we can move on, it if okay.</t>
  </si>
  <si>
    <t>CSR requested list of users and dept descriptions</t>
  </si>
  <si>
    <t>GENERAL</t>
  </si>
  <si>
    <t>SENT 9.11.24</t>
  </si>
  <si>
    <t xml:space="preserve">I would like the option to sort each log column. for example, I want to sort the date and time column from oldest to newest. </t>
  </si>
  <si>
    <t>10.17.24 can sort ID, Name, and Date/Time</t>
  </si>
  <si>
    <t>ALL DRAFT FORMS NEED A SAVE AND SUBMIT BUTTON</t>
  </si>
  <si>
    <t>HELP BUTTON TO ASSIST STAFF WITH USING THE PROGRAM</t>
  </si>
  <si>
    <t xml:space="preserve">AB </t>
  </si>
  <si>
    <t xml:space="preserve">Done
10.17.24 SUPPORT BUTTON IS AVAILABLE.
10.25.2024 WHEN A SUPPORT TICKET IS SUBMITTED IT WILL GO TO A CSR TEAM MEMBER. CSR NEEDS TO INVESTIGATE MORE. </t>
  </si>
  <si>
    <t>IS THERE AN OPTION TO REMOVE AN ATTACHED DOCUMENT IF WE UPLOAD THE WRONG DOCUMENT IN ERROR?</t>
  </si>
  <si>
    <t>ALL</t>
  </si>
  <si>
    <t>We add small red button on the docuement. when you click it, we should delete the document. We can showcase this in a review meeting
10.17.24 AB ABLE TO ADD AND DELETE DOCUMENT FOR GENERAL INCIDENT REPORT BUT COULD NOT MODIFY AN ADR AND ADD A DOCUMENT DUE TO PERMISSION SETTING ONLY ALLOWED CCO TO MODIFY. AB REQUESTED TO ALLOW QM TO MODIFY ADRs. ONCE PERMISSIONS UPDATED TO ALLOW QM - I COULD NOT DELETE DOCUMENT FOR ADR ID 84. CSR</t>
  </si>
  <si>
    <t>Remove grievance investigation from the overview screen</t>
  </si>
  <si>
    <t>Overview</t>
  </si>
  <si>
    <t>Remove employee health incident investigation from the overview screen</t>
  </si>
  <si>
    <t>PROCESSING DIFFERENT TYPES OF DOCUMENTS (SECURITY PERMISSIONS)</t>
  </si>
  <si>
    <t>SA AB</t>
  </si>
  <si>
    <t>CSR needs a list of all users to add to the quality control program before go-live</t>
  </si>
  <si>
    <t>SA</t>
  </si>
  <si>
    <t>Can IT assist with a list?</t>
  </si>
  <si>
    <t>CSR REQUESTED CONTACT INFORMATION FOR EACH HOSPITAL</t>
  </si>
  <si>
    <t>CLIENT NEEDS TO SEE HOW THE PROGRAM IS STRUCTURED SO THAT EACH HOSPITAL CAN ONLY VIEW THEIR REPORTS AND LOGS BUT ALLOW CORP ADMINS TO VIEW ALL HOSPITAL REPORTS AND LOGS.
Permission/Access: discuss structure for corporate level directors who do not need access to all reports for all hospitals. How can we given them access to all hospitals for only a specific department?</t>
  </si>
  <si>
    <t>FACILITIES</t>
  </si>
  <si>
    <t xml:space="preserve">9.23.24 FACILITIES ADDED TO THE PROGRAM BUT STILL IN PROGRESS.
10.8.24 CSR has a solution to assign facilities and departments. If team agrees with the solution they will apply to all but still need to verify the solution works and will assign the report to the correct facility log. It did not work during demonstration today.
10.9.24 Client would like to see and test the roles and permission functions to ensure when a role or permissions are assigned that there is no chance that person can access/view any reports in the program because these are highly confidential.
10.17.24 SCHEDULE ANOTHER MEETING TO DEMONSTRATE
10.25.24 STILL IN PROGRESS
11.22.24 UNABLE TO ADD A USER. ERROR: DEPARTMENT NOT FOUND and I cannot test what users can see if I cannot add a user and assign permissions. </t>
  </si>
  <si>
    <t>email notifications are using UTC time zone
Monday, September 23, 2024 at 02:14:58 PM UTC
Can we change this to 24 hour time format?</t>
  </si>
  <si>
    <t xml:space="preserve">I was doing research on this, and the outcome is: Health sector and military use UTC and 24h time to reduce ambiguty. In US, you have Daylight Saving Time (DST) which is UTC - 5 and Standard Time which is UTC - 6. I think that's why the time was off one hour. Our solution is 1. The acuracy way will be recording UTC time, not CST/Chicago time.  
10.17.24 IN PROGRESS, USERS CAN SET THEIR TIMEZONE PREFERENCE.
10.18.24 the time zone preference is now visible on the user profile but it does not function. </t>
  </si>
  <si>
    <t>Can we include incident ID number in the notification email?</t>
  </si>
  <si>
    <t>NOTIFICATION</t>
  </si>
  <si>
    <t>CANNOT INTERACT WITH THE NOTIFICATION ICON NEXT TO PROFILE PICTURE/LOGO IN THE UPPER RIGHT CORNER. REMOVE IF NOT WORKING CORRECTLY</t>
  </si>
  <si>
    <t>9.27.24 notification icon is not visible in the test link
10.17.24 IN PROGRESS, CAN SEE NOTIFICATION BUT NOT FUNCTIONING
11.7.24 the mark all as read option did not change the status from unread to read</t>
  </si>
  <si>
    <t>Facilities incident reports &gt; include tool tip to notify users that the list is only displaying 5 reports.</t>
  </si>
  <si>
    <t>Facilities</t>
  </si>
  <si>
    <t>Once any report is submitted, how will the Quality Manager be notified?</t>
  </si>
  <si>
    <t>When a report is submitted, we should send an email to quality manager at facility level.
Alphonse will assign Amanda as the quality manager for all facilities for Test Group 1</t>
  </si>
  <si>
    <t xml:space="preserve">Users should be able to go back to first step, and the tool should not record that as new incident. </t>
  </si>
  <si>
    <t>Pending | Fontend</t>
  </si>
  <si>
    <t>When Incident is resolved, the status should be resolved.</t>
  </si>
  <si>
    <t>Pending | Fontend | backend
11.7.24 THERE ARE STILL ISSUES WHEN MARKING AN INCIDENT AS CLOSED. SEE ROW 57 IN THE GENERAL INCIDENT WORKSHEET</t>
  </si>
  <si>
    <t>Statuses can be: [We wait for the first test users feedback]</t>
  </si>
  <si>
    <t>SEE ROW 50 FOR STATUS</t>
  </si>
  <si>
    <t>For severiTy rating. Only Quality manager can acces that field. This field should be on modify form.</t>
  </si>
  <si>
    <t>WAITING FOR THE SEVERITY RATING SCALE THAT WILL BE USED. Done on general patient/visitor report
10.17.24 SEVERITY WILL BE A FREE TEXT FIELD</t>
  </si>
  <si>
    <t>All incident details pages should display incident date &amp; time in MM-DD-YYYY and 24 hour format except grievance will only display date.</t>
  </si>
  <si>
    <t>ALL DATES ARE DISPLAYING AND WILL WORK ON DISPLAYING INCIDENT TIME
11.7.24 INCIDENT DETAILS #513 DATE AND TIME ARE NOT THE CORRECT FORMAT SEE SCREENSHOT. PLEASE CAREFULLY REVIEW ALL DATE &amp; TIME FIELDS AND FORMAT USING MM/DD/YYYY</t>
  </si>
  <si>
    <t>SUPPORT LINK WILL BE AVAILABLE TO TEST GROUP 1 THAT WILL OPEN AN EMAIL TO ALPHONSE FOR SUPPORT</t>
  </si>
  <si>
    <t>Permission/Access: discuss structure for corporate level directors who do not need access to all reports for all hospitals. How can we given them access to all hospitals for only a specific department?</t>
  </si>
  <si>
    <t>PERMISSIONS</t>
  </si>
  <si>
    <r>
      <rPr>
        <sz val="11"/>
        <color rgb="FF000000"/>
        <rFont val="Arial"/>
      </rPr>
      <t xml:space="preserve">10.17.24 COMBINED TASK WITH ROW 24
</t>
    </r>
    <r>
      <rPr>
        <strike/>
        <sz val="11"/>
        <color rgb="FF000000"/>
        <rFont val="Arial"/>
      </rPr>
      <t>10.8.24 CSR has a solution to assign facilities and departments. If team agrees with the solution they will apply to all but still need to verify the solution works and will assign the report to the correct facility log. It did not work during demonstration today</t>
    </r>
    <r>
      <rPr>
        <sz val="11"/>
        <color rgb="FF000000"/>
        <rFont val="Arial"/>
      </rPr>
      <t xml:space="preserve">. </t>
    </r>
  </si>
  <si>
    <t>Client would like to discuss options to ensure the patient name column on all tracking logs are formatted: Last Name, First Name</t>
  </si>
  <si>
    <t>LOGS</t>
  </si>
  <si>
    <t>Pending |Backend | Frontend
10.17.24 CAN TEST DURING 10.18.24 MEETING.
10.24.24 THE NAME DOES NOT DISPLAY CORRECTLY IN THE LOGS. THIS IS AN URGENT NEED.
10.29.24 DUE DATE - TODAY</t>
  </si>
  <si>
    <t>the cohesive logo in the left toolbar blends in with the background color. Recommend changing design.</t>
  </si>
  <si>
    <t>Pending | Frontend</t>
  </si>
  <si>
    <t>Please adda date range to all incide report tracking log filters (start date and end date in MM/DD/YYYY format)</t>
  </si>
  <si>
    <t>Pending | Frontend
10.17.24 START AND END DATE WILL BE A FIELD WHERE USERS TYPE THE DATES VS A CALENDAR PICKER. NEW TASK CREATED ON ROW 58</t>
  </si>
  <si>
    <t>Add city to all forms that request an address</t>
  </si>
  <si>
    <t>Amanda, on this, this is a standart adress information. this is what we are going to add on all fileds that require address: Name, Addreess, City, State, Zip/Postal Code, and Country (default USA)
10.17.24 STAFF INCIDENT AND WORKPLACE VIOLENCE NEED CITY ADDED
10.29.24 DUE DATE 0 10/30/2024</t>
  </si>
  <si>
    <t>Move the submit a complaint option to the list under add new</t>
  </si>
  <si>
    <t>Done</t>
  </si>
  <si>
    <r>
      <rPr>
        <sz val="11"/>
        <color rgb="FF000000"/>
        <rFont val="Aptos Narrow"/>
        <scheme val="minor"/>
      </rPr>
      <t>From Incident Tracking &gt; because there are a few capitalization and grammatical errors, Please change the following card labels/titles:  
General</t>
    </r>
    <r>
      <rPr>
        <sz val="11"/>
        <color rgb="FFFF0000"/>
        <rFont val="Aptos Narrow"/>
        <scheme val="minor"/>
      </rPr>
      <t xml:space="preserve"> incidents</t>
    </r>
    <r>
      <rPr>
        <sz val="11"/>
        <color rgb="FF000000"/>
        <rFont val="Aptos Narrow"/>
        <scheme val="minor"/>
      </rPr>
      <t xml:space="preserve">  &gt;  General</t>
    </r>
    <r>
      <rPr>
        <sz val="11"/>
        <color rgb="FF00B050"/>
        <rFont val="Aptos Narrow"/>
        <scheme val="minor"/>
      </rPr>
      <t xml:space="preserve"> Incident Reports
</t>
    </r>
    <r>
      <rPr>
        <sz val="11"/>
        <color rgb="FF000000"/>
        <rFont val="Aptos Narrow"/>
        <scheme val="minor"/>
      </rPr>
      <t xml:space="preserve">Anaphylaxis/Adverse Drug </t>
    </r>
    <r>
      <rPr>
        <sz val="11"/>
        <color rgb="FFFF0000"/>
        <rFont val="Aptos Narrow"/>
        <scheme val="minor"/>
      </rPr>
      <t>Reaction</t>
    </r>
    <r>
      <rPr>
        <sz val="11"/>
        <color rgb="FF000000"/>
        <rFont val="Aptos Narrow"/>
        <scheme val="minor"/>
      </rPr>
      <t xml:space="preserve">&gt; Anaphylaxis/Adverse Drug </t>
    </r>
    <r>
      <rPr>
        <sz val="11"/>
        <color rgb="FF00B050"/>
        <rFont val="Aptos Narrow"/>
        <scheme val="minor"/>
      </rPr>
      <t xml:space="preserve">Reaction Reports
</t>
    </r>
    <r>
      <rPr>
        <sz val="11"/>
        <color rgb="FF000000"/>
        <rFont val="Aptos Narrow"/>
        <scheme val="minor"/>
      </rPr>
      <t xml:space="preserve">Staff Incident </t>
    </r>
    <r>
      <rPr>
        <sz val="11"/>
        <color rgb="FFFF0000"/>
        <rFont val="Aptos Narrow"/>
        <scheme val="minor"/>
      </rPr>
      <t xml:space="preserve">Report </t>
    </r>
    <r>
      <rPr>
        <sz val="11"/>
        <color rgb="FF000000"/>
        <rFont val="Aptos Narrow"/>
        <scheme val="minor"/>
      </rPr>
      <t xml:space="preserve">&gt; Staff Incident </t>
    </r>
    <r>
      <rPr>
        <sz val="11"/>
        <color rgb="FF00B050"/>
        <rFont val="Aptos Narrow"/>
        <scheme val="minor"/>
      </rPr>
      <t xml:space="preserve">Reports
</t>
    </r>
    <r>
      <rPr>
        <sz val="11"/>
        <color rgb="FF000000"/>
        <rFont val="Aptos Narrow"/>
        <scheme val="minor"/>
      </rPr>
      <t xml:space="preserve">Complaint &amp; Grievance &gt; Complaint &amp; Grievance </t>
    </r>
    <r>
      <rPr>
        <sz val="11"/>
        <color rgb="FF00B050"/>
        <rFont val="Aptos Narrow"/>
        <scheme val="minor"/>
      </rPr>
      <t xml:space="preserve">Reports
</t>
    </r>
    <r>
      <rPr>
        <sz val="11"/>
        <color rgb="FF000000"/>
        <rFont val="Aptos Narrow"/>
        <scheme val="minor"/>
      </rPr>
      <t xml:space="preserve">Lost &amp; Found Property </t>
    </r>
    <r>
      <rPr>
        <sz val="11"/>
        <color rgb="FFFF0000"/>
        <rFont val="Aptos Narrow"/>
        <scheme val="minor"/>
      </rPr>
      <t>report</t>
    </r>
    <r>
      <rPr>
        <sz val="11"/>
        <color rgb="FF000000"/>
        <rFont val="Aptos Narrow"/>
        <scheme val="minor"/>
      </rPr>
      <t xml:space="preserve"> &gt; Lost &amp; Found Property</t>
    </r>
    <r>
      <rPr>
        <sz val="11"/>
        <color rgb="FF00B050"/>
        <rFont val="Aptos Narrow"/>
        <scheme val="minor"/>
      </rPr>
      <t xml:space="preserve"> Reports
</t>
    </r>
    <r>
      <rPr>
        <sz val="11"/>
        <color rgb="FF000000"/>
        <rFont val="Aptos Narrow"/>
        <scheme val="minor"/>
      </rPr>
      <t xml:space="preserve">Workplace Violence </t>
    </r>
    <r>
      <rPr>
        <sz val="11"/>
        <color rgb="FFFF0000"/>
        <rFont val="Aptos Narrow"/>
        <scheme val="minor"/>
      </rPr>
      <t>Incidence Report</t>
    </r>
    <r>
      <rPr>
        <sz val="11"/>
        <color rgb="FF000000"/>
        <rFont val="Aptos Narrow"/>
        <scheme val="minor"/>
      </rPr>
      <t xml:space="preserve"> &gt; Workplace Violence </t>
    </r>
    <r>
      <rPr>
        <sz val="11"/>
        <color rgb="FF00B050"/>
        <rFont val="Aptos Narrow"/>
        <scheme val="minor"/>
      </rPr>
      <t xml:space="preserve">Incident Reports
</t>
    </r>
    <r>
      <rPr>
        <sz val="11"/>
        <color rgb="FF000000"/>
        <rFont val="Aptos Narrow"/>
        <scheme val="minor"/>
      </rPr>
      <t xml:space="preserve">
Medication Error </t>
    </r>
    <r>
      <rPr>
        <sz val="11"/>
        <color rgb="FFFF0000"/>
        <rFont val="Aptos Narrow"/>
        <scheme val="minor"/>
      </rPr>
      <t xml:space="preserve">Report </t>
    </r>
    <r>
      <rPr>
        <sz val="11"/>
        <color rgb="FF000000"/>
        <rFont val="Aptos Narrow"/>
        <scheme val="minor"/>
      </rPr>
      <t xml:space="preserve">&gt; Medication Error </t>
    </r>
    <r>
      <rPr>
        <sz val="11"/>
        <color rgb="FF00B050"/>
        <rFont val="Aptos Narrow"/>
        <scheme val="minor"/>
      </rPr>
      <t>Reports</t>
    </r>
  </si>
  <si>
    <t>When an email notification is sent to the QM or department manager, please include date report created, Incident ID and Incident report type</t>
  </si>
  <si>
    <t>Done
10.17.24 TEST 10.18.24</t>
  </si>
  <si>
    <t>EMAIL NOTIFICATION</t>
  </si>
  <si>
    <t>Allow users to switch facilities (if they are assigned to them). And info card on every form that reminds users wich facility they are submitting a report for</t>
  </si>
  <si>
    <t>`Done
10.17</t>
  </si>
  <si>
    <t>Client requested change to email notifications: for staff incident notification. Please change the button title "Log into the platform" to "Click here to view"</t>
  </si>
  <si>
    <t>done</t>
  </si>
  <si>
    <t>Client requested change to email notifications. When an email is sent to a department, would like the email content to show:
Dear [insert user name],
The following incident report has been assigned to you by {dept name], which needs to be reviewed in the Quality Control Program. Please take appropriate action.</t>
  </si>
  <si>
    <t>EMAIL</t>
  </si>
  <si>
    <r>
      <rPr>
        <sz val="11"/>
        <color rgb="FF000000"/>
        <rFont val="Arial"/>
      </rPr>
      <t xml:space="preserve">Done
10.17.24 TEST 10.18.24
10.24.24 EMAIL NOW READS: 
An incident report has been submitted from </t>
    </r>
    <r>
      <rPr>
        <sz val="11"/>
        <color rgb="FFFF0000"/>
        <rFont val="Arial"/>
      </rPr>
      <t>the</t>
    </r>
    <r>
      <rPr>
        <sz val="11"/>
        <color rgb="FF000000"/>
        <rFont val="Arial"/>
      </rPr>
      <t xml:space="preserve"> No facility found. Please review the details below:
please remove the from highlighted red above. </t>
    </r>
  </si>
  <si>
    <t>Send report to department: Change the "add a comment" field label on the send to department form to "ENTER THE DETAILS OF THE REQUEST FOR THIS REPORT"</t>
  </si>
  <si>
    <t>Make search bar searchable by incident id</t>
  </si>
  <si>
    <t>CLIENT WOULD LIKE TO REQUEST A NOTIFICATION ICON IN THE PROGRAM TO SEE A LIST OF ACTIONABLE TASKS</t>
  </si>
  <si>
    <t>Incident open, incident sent to departments, pending reviews, pendig approval.  Pending Frontend | Backend
My Activities:
Open 3 (USER HAS CREATED/COMPLETED A REPORT)
Pending Assigned 1 (SENT TO DEPT)
Pending Review 2 (QUALITY REVIEW)
Pending Approval 1 (QUALITY NEEDS TO RESOLVE)</t>
  </si>
  <si>
    <t>when modifying  a report, client would like the report fields to show what has already been documented on the report. Currently, when modifying a report, all report fields are blank.</t>
  </si>
  <si>
    <t>Client would like to request forms have the option FOR USERS to sign the report or remain anonymous.
incident report
medication error/near miss
complaint</t>
  </si>
  <si>
    <r>
      <rPr>
        <sz val="11"/>
        <color rgb="FFFF0000"/>
        <rFont val="Arial"/>
      </rPr>
      <t xml:space="preserve">WE CAN OMIT THIS REQUEST. HOSPITAL HAS AN ANONYMOUS PHONE LINE TO CALL IF THEY WANT TO REMAIN ANONYMOUS.
</t>
    </r>
    <r>
      <rPr>
        <strike/>
        <sz val="11"/>
        <color rgb="FF000000"/>
        <rFont val="Arial"/>
      </rPr>
      <t xml:space="preserve">10.8.24 I have more questions here:
# Are uses going to be from any of cohesive facilities? </t>
    </r>
    <r>
      <rPr>
        <b/>
        <strike/>
        <sz val="11"/>
        <color rgb="FF000000"/>
        <rFont val="Arial"/>
      </rPr>
      <t xml:space="preserve">Yes
</t>
    </r>
    <r>
      <rPr>
        <strike/>
        <sz val="11"/>
        <color rgb="FF000000"/>
        <rFont val="Arial"/>
      </rPr>
      <t xml:space="preserve"># How are we going to know which facility are they reporting from? </t>
    </r>
    <r>
      <rPr>
        <b/>
        <strike/>
        <sz val="11"/>
        <color rgb="FF000000"/>
        <rFont val="Arial"/>
      </rPr>
      <t xml:space="preserve">Still assign a facility
</t>
    </r>
    <r>
      <rPr>
        <strike/>
        <sz val="11"/>
        <color rgb="FF000000"/>
        <rFont val="Arial"/>
      </rPr>
      <t xml:space="preserve"># Do you want user to be completely anonymous, or you want hide their information from some people? </t>
    </r>
    <r>
      <rPr>
        <b/>
        <strike/>
        <sz val="11"/>
        <color rgb="FF000000"/>
        <rFont val="Arial"/>
      </rPr>
      <t xml:space="preserve">Just hide their information if they choose to submit a report and remain anonymous
</t>
    </r>
    <r>
      <rPr>
        <strike/>
        <sz val="11"/>
        <color rgb="FF000000"/>
        <rFont val="Arial"/>
      </rPr>
      <t xml:space="preserve"># Are all fields the same for anonymous users and signed in users? </t>
    </r>
    <r>
      <rPr>
        <b/>
        <strike/>
        <sz val="11"/>
        <color rgb="FF000000"/>
        <rFont val="Arial"/>
      </rPr>
      <t xml:space="preserve">Yes
</t>
    </r>
    <r>
      <rPr>
        <strike/>
        <sz val="11"/>
        <color rgb="FF000000"/>
        <rFont val="Arial"/>
      </rPr>
      <t xml:space="preserve"># Are reports names going to be same for anonymous users? </t>
    </r>
    <r>
      <rPr>
        <b/>
        <strike/>
        <sz val="11"/>
        <color rgb="FF000000"/>
        <rFont val="Arial"/>
      </rPr>
      <t xml:space="preserve">Yes
</t>
    </r>
    <r>
      <rPr>
        <strike/>
        <sz val="11"/>
        <color rgb="FF000000"/>
        <rFont val="Arial"/>
      </rPr>
      <t xml:space="preserve"># Are reports going to have the same flow/lifecycle as other reports? </t>
    </r>
    <r>
      <rPr>
        <b/>
        <strike/>
        <sz val="11"/>
        <color rgb="FF000000"/>
        <rFont val="Arial"/>
      </rPr>
      <t xml:space="preserve">Yes </t>
    </r>
  </si>
  <si>
    <t>When uploading a document : Change the prompt from "if you have any file, attach it here" TO "Upload any documentation here that pertains to this report"</t>
  </si>
  <si>
    <t xml:space="preserve">For test group 2. Client would like to see all departments built into the system for testing. </t>
  </si>
  <si>
    <t>10.25.24 I was able to see the list of departments; however, the layout was not readable because it was too big. 
11.7.24 NO DEPARTMENTS AVAILABLE IN THE LIST</t>
  </si>
  <si>
    <t>Add a popup that explains roles</t>
  </si>
  <si>
    <t>11.7.24 ROLES HAVE NOT BEEN UPDATED</t>
  </si>
  <si>
    <t>reset password did not work using https://q-control-frontend-beta.vercel.app/</t>
  </si>
  <si>
    <t>WHEN MODIFYing  a report, THE MODIFICATIONS/REVISIONS ARE NOT BEING SHOWN ON PATIENT DETAILS. TESTED W/ GENERAL INCIDENT ID 3. LOCATION DID NOT SAVE</t>
  </si>
  <si>
    <t>11.7.24 ISSUE IS ONGOING
11.15.24 all information except documents updated on general incident report</t>
  </si>
  <si>
    <t>Change date picker to text field</t>
  </si>
  <si>
    <t>10/17/204</t>
  </si>
  <si>
    <t>Incident ID #1230: No name was provided. I modified the name by: Actions &gt; Modify &gt; Name: Cinderella &gt; Save and Submit &gt; Incident is updated successfully
The name did not update on the incident tracking log or on the incident details screen</t>
  </si>
  <si>
    <t xml:space="preserve">10.25.24 This is still an issue. I tired modifying the name using this link below but the name did not update in the log or patient details. 
 https://q-control-frontend-beta.vercel.app/incident/grievance/24/modif
10.29.24 DUE DATE: </t>
  </si>
  <si>
    <t>Setting time zone preference did not save on initial login.</t>
  </si>
  <si>
    <t>log in</t>
  </si>
  <si>
    <t>Quality manager has access to everythin for the facility they are assigned to</t>
  </si>
  <si>
    <t>CLIENT NEEDS TO DECIDE IF USERS WILL BE ALLOWED TO MODIFY THEIR OWN INCIDENT REPORTS</t>
  </si>
  <si>
    <t>CSR WILL BEGIN WORKING ON A WAY TO KEEP A COPY OF THE ORIGINAL REPORT IF A USER MODIFIES OR SHOW CLIENT WHAT WAS MODIFIED</t>
  </si>
  <si>
    <t xml:space="preserve">Client would like to request adding a HOME page that is also available in the left tool bar and the landing page will be the home page when all users log-in. </t>
  </si>
  <si>
    <t>Allow user to select wich colums to eport on the report</t>
  </si>
  <si>
    <t>Allow user to edit their draft report. once submitted modify permissions are removed</t>
  </si>
  <si>
    <t>Add double click everywhere on the table</t>
  </si>
  <si>
    <t>FUTURE CHANGE REQUEST: WOULD LIKE USERS TO BE ABLE TO EITHER CLICK THROUGH REPORT STEPS OR PREVIEW REPORT STEPS TO VIEW INFORMATION THAT WILL BE NEEDED FOR A REPORT</t>
  </si>
  <si>
    <t>user roles are displayed next to user name when adding a review. visually is very distracting. see screenshot</t>
  </si>
  <si>
    <t>Using the new versioning feature, some of the information that was modified does not show up on the most recent version. 
Acitons taken
Secerity rating</t>
  </si>
  <si>
    <t xml:space="preserve">11.15.24 all information updated when modified but did not save documents. </t>
  </si>
  <si>
    <t>Discuss options to save draft vs automatic saving draft</t>
  </si>
  <si>
    <t>The incident IDs are not matching from tracking list, incident details, and file path</t>
  </si>
  <si>
    <t>format all dates using mm/dd/yyyy</t>
  </si>
  <si>
    <t xml:space="preserve">The list of departments when adding users is not accurate. Please remove Pediatry. </t>
  </si>
  <si>
    <t xml:space="preserve">FUTURE Dev request: when selecting departments that users have permission to. Arrange departments in a vertical list with the option to select all. </t>
  </si>
  <si>
    <t>FUTURE</t>
  </si>
  <si>
    <r>
      <rPr>
        <sz val="11"/>
        <color rgb="FF000000"/>
        <rFont val="Arial"/>
      </rPr>
      <t xml:space="preserve">Add User Permissing &gt; Security Notice &gt; Please correct spacing errors in the security notice statement. "New users will be assigned a password automatically, and it will be sent in their email. We recommend you leave it that way. </t>
    </r>
    <r>
      <rPr>
        <b/>
        <sz val="11"/>
        <color rgb="FFFF0000"/>
        <rFont val="Arial"/>
      </rPr>
      <t>Incase</t>
    </r>
    <r>
      <rPr>
        <sz val="11"/>
        <color rgb="FF000000"/>
        <rFont val="Arial"/>
      </rPr>
      <t xml:space="preserve"> you need to, you can assign them a password using this form"</t>
    </r>
  </si>
  <si>
    <t>1.7.25 not fixed</t>
  </si>
  <si>
    <t xml:space="preserve">Trying to add Rwoodward@chmcok.com and it will not allow me to add user. I have entered email, facility user belongs to &gt; Pawhuska &gt; Department: Quality/Risk Management &gt; Position: Director &gt; Facilities: Seiling, Mangum, Prague, Pawhuska, Carnegie &gt; Departments at each facility: All except HR and Employee Health (after I select all the departments at each facility, I select "+ set permissions" then move to the next facility to set department permissions. 
After completing all steps above I select "Add User" but a red banner pops-up and says Department Not Found. Even if I change the department the banner will pop-up again and says department not found. </t>
  </si>
  <si>
    <t xml:space="preserve">1.7.25 fix is in progress and should fix that this week. </t>
  </si>
  <si>
    <t>modified report #127 to test versioning. After i modified a report and it saved successfully the version list, shows the original version date is the same date/time as the modified date and time but you can clearly see the original was on 11/19/24</t>
  </si>
  <si>
    <t>user assigned as QM to Mangum can see all facility information</t>
  </si>
  <si>
    <t>Security</t>
  </si>
  <si>
    <t>DJACKSON</t>
  </si>
  <si>
    <t>Hey Amanda, the message is not clear. Shouldn't the user see all information? Also, it the permission sheet, Admin role is supposed to be assigned to all QMs, which makes those roles the same! Give us more informarion here.</t>
  </si>
  <si>
    <t>Incident Report- When creating a new incident/grievance report it requires a medical record number, does requiring a MR number limit complaints? For example, if a family member has a complaint that does not pertain to the inpatient what would be the work around to still be able to enter the data?  When I tried to omit the MR number, it flagged me and would not allow me to proceed forward. </t>
  </si>
  <si>
    <t>Form</t>
  </si>
  <si>
    <t>SFIPPS</t>
  </si>
  <si>
    <t>Correct spelling of facility "Ceiling" should be "Seiling"</t>
  </si>
  <si>
    <t>ABRAY</t>
  </si>
  <si>
    <t>I am admin on the account for pawhuska but how am I able to see all reports/tracking logs if the log only shows 5 reports?</t>
  </si>
  <si>
    <t xml:space="preserve">I am admin on the account for Pawhuska but cannot modify users. The User Roles worksheet indicates that an "admin" user should have "Editing Rights to User Accounts including User Creation, Updates and Deactivation"
</t>
  </si>
  <si>
    <t xml:space="preserve">Notification icons show "3" alerts. I have marked all notifications as "read" but the number "3" does not disappear. </t>
  </si>
  <si>
    <t xml:space="preserve">Remove employee and recents filter. Recommend:
Type of Incident 
Status 
Care Level 
Date (month and year)  </t>
  </si>
  <si>
    <t>Tracking Log</t>
  </si>
  <si>
    <t xml:space="preserve">8.27.24 Care level and date filter are not correct
9.13.24 filters have been updated but the filters are incorrect. 
9.16.24 FILTERS HAVE BEEN CHANGED BUT NEED TO ENSURE THE FILTERS WORK CORRECTLY
9.24.24 HIDING FROM TEST GROUP 1. TEST GROUP 2 WILL HAVE THEM.
10.24.24 Filters have been changed as requested but they are not working. When I filter the general incident report tracking log for inpatient it returns zero results but incident ID #12 is an inpatient incident. </t>
  </si>
  <si>
    <t>Add severity rating of the incident to the incident details view</t>
  </si>
  <si>
    <t>8.27.24 no changes online
9.13.24 I do not see the option to add a severity rating</t>
  </si>
  <si>
    <t>Need signatures fields or a way to identify who submitted the report, who followed-up, reviewed, and approved the report</t>
  </si>
  <si>
    <t>8.27.24 no changes online
9.13.24 Can see report reviews and document history from the incident details page</t>
  </si>
  <si>
    <t>General patient/visitor incident step 2/7 Missing Required fields patient status prior list but I have selected agitated and this same message appears even when I make another selection and I could not continue without completing the form.  </t>
  </si>
  <si>
    <t>FORM</t>
  </si>
  <si>
    <t xml:space="preserve">8.27.24 selected the "other" option and entered "test" but system would not allow me to continue. </t>
  </si>
  <si>
    <t>Cannot use shortcut key to open/expand a drop down list 
alt + down arrow to open a drop down list</t>
  </si>
  <si>
    <t>08.27.2024 no changes online
9.13.24 CSR requested more ideas for short cut keys so I provided clarfification in the description to include alt + down arrow to expand a drop down list</t>
  </si>
  <si>
    <t>Date and time not formatted yet. We need the time to be in 24 hr format</t>
  </si>
  <si>
    <t>08.27.2024 no changes online
9.13.24 CSR cont to address poss due to time zones. Date formatting:
When we save data, dates are saved in a special format. Then when we retrieve them, we can format them however a client need. Now the issue is in adding the data, (date and time picker may behave according to time zones, devices and even the country. ) So, while we are still figuring out how to force the tool to use time and date picker you’re requesting, we can move on, it if okay.
9.24.24 csr CREATED THEIR OWN INPUT TO ALLOW USERS TO ENTER 24 HOUR TIME FORMAT. WATCH CLOSELY TO SEE IF THIS WORKS CONSISTENTLY</t>
  </si>
  <si>
    <t>Step 3/7 - incident type defaults to fall related. Change to a prompt to please select incident type </t>
  </si>
  <si>
    <t>08.27.2024 no changes online</t>
  </si>
  <si>
    <t xml:space="preserve">Step 3/7 Incident Type others:  the options contain spelling and capitalization errors. 
Left AMA </t>
  </si>
  <si>
    <t>08.27.2024 no changes online
9.13.21 CSR corrected most errors but left ama needs addressed
9.16.24 COMPLETED</t>
  </si>
  <si>
    <t xml:space="preserve">Step 3/7 Incident Type others: violent/disruptive behavior option is on the list twice. Please remove one. </t>
  </si>
  <si>
    <t xml:space="preserve">Step 3/7 fall related &gt; while walking &gt; please click the box to indicate your agreement. Change “please click the box to indicate your agreement” to “Please select all applicable” </t>
  </si>
  <si>
    <t xml:space="preserve">Step 3/7 fall related &gt; while walking &gt; Cannot continue unless I make a select from the “please click the box to indicate your agreement” Uses should be able to move forward if none of the option are applicable to the event.  </t>
  </si>
  <si>
    <t xml:space="preserve">Step 3/7- I could not move forward to the next step due to error message “failed to update incident” </t>
  </si>
  <si>
    <t>Fall Related Incident Type &gt; Fall Type: Reported Fall not observed &gt; Continue&gt; Step 4/7. Recommend adding a scroll bar on the right of the page </t>
  </si>
  <si>
    <t>08.27.2024 no changes online
9.13.24 CSR updated that scroll bar will deploy during next update 
9.16.2024</t>
  </si>
  <si>
    <t xml:space="preserve">on the  incident details PAGE . change Contribution to Contributing Factors. </t>
  </si>
  <si>
    <t>08.27.2024 no changes online
9.13.24 I reviewed incident #550 and the incident details page still shows "contribution" and should say "Contributing Factors"</t>
  </si>
  <si>
    <t xml:space="preserve">Send to department gives an option to attach a file but I do not see where to attach a document. </t>
  </si>
  <si>
    <t>ACTIONS</t>
  </si>
  <si>
    <t>08.27.2024 no changes online
9.13.24 CSR reported still working on this.</t>
  </si>
  <si>
    <t>Attempted to mark an incident as resolved but received an error message: unknown error while resolving incident. See image 2</t>
  </si>
  <si>
    <t>08.27.2024 no changes online
9.13.24 tested incident #550 and still get the same error message
9.16.24 COMPLETE</t>
  </si>
  <si>
    <t xml:space="preserve">Can we add a field in the incident outcome section for "actions taken" </t>
  </si>
  <si>
    <t>08.27.2024 no changes online
9.13.24  from CSR: Can we add a field in the incident outcome section for "actions taken" [WE JUST ADDED IT] . AB: I still cannot see the actions taken on the incident details page. I only see outcome. 
9.16.24 the actions taken field is visible on the incident details screen but the field does not update when I modify the field. 
9.17.24 COMPLETED</t>
  </si>
  <si>
    <t>Can an incident be modified after it has been marked resolved?</t>
  </si>
  <si>
    <t>08.20.24 During meeting CSR indicated no they cannot be modified after</t>
  </si>
  <si>
    <t xml:space="preserve">Can we have the option to print an incident report with special permissions only. </t>
  </si>
  <si>
    <t>08.27.2024 no changes online
9.13.24 CSR reported Yes, but not it this timeline, in the next updates (when it’s in production)
10.25.24 using this link: https://q-control-frontend-beta.vercel.app/incident/general/12 I do not see the option to export anymore and I have quality/risk manager permissions
11.7.24 I AM SUPER USER AND QM BUT I STILL DO NOT SEE OPTION TO EXPORT FROM THE TRACKING LOG.</t>
  </si>
  <si>
    <t xml:space="preserve">General Incident &gt; #30 Details &gt; Reviews. When I select reviews the page does not function properly. </t>
  </si>
  <si>
    <t>Incident details</t>
  </si>
  <si>
    <t>Tracking Log: Care level  filter options should be: Inpatient, outpatient, ED, Visitor</t>
  </si>
  <si>
    <t xml:space="preserve">08.27.2024 no changes online
9.13.24 no changes. when I filter has the wrong options in the list. </t>
  </si>
  <si>
    <t xml:space="preserve">Tracking log: Date filter should allow a date range to be entered such as start date and end date. </t>
  </si>
  <si>
    <t>08.27.2024 no changes online
9.13.24 still a date picker. need a date range filter</t>
  </si>
  <si>
    <t xml:space="preserve">The action icons are in the location column </t>
  </si>
  <si>
    <t>STEP 1/7 - Missing field for City, there needs to be a City field to complete the address must have Address, City, State </t>
  </si>
  <si>
    <t>STEP 2/7 - Is the location supposed to be a free text box? On the original form this has options for the staff member to check</t>
  </si>
  <si>
    <t>08.20.24 AB notified CSR that a free text field was appropriate</t>
  </si>
  <si>
    <t>STEP 2/7 -Move contributing Diagnosis below the patient/visitor status prior to the incident because not all incidents are going to have a contributing diagnosis </t>
  </si>
  <si>
    <t>08.20.24 AB notified CSR that a free text field was appropriate and to keep status options as a multi-select field 
08.27.24 No changes online
9.13.24 contributing diagnosis is still above the patient visitor status
9.16.24 contributing diagnosis is still above the patient/visitor status</t>
  </si>
  <si>
    <t xml:space="preserve">STEP 3/7 - Incident type drop down list &gt; Remove “s” from other it should not be “others” just other </t>
  </si>
  <si>
    <t>08.27.24 No changes online</t>
  </si>
  <si>
    <t xml:space="preserve">STEP 4/7 - Select outcome &gt; Same as above remove “s” from other in the options list </t>
  </si>
  <si>
    <t xml:space="preserve">STEP 7/7 -  BRIEF SUMMARY - Entered summary and immediate actions and tried to save incident and got an error message “error posting data please try again” Unable to save incident </t>
  </si>
  <si>
    <t>Step 3/7 Incident type &gt; Fall related &gt; Please check box to indicate your agreement &gt; options should be a multi-select field. Currently, I can only select one</t>
  </si>
  <si>
    <t>When I select add a new incident the landing page is on step 6/7. I have to select the back button to go back to the first page. Even if I try to close the form and reopen. It always lands on step 6/7.</t>
  </si>
  <si>
    <t>9.16.24 when I open the form the landing page is on step 3/7. I have to use the back button to complete step 1 and step 2</t>
  </si>
  <si>
    <t>GEneral incident &gt; Step 3/7 &gt; Incident Type &gt; Treatment Related &gt; Select Treatment: The select treatment options do not work correctly. I cannot select any option except blood product problem and when I select blood product problem all options are highlighted.</t>
  </si>
  <si>
    <t>9.16.24 COMPLETED</t>
  </si>
  <si>
    <t>General incident &gt; Step 3/7 &gt; Incident Type &gt; Treatment Related &gt; Select Treatment &gt; BLOOD PRODUCT PROBLEM &gt; BUT IT WILL NOT ALLOW ME TO CONTINUE TO THE NEXT STEP</t>
  </si>
  <si>
    <t>GENERAL INCIDENT REPORT &gt; STEP 4/7 &gt; REMOVE THE ACTIONS TAKEN FIELD AT THE END OF THE OPTIONS LIST. kEEP "Immediate Actions Taken" ON STEP 6/7</t>
  </si>
  <si>
    <t xml:space="preserve"> FORM</t>
  </si>
  <si>
    <t>on the incident details page &gt; general info &gt; status prior to incident. it shows status 1, status 2 (see figure 2). Shouldn't this return the options the end user selected:
Agitated
Sedated
Medicated
Alert/Oriented
Confused/Disoriented
Unconscious
Anesthetized
Other
Dementia</t>
  </si>
  <si>
    <t>9.17.24 THE FIELD WAS MOVED TO LEFT SIDE OF SCREEN ON INCIDENT DETAILS BUT</t>
  </si>
  <si>
    <t>AFTER I MODIFY A GENERAL INCIDENT REPORT BRIEF SUMMARY OF INCIDENT AND ACTIONS TAKEN THEN SELECT SAVE. THE MODIFICATIONS DO NOT SAVE AND ARE NOT DISPLAYED ON THE INCIDENT DETAILS PAGE</t>
  </si>
  <si>
    <t>9.17.24 COMPLETED</t>
  </si>
  <si>
    <t xml:space="preserve">When I open incident ID 1 from the general incident tracking log, the incident details page shows #769. What is that number and why is it different than the ID on the log? Just trying to understand the relationship of these numbers. </t>
  </si>
  <si>
    <t xml:space="preserve">From the incident details &gt; modify page there is only a back arrow button in the upper left corner that returns user  to general incident but when I select this arrow it takes me all the way back to general incident log/list. I would like an option to return to the incident detaisl page. </t>
  </si>
  <si>
    <t>When any report is modified. It should be recorded under document history that shows the date, time, and person that modified the report.</t>
  </si>
  <si>
    <t xml:space="preserve">General incident tracking &gt; actions &gt; modify &gt; brief summary of incident
When I modify the brief summary of incident then click save and submit, the text I entered does not pull over to the incident details page. </t>
  </si>
  <si>
    <t xml:space="preserve">We resolved this one
</t>
  </si>
  <si>
    <t>General incident tracking&gt; View patient details. Immediate actions taken is visible in two places. I can see actions taken on the patient details section and the other info section under brief summary of incident. See incident #17. Please remove actions taken from the other info section.</t>
  </si>
  <si>
    <t>I marked incident ID #1033 as resolved but the program still allowed me to modify. Is this permission based?</t>
  </si>
  <si>
    <t xml:space="preserve">I tried to submit a new incident and received an error when I selected continue from step 1/7...that "user profile not found. Contact Admin. </t>
  </si>
  <si>
    <t>General incident report &gt; failed to update incident {'brief_summary_of_incident': [ErrorDetail(string='Ensure this field has no more than 100 characters.', code='max_length')]}
Does this mean the character count is limited to 100? Can we remove the character count?</t>
  </si>
  <si>
    <t>CHANGED TO 1000</t>
  </si>
  <si>
    <t>VISUALLY THERE IS AN ISSUE WITH SUPPORTING DOCUMENTS BECAUSE THE NAME IS TOO BIG</t>
  </si>
  <si>
    <t>MODIFY INCIDENT</t>
  </si>
  <si>
    <t xml:space="preserve">WILL FIX TOMORROW 09/24/24
</t>
  </si>
  <si>
    <r>
      <rPr>
        <sz val="11"/>
        <color rgb="FF000000"/>
        <rFont val="Aptos Narrow"/>
        <family val="2"/>
        <scheme val="minor"/>
      </rPr>
      <t>The notification email to the QM misspelled:
SEI</t>
    </r>
    <r>
      <rPr>
        <sz val="11"/>
        <color rgb="FFFF0000"/>
        <rFont val="Aptos Narrow"/>
        <family val="2"/>
        <scheme val="minor"/>
      </rPr>
      <t>LL</t>
    </r>
    <r>
      <rPr>
        <sz val="11"/>
        <color rgb="FF000000"/>
        <rFont val="Aptos Narrow"/>
        <family val="2"/>
        <scheme val="minor"/>
      </rPr>
      <t xml:space="preserve">ING&gt; Please remove one L, it is spelled </t>
    </r>
    <r>
      <rPr>
        <sz val="11"/>
        <color rgb="FF00B050"/>
        <rFont val="Aptos Narrow"/>
        <family val="2"/>
        <scheme val="minor"/>
      </rPr>
      <t xml:space="preserve">SEILING
</t>
    </r>
    <r>
      <rPr>
        <sz val="11"/>
        <color rgb="FF000000"/>
        <rFont val="Aptos Narrow"/>
        <family val="2"/>
        <scheme val="minor"/>
      </rPr>
      <t xml:space="preserve">
Incident type: Change General </t>
    </r>
    <r>
      <rPr>
        <sz val="11"/>
        <color rgb="FFFF0000"/>
        <rFont val="Aptos Narrow"/>
        <family val="2"/>
        <scheme val="minor"/>
      </rPr>
      <t>Patine</t>
    </r>
    <r>
      <rPr>
        <sz val="11"/>
        <color rgb="FF000000"/>
        <rFont val="Aptos Narrow"/>
        <family val="2"/>
        <scheme val="minor"/>
      </rPr>
      <t xml:space="preserve">/Visitor to </t>
    </r>
    <r>
      <rPr>
        <sz val="11"/>
        <color rgb="FF00B050"/>
        <rFont val="Aptos Narrow"/>
        <family val="2"/>
        <scheme val="minor"/>
      </rPr>
      <t>General Patient/Visitor</t>
    </r>
  </si>
  <si>
    <t>We worked on it, please check</t>
  </si>
  <si>
    <t>On step 1/7 &gt; There are two fields that do not have the orange outline/highlight when the user selects the field: 
1. Age
2. Incident Time
It is difficult to know where the cursor landed if the field does not highlight when it is selected</t>
  </si>
  <si>
    <t>User profile picture &gt; My Profile &gt; Draft Reports &gt; Your Drafts:
The small font title "Drafts" displays (9) draft reports but the cards below only display (2) General Incident Reports and (1) Workplace violence report. Why does "Drafts" show (9)?
The same is true here: Incident Tracking &gt; Change All Reports to Drafts:</t>
  </si>
  <si>
    <t>DRAFTS</t>
  </si>
  <si>
    <t>Discuss options with team re: Drafts. 
Example scenario: Nurse starts to submit an incident report but gets called away. A draft is automatically saved. The nurse forgets a draft of the incident is available and submits a new report. How do we clear the draft folder? 
!. Give the user the option to clear draft reports they created?
2. Give the QM the option to delete draft reports?
3. Give the user a more visible reminder that draft reports are pending when they log-in and give the option to delete a draft?</t>
  </si>
  <si>
    <t>10.17.24 In Progress
11.7.24 ONGOING ISSUE</t>
  </si>
  <si>
    <t>Family notified is not required, and replace fell off of with fell from</t>
  </si>
  <si>
    <t>11.7.24 ONGOING ISSUE</t>
  </si>
  <si>
    <t>EXPORT</t>
  </si>
  <si>
    <t>modifying a general incident &gt; there are two fields for actions taken. please remove actions taken under the incident outcome section</t>
  </si>
  <si>
    <t>TESTED MARK INCIDENT #577 AS CLOSED
ERROR MESSAGE = 
Unknown error while resolving incident
HOWEVER THE INCIDENT IS NOW SHOWING AS CLOSED ON THE TRACKING LOG</t>
  </si>
  <si>
    <t>11.14.2024 Tried to close incident #677 Shohei Ohtani and it did not mark as closed</t>
  </si>
  <si>
    <t>Please correct the capitalization on the general incident tracking log Care Level column. They should be written as:
Inpatient
Outpatient
ER
Visitor</t>
  </si>
  <si>
    <t>Log</t>
  </si>
  <si>
    <t>11/22/20245</t>
  </si>
  <si>
    <t xml:space="preserve">When modifying a general incident report for a fall related incident, the "Please click the checkbox to indicate your agreement" should be a multi-select option. </t>
  </si>
  <si>
    <t xml:space="preserve">I tried to modify incident #127 but when I selected save and submit the program showed an error message that I did not have permission to update the incident. I went to my profile to check my roles and I am logged in as abray@chmcok.com and I am admin, super user, manager, dept head, staff health nurse, pharmacist, HR, CCO, Quality-Risk Manager, user. I had carnegie, Seiling, Mangum in my faciliy list.However, I cannot tell which facility submitted incident #127. So I went to update my permissions to include all facilities and all facilities are marked that I have access (see screenshot #58). I went ahead and checked that I belong to Pawhuska facility, Quality/Risk Dept. and had access to all facilities with all departments and updated my user. Went back to modify incident #27 and still received the same error. I also went to my profile picture and changed my facility then tried to update incident #27 and received the same error for each. </t>
  </si>
  <si>
    <t>11/22/22024</t>
  </si>
  <si>
    <t>Attempted to send report # 931 to case magnagement depart. selected to send to alphonse but it would not send. I updated user abray@pawhuskahospital.com and assigned this user to case mgmt dept manager. Tried to send again and selected amanda to send to but it will not send. The progress wheel just keeps spinning.   see screenshot #59</t>
  </si>
  <si>
    <t>Attempted to submit a new general incident report. On step 3/7 when incident type = Other, user cannot save and continue no matter what option from the other list is selected.</t>
  </si>
  <si>
    <t>Step 3/7. If incident type is fall related, please add the following option to the field "Please select all applicable" 
Post-Fall Review</t>
  </si>
  <si>
    <t xml:space="preserve">Step 3/7. When entering fall type, please add option to select "other" and if "Other" is selected, then prompt user to explain other. </t>
  </si>
  <si>
    <t>Incidents-&gt;General incident tracking list- the status of the case is highlighted in green and says closed. When I try to view, edit, or double click it, it takes me to a blank page that will not refresh.</t>
  </si>
  <si>
    <t>SFipps</t>
  </si>
  <si>
    <t>Step 2/4: when users select the box that missing, lost or misplaced property was found additional boxes are needed to document name of person who found property and dispose of unclaimed property. Once those are added, step ¾ can be removed because that is duplicate information. </t>
  </si>
  <si>
    <t>We forgot to include form elements. We need to able to update incident detials to include the date the registered letter was sent and who the letter was sent to. </t>
  </si>
  <si>
    <t xml:space="preserve">08.27.24 No changes online
9.13.24 CSR added the correct fields </t>
  </si>
  <si>
    <t>If property is found after submitting the form, can users go into incident details page to modify the incident and mark when the property was found </t>
  </si>
  <si>
    <t xml:space="preserve">08.27.24 No changes online
9.13.24 yes. we will use the actions button to modify the report. </t>
  </si>
  <si>
    <t>Need demonstration on how to update the incident for disposal of unclaimed property.  </t>
  </si>
  <si>
    <t>Could not save incident in step 3/4. See screenshot image 1</t>
  </si>
  <si>
    <t xml:space="preserve">Please move the date letter was sent and letter sent to fields. Would like these field to be answered afer the disposal of unclaimed property. </t>
  </si>
  <si>
    <t>Please add option to attach a copy of the letter sent document</t>
  </si>
  <si>
    <t>Disposal of unclaimed property is not a mandatory/required field but I could not continue to save the incident unless I entered something for this field</t>
  </si>
  <si>
    <t>Tried to move from step one to step 2 and received an error message: Failed to post data</t>
  </si>
  <si>
    <t>User can only click the view and modify icon to open a lost and found property report. Please change so users can double click the row to open a report, like users will for a general incident.</t>
  </si>
  <si>
    <t>TRACKING LOG</t>
  </si>
  <si>
    <t>WHEN ENTERING NAME OF PERSON REPORTING LOSS, THE FIELD TITLE CAN BE LISTED ONLY ONCE. see screenshot</t>
  </si>
  <si>
    <t>relationship to patient is not a required field</t>
  </si>
  <si>
    <t>CHANGE REQUEST: REMOVED DISPOSAL OF UNCLAIMED PROPERTY FIELDS FROM THE REPORT. INSTEAD WOULD LIKE THESE FORM FIELDS TO BE DOCUMENTED IN THE SAME WAY WE DOCUMENT A GRIEVANCE INVESTIGATION.</t>
  </si>
  <si>
    <t>Step 1: DOB and AGE of person reporting  (under first and last name) these are not part of the original form and should be deleted</t>
  </si>
  <si>
    <t>TODAY</t>
  </si>
  <si>
    <t>No. of work days tasks have been In Progress</t>
  </si>
  <si>
    <t>Cannot move forward without documenting in the boxes: Check if this bodypart has been injured before and When</t>
  </si>
  <si>
    <t>08.27.24 No changes visible online
9.13.24 completed</t>
  </si>
  <si>
    <t>Step 1/5  - Change “I am reporting working related from” to “I am reporting a work related:”</t>
  </si>
  <si>
    <t xml:space="preserve">Step 1/5 Drop down options should be : Injury, Illness, Near miss </t>
  </si>
  <si>
    <t xml:space="preserve">Step 1/5 Cannot move forward or continue unless I enter a witness name but this field should be optional. (see screenshot below) </t>
  </si>
  <si>
    <t>Incident Tracking &gt; Employee Incident Report: Please change the card title from Employee Incident Report to Staff Incident Report</t>
  </si>
  <si>
    <t>ADD NEW &gt; Please change form title from Employee Incident to Staff Incident Report</t>
  </si>
  <si>
    <t>Unable to move from step 2 to step 3</t>
  </si>
  <si>
    <t>Check this if part of your body has been injured before. SHOULD SAY Check if this part of your body has been injured before</t>
  </si>
  <si>
    <t xml:space="preserve">Add investigation &gt; date claim notified and claim are not mandatory fields. </t>
  </si>
  <si>
    <t>Change add investigation icon to view investigation after an investigation has been submitted</t>
  </si>
  <si>
    <t>The tracking log is not displaying the time correctly. All are showing as 00:00</t>
  </si>
  <si>
    <t>CHECK IF YOU HAVE SEEN A DOCTOR AND CHECK IF PART OF BODY HAS BEEN INJURED ARE NOT MANDATORY FIELDS</t>
  </si>
  <si>
    <t>Incident Tracking &gt; Staff Incident Report &gt; View Staff Incident &gt; Other Info:
Change field titles: 
previous_injury &gt; Previous injury
Date of Previous injury ate &gt; Date of previous injury</t>
  </si>
  <si>
    <t>DETAILS</t>
  </si>
  <si>
    <t>Incident Tracking &gt; Staff Incident Report &gt; Modify Staff Incident:
The fields that have already been completed are blank on the modify staff incident screen. Shouldn't the original answer already be there versus a blank field?</t>
  </si>
  <si>
    <t>MODIFY</t>
  </si>
  <si>
    <t>The staff incident tracking log displays "Facility not provided" but this is not a question on the staff incident form. Where does the facility name come from for a staff incident report?</t>
  </si>
  <si>
    <t>11.7.24 ongoing issue</t>
  </si>
  <si>
    <t>Added a new staff incident (#1329) Entered staff age but it does not show the age on the incident details.</t>
  </si>
  <si>
    <t>IB</t>
  </si>
  <si>
    <t xml:space="preserve">11.7.24 I still do not see the age for any staff incident. </t>
  </si>
  <si>
    <t>Staff Incident #1329. Attempted to add an investigation but received an error: Error submitting Step 1 Please try again</t>
  </si>
  <si>
    <t>11.7.24 was able to move through step one but could not save and submit. report was stuck in processing</t>
  </si>
  <si>
    <t xml:space="preserve">Discuss the programs record retention rules. Staff incident reports must be retained at least 30 years for work comp injuries. </t>
  </si>
  <si>
    <t>Please explain further...</t>
  </si>
  <si>
    <t>Staff Incident reports will be restricted to facility EH nurse and QM</t>
  </si>
  <si>
    <t>On which action? View, create, modify?</t>
  </si>
  <si>
    <t xml:space="preserve">Email notification for staff incident #1335. The incident was created at 13:23 CST but the email notification shows the incident created time was 12:23 CST. The time is off by one hour. </t>
  </si>
  <si>
    <t>11.7.24 cannot test at this time because I cannot submit a report</t>
  </si>
  <si>
    <t>WITNESS IS NOT A REQUIRED FIELD</t>
  </si>
  <si>
    <t>COULD NOT SAVE STAFF INCIDENT. IT WAS STUCK IN "PROCESSING". see screenshot</t>
  </si>
  <si>
    <t xml:space="preserve">User could not continue to step 3.. All field appeared to be filed out correcly and there are not error messages to explain why. </t>
  </si>
  <si>
    <t>SWARE</t>
  </si>
  <si>
    <t>Number of work days tasks have been in progress</t>
  </si>
  <si>
    <t xml:space="preserve">Did not receive a time out message while entering data. I attempted to save the incident and received error code 403. I logged back in and the form worked correctly. I would recommend a notification that user session is timing out. </t>
  </si>
  <si>
    <t>08.27.24 No changes visible online</t>
  </si>
  <si>
    <t>Recommend adding a scroll bar on the left of the screen so users can see that additional documentation or options are available. </t>
  </si>
  <si>
    <t>The med error tracking list/log does not show the category. Instread it is showing things like {"category":"Category A","description":"Circumstances or events that have the capacity to cause a medication-use error."}</t>
  </si>
  <si>
    <t>LIST</t>
  </si>
  <si>
    <t>WHEN ADDING A NEW MED ERROR/NEAR MISS REPORT THE LANDING PAGE WAS STEP 5/9. USERS SHOULD LAND ON STEP 1. I HAD TO USE THE BACK BUTTON TO GO TO STEP 1</t>
  </si>
  <si>
    <t>REceived failed to post data error message</t>
  </si>
  <si>
    <t>What happened options are not neatly organized</t>
  </si>
  <si>
    <t>Modifying Medication Error but the title shows Modifying Employee Health Investigation incindent. Please change to Modifying Medication Error</t>
  </si>
  <si>
    <t>Cannot mofiy &gt; what happened? Incorrect...</t>
  </si>
  <si>
    <t>Cannot resolve med error ID # 1056: 
Unknown error while resolving incident
Here’s a breakdown of the error message from the DevTools console:
Failed to load resource: This indicates that the browser tried to load a resource (like a file or data) but couldn’t.
Status of 404: The server responded with a “404 Not Found” status, meaning the requested resource doesn’t exist on the server.</t>
  </si>
  <si>
    <t>Error categor&gt; {"category":"Category A","description":"Circumstances or events that have the capacity to cause a medication-use error."}</t>
  </si>
  <si>
    <t>unable to save changes</t>
  </si>
  <si>
    <t>Medication Error- took forever to process information input in step 1, Incident info. I didn't even make it to step 2 due to it never finishing processing on step 1. </t>
  </si>
  <si>
    <t>No. of work days to complete task</t>
  </si>
  <si>
    <t>please add short cut keys to expand drop down list</t>
  </si>
  <si>
    <t>08.27.24 No changes visible online
11.7.24 ADDED TO GENERAL REQUESTS</t>
  </si>
  <si>
    <t>please change date format to mm-dd-yyyy</t>
  </si>
  <si>
    <t>please change time format to 24HR/Military time</t>
  </si>
  <si>
    <t>step 2/7: Cannot continue due to error message "please enter:observers name" but I do have a name in the field. See image 1.</t>
  </si>
  <si>
    <t>08.27.24 No changes visible online
9.13.24 This is still an issue</t>
  </si>
  <si>
    <t>USER PROFILE NOT FOUND. PLEASE CONTACT ADMIN.</t>
  </si>
  <si>
    <t>The ADR tracking list/log is displaying all times as 19:00 even if the incident time was 13:00</t>
  </si>
  <si>
    <t>LOG</t>
  </si>
  <si>
    <t>General Info &gt; still showing YYYY-MM-DD. please change to MM-DD-YYYY</t>
  </si>
  <si>
    <t>Incident Date &amp; Time only displays date at the top of the screen</t>
  </si>
  <si>
    <t>Show date and time</t>
  </si>
  <si>
    <t>Reorganize dates /time(s) on detail page</t>
  </si>
  <si>
    <t>STEP 1/8: PLEASE ADD CITY TO THE ADDRESS. 
ADDRESS, CITY, STATE, ZIP CODE</t>
  </si>
  <si>
    <t>https://q-control-frontend-beta.vercel.app/incident/drug-reaction/84/modify/
CHANGE TITLE FROM: Modifying Adverse drug incident TO
Modifying Adverse Drug Incident</t>
  </si>
  <si>
    <t>Unable to modify and save ADR #17, error was related to progress note</t>
  </si>
  <si>
    <t>When modifying the ADR report &gt; Outcome &gt; Moderate &gt; the choices here should be multiselect</t>
  </si>
  <si>
    <r>
      <rPr>
        <sz val="11"/>
        <color rgb="FF000000"/>
        <rFont val="Arial"/>
      </rPr>
      <t xml:space="preserve">ADR Incident details &gt; General Info &gt; Reaction on set-time
correct spelling "Reaction </t>
    </r>
    <r>
      <rPr>
        <sz val="11"/>
        <color rgb="FFFF0000"/>
        <rFont val="Arial"/>
      </rPr>
      <t>on set-time</t>
    </r>
    <r>
      <rPr>
        <sz val="11"/>
        <color rgb="FF000000"/>
        <rFont val="Arial"/>
      </rPr>
      <t xml:space="preserve">" should be "Reaction </t>
    </r>
    <r>
      <rPr>
        <sz val="11"/>
        <color rgb="FF00B050"/>
        <rFont val="Arial"/>
      </rPr>
      <t>on-set</t>
    </r>
    <r>
      <rPr>
        <sz val="11"/>
        <color rgb="FF000000"/>
        <rFont val="Arial"/>
      </rPr>
      <t xml:space="preserve"> time"</t>
    </r>
  </si>
  <si>
    <t xml:space="preserve">Modifying an ADR report, the outcome changes do not show on the incident detials. </t>
  </si>
  <si>
    <t>Step 3/8: rate of administration (If IV) is not a required field unless the route is IV.</t>
  </si>
  <si>
    <t>Anaphylaxis/Adverse Drug Reaction- allowed me to edit/modify adverse drug incident. Allowed me to view report. When I tried to create a new report, it would not allow me to save and continue past step 1.</t>
  </si>
  <si>
    <t>step 3/4 please use 24HR time format</t>
  </si>
  <si>
    <t>form</t>
  </si>
  <si>
    <t>ab</t>
  </si>
  <si>
    <t>Change title -  Title should be Patient/Patient Representative Grievance Form</t>
  </si>
  <si>
    <t xml:space="preserve">step 1/4 - Source of Information – the options do not include the “Grievance Form” which will be the main form of written form </t>
  </si>
  <si>
    <t>08.27.24 No changes visible online
9.16.24 CAN TYPE THIS UNDER OTHER UNTIL NEXT UPDATE</t>
  </si>
  <si>
    <t>step 3/4 -  Administrator on call notification – this should not be a hard stop or required documentation because this notification will not be applicable to all grievances.  We need to add a note/instruction that this information is not required.</t>
  </si>
  <si>
    <t xml:space="preserve">Where is our button to enter a new complaint? </t>
  </si>
  <si>
    <t>log</t>
  </si>
  <si>
    <t xml:space="preserve">9.16.24 THIS BUTTON CAN BE ACCESSED BY CLICKING USER PROFILE PICTURE. </t>
  </si>
  <si>
    <t>Need option to upload attachment to grievance forms and when modifying the report.</t>
  </si>
  <si>
    <t>9.13.24 We’re adding it the option to upload the document when sending a incident to department. (REGARDING DOCUMENT TYPES LIKE .DOCS, .XCELS and more, We’ll convert them to PDF before uploading them. This is because out service now does not support those type of files.)
9.16.24 CAN ONLY SEND PDF OR IMAGE. CANNOT OPEN THE DOCUMENT ANYWHERE AFTER UPLOADING
9.18.24 Attempted to modify a grievance and upload a pdf document. After selecting the file to upload, there was an error "Error uploading documents"</t>
  </si>
  <si>
    <t xml:space="preserve">MOVE ADD PATIENT COMPLAINT BUTTON TO A MORE VISIBLE LOCATION FOR END USERS. </t>
  </si>
  <si>
    <t>9.25.24 Test group 1 user was unable to figure out how to add a complaint without instructions</t>
  </si>
  <si>
    <t>MAKE PHONE NUMBER FIELD LIMITED TO NUMBERS ONLY</t>
  </si>
  <si>
    <t>CAN REMOVE GRIEVANCE INVESTIGATION LIST/LOG BECAUSE THESE WILL STORED/ATTACHED TO THE GRIEVANCES LOG</t>
  </si>
  <si>
    <t>When adding and grievance investigation &gt; Step 2/4: the form question titled "Feedback to Patient and Family" has two options, if one of the options is selected it can be changed but it cannot be unchecked. I want to completely remove my selection. Please make it so that users can remove their selection.</t>
  </si>
  <si>
    <t>We worked on this.</t>
  </si>
  <si>
    <t xml:space="preserve">Add investigation form &gt; Step 3/4: The date extension letter sent to patient and/or family is not a mandatory/required field. Please remove this rule. </t>
  </si>
  <si>
    <t>There are multiple issues with trying to submit a grievance investigation using grievance ID #13
Here is the explanation of the error message from DevTools console:
Failed to Load Resource: This indicates that a resource (like a file or data) could not be loaded.
Status of 400: The server responded with a 400 status code, which means Bad Request. This typically occurs when the server cannot process the request due to a client error (e.g., malformed request syntax).</t>
  </si>
  <si>
    <t>Incident tracking &gt; grievance &gt; View patient details: there is a field "Contribution" this information is not applicable and there is nothing on the grievance form related to contributing factor. Please remove.</t>
  </si>
  <si>
    <t>PATIENT DETAILS</t>
  </si>
  <si>
    <t>Add Grievance investigation step 2/4: Date of feedback is not a mandatory/require field unless the user selected one of the two options above "meeting" or "telephone" conversation. If meeting or telephone conversation is unchecked then we do not need to enter a date and should be allowed to continue.</t>
  </si>
  <si>
    <t>After we complete/save a grievance investigation, where can we view the investigation information?</t>
  </si>
  <si>
    <t>We decided that we're going to view them on the grivence indicent details. Check the image I just added</t>
  </si>
  <si>
    <t>CLIENT REQUESTED TO REMOVE PATIENT NAME FROM ANY EMAIL NOTIFICATION TO ENSURE HIPAA COMPLIANCE STANDARD ARE MET</t>
  </si>
  <si>
    <t>Data required data to be stored in the US server.</t>
  </si>
  <si>
    <t>Submit a complaint &gt; Change question "Resolved by staff" to "Please select, if concern(s) were resolved by staff present"
THEN
 If "Please select, if concern(s) were resolved by staff present" has not been checked when submitting a new complaint. Can we add this alert "For concerns expressed by a patient or patient representative that were not resolved by staff present, the concern should be considered a Grievance. Please notify the House Supervisor, Charge Nurse or the Administrator on Call (AOC)" 
If "Please select, if concern(s) were resolved by staff present" is checked can we prompt the user to answer: "Who resolved the complaint?"</t>
  </si>
  <si>
    <t>COMPLAINT</t>
  </si>
  <si>
    <t>Incident tracking &gt; Please change card title from Grievance to Complaint &amp; Grievance</t>
  </si>
  <si>
    <t>INCIDENT TRACKING</t>
  </si>
  <si>
    <t>VIEW INVESTIGATION DID NOT TAKE ME TO THE DETAILS PAGE WHEN I CLICKED IT</t>
  </si>
  <si>
    <t>MODIFY GRIEVANCE &gt; VIEW INVESTIGATION: IT TOOK ME TO THE INVESTIGATION ON INCIDENT DETAILS BUT AN ALERT POPPED UP THAT READ: FAILED TO FETCH INCIDENT REVIEWS
10.25.24 I do not see the option to add investigation using this link: https://q-control-frontend-beta.vercel.app/incident/grievance/364/
with these permissions: Quality-Risk Manager, Admin, Staff Health Nurse, Chief Clinical Officer, managers, Department head, Staff</t>
  </si>
  <si>
    <t xml:space="preserve">Confirm adding an investigation is only permissable for certain users:
Grievance investigation &gt; Only a QM has permission to add this investigation
Staff incident report investigation &gt; Only an Employee Health Nurse has permissoin to add this investigation. </t>
  </si>
  <si>
    <t>INVESTIGATION</t>
  </si>
  <si>
    <t>10.8.24 Can only demonstrate once changes are applied
11.7.24 Unable to determine (UTD) at this time
11.14.24 Confirmed demo.user cannot see tracking lists or add investigations</t>
  </si>
  <si>
    <t>ADD SORT TO THE COMPLAINTS TRACKING LIST</t>
  </si>
  <si>
    <t>ATTEMPTED TO ADD INVESTIGATION BUT RECEIVED ERROR = 
Error saving the grievance investigation</t>
  </si>
  <si>
    <t>Grievance list under complaint details, that is already entered, I didn't have a problem until going to "send to department".  Under the select department selection, nothing populated already entered, I didn't have a problem until going to "send to department".  Under the select department selection, nothing populated</t>
  </si>
  <si>
    <t>Column1</t>
  </si>
  <si>
    <t>Column2</t>
  </si>
  <si>
    <t>I couldnt not move beyond step 4/11. Received multiple errors to fill out field for assailant and victim becuse it was not clear that I needed to select the add button before i could continue.</t>
  </si>
  <si>
    <t>We added a message that explains that. "Add details and click "Add Assailant". Same on victim, and witness</t>
  </si>
  <si>
    <t>Step 1/ 11 Describe the physical injury needs to be a multi-select field</t>
  </si>
  <si>
    <t>STEP 5/11 IS A SINGLE SELECT FIELD BUT WHEN I SELECT PATIENT'S FAMILY THE PROGRAM AUTOMATICALLY HIGHLIGHTED THE PATIENT OPTION</t>
  </si>
  <si>
    <t xml:space="preserve">STEP 5/11 AFTER ASSAILANTS RELATIONSHIP TO VICTIM THERE IS A MISSING QUESTION: Did the victim have previous contact with the assailant?  □ Maybe   □ Yes   □ No  □ Unknown </t>
  </si>
  <si>
    <t>STEP 6/11 TYPE OF CONTACT IS MISSING OPTIONS: PLEASE ADD MAIL , RECORDING, AND OTHER</t>
  </si>
  <si>
    <t>STEP 8/11 NOTIFICATION SHOULD BE A MULTI-SELECT OPTION</t>
  </si>
  <si>
    <t>11.7.24 no changes</t>
  </si>
  <si>
    <t>STEP 4/11 CAN REMOVE WITNESSES FROM THIS PART OF THE FORM</t>
  </si>
  <si>
    <t>And put it where? Or would you like it removed completely?</t>
  </si>
  <si>
    <t>WHEN I OPENED A NEW WORKPLACE VIOLENCE INCIDENT THE FORM OPENED ON STEP 9/11. PLEASE CHANGE SO THAT THE FORM OPENS ON STEP 1</t>
  </si>
  <si>
    <t>Step 5/11 &gt; Background options &gt; Please move the "other (explain)" option to the end of the list</t>
  </si>
  <si>
    <r>
      <rPr>
        <sz val="11"/>
        <color rgb="FF000000"/>
        <rFont val="Arial"/>
      </rPr>
      <t xml:space="preserve">WP Violence Tracking List header spelling errors. "Incident </t>
    </r>
    <r>
      <rPr>
        <sz val="11"/>
        <color rgb="FFFF0000"/>
        <rFont val="Arial"/>
      </rPr>
      <t>data</t>
    </r>
    <r>
      <rPr>
        <sz val="11"/>
        <color rgb="FF000000"/>
        <rFont val="Arial"/>
      </rPr>
      <t xml:space="preserve"> &amp; time" should be "Incident Date &amp; Time"
* All titles/headers should be capitalized except articles, prepositions, or conjuctions unless they are the first word. </t>
    </r>
  </si>
  <si>
    <t>step 5/10 &gt; question: were any threats made before the incident occurred &gt; could not select any of the radio buttons</t>
  </si>
  <si>
    <t>TRIED TO SUBMIT A NEW REPORT AND COULD NOT CONTINUE AFTER STEP 10/10 BUT THE REPORT APPEARS IN THE TRACKING LOG.</t>
  </si>
  <si>
    <t>MULTIPLE ISSUES WITH THE INCIDENT DETAILS SCREEN: SEE #643</t>
  </si>
  <si>
    <t>CATEGORY</t>
  </si>
  <si>
    <t>REPORTED BY</t>
  </si>
  <si>
    <t>today</t>
  </si>
  <si>
    <t>No. of work days Items have been In Progress</t>
  </si>
  <si>
    <t xml:space="preserve">step 1/4 - Investigative Findings – what are you going to put in here?  Shouldn’t there be additional sections under here for interviews, medical record findings, other observations/findings – this is how it is on the paper form  </t>
  </si>
  <si>
    <t>In progress</t>
  </si>
  <si>
    <t>08.27.24 no changes online</t>
  </si>
  <si>
    <t xml:space="preserve">STEP 4/4 - Unable to save the investigative form when click on continue it states “error saving incident investigation”   </t>
  </si>
  <si>
    <t xml:space="preserve">STEP 4/4 - Need to remove the word “incident” from the error message – this is not an incident investigation it is a grievance – “error saving grievance investigation” </t>
  </si>
  <si>
    <t>Remove Title: I am reporting a work related</t>
  </si>
  <si>
    <t>STATUS (enter status categories for tasks)</t>
  </si>
  <si>
    <t xml:space="preserve">***RESTRICTED to the assigned roles due to additonal privacy regulations. </t>
  </si>
  <si>
    <t>Report</t>
  </si>
  <si>
    <t>Draft</t>
  </si>
  <si>
    <r>
      <rPr>
        <b/>
        <sz val="11"/>
        <color rgb="FF000000"/>
        <rFont val="Aptos Narrow"/>
        <scheme val="minor"/>
      </rPr>
      <t xml:space="preserve">Delete Drafts 
</t>
    </r>
    <r>
      <rPr>
        <sz val="8"/>
        <color rgb="FF000000"/>
        <rFont val="Aptos Narrow"/>
        <scheme val="minor"/>
      </rPr>
      <t xml:space="preserve">(user may only delete drafts they created)
</t>
    </r>
  </si>
  <si>
    <t>Create</t>
  </si>
  <si>
    <t>Modify</t>
  </si>
  <si>
    <t>Assign to Department</t>
  </si>
  <si>
    <t>Review</t>
  </si>
  <si>
    <t>Close</t>
  </si>
  <si>
    <t>View and Export Report</t>
  </si>
  <si>
    <t>View and Export Tracking Log</t>
  </si>
  <si>
    <t>Assign Severity Rating</t>
  </si>
  <si>
    <t>General Patient Visitor Incident Reports</t>
  </si>
  <si>
    <t>All Users</t>
  </si>
  <si>
    <t xml:space="preserve">Admin </t>
  </si>
  <si>
    <t>Super User
Admin
Manager</t>
  </si>
  <si>
    <t>Super User
Admin</t>
  </si>
  <si>
    <t>Implimented on backend</t>
  </si>
  <si>
    <t xml:space="preserve">Staff Incident Reports***
Employee Health Dept Head needs access to a log of only staff incidents at their assigned facility. </t>
  </si>
  <si>
    <t>Super User
Admin
Manager***</t>
  </si>
  <si>
    <t>Staff Incident Investigation Reports***</t>
  </si>
  <si>
    <t>Lost and Found Incident Reports</t>
  </si>
  <si>
    <t>Grievance Reports</t>
  </si>
  <si>
    <t>Grievance Investigation Reports</t>
  </si>
  <si>
    <t>Medication Error/Near Miss Reports</t>
  </si>
  <si>
    <t>Super User
Admin
Manager (assigned to Pharmacy Dept)
Director (assigned to Pharmacy Dept)</t>
  </si>
  <si>
    <t>ADR Reports</t>
  </si>
  <si>
    <t>Workplace Violence Reports***</t>
  </si>
  <si>
    <t>Super User
Admin
Manager (assigned to HR Dept)
Director (assigned to HR Dept)</t>
  </si>
  <si>
    <t>Workplace Violence Investigation Reports***</t>
  </si>
  <si>
    <t>Complaint Reports</t>
  </si>
  <si>
    <t>Does not Apply</t>
  </si>
  <si>
    <t>A user can not close thier own incident</t>
  </si>
  <si>
    <t>Legend</t>
  </si>
  <si>
    <t>Super User</t>
  </si>
  <si>
    <t>Manager</t>
  </si>
  <si>
    <t>Director</t>
  </si>
  <si>
    <t>User Editor</t>
  </si>
  <si>
    <t>User</t>
  </si>
  <si>
    <t>Title</t>
  </si>
  <si>
    <t>Role</t>
  </si>
  <si>
    <t>Department</t>
  </si>
  <si>
    <t>Department2</t>
  </si>
  <si>
    <t>Department3</t>
  </si>
  <si>
    <t>Department4</t>
  </si>
  <si>
    <t>Department5</t>
  </si>
  <si>
    <t>Department6</t>
  </si>
  <si>
    <t>Department7</t>
  </si>
  <si>
    <t>Department8</t>
  </si>
  <si>
    <t>Department9</t>
  </si>
  <si>
    <t>Department92</t>
  </si>
  <si>
    <t>Department922</t>
  </si>
  <si>
    <t>Quality/Risk Manager</t>
  </si>
  <si>
    <t>Admin</t>
  </si>
  <si>
    <t>Quality/Risk Management </t>
  </si>
  <si>
    <t>Case Manager</t>
  </si>
  <si>
    <t>Case Management </t>
  </si>
  <si>
    <t>Administrator</t>
  </si>
  <si>
    <t>Assigned by QM</t>
  </si>
  <si>
    <t>Chief Clinical Officer</t>
  </si>
  <si>
    <t>Nursing </t>
  </si>
  <si>
    <t>Radiology </t>
  </si>
  <si>
    <t>Laboratory </t>
  </si>
  <si>
    <t>Respiratory Care </t>
  </si>
  <si>
    <t>Therapy </t>
  </si>
  <si>
    <t>Wound Care </t>
  </si>
  <si>
    <t>Infection Control </t>
  </si>
  <si>
    <t>Pharmacy </t>
  </si>
  <si>
    <t>Dialysis </t>
  </si>
  <si>
    <t>Outpatient</t>
  </si>
  <si>
    <t>Emergency Department</t>
  </si>
  <si>
    <t>Nurse Manager</t>
  </si>
  <si>
    <t>Pharmacist</t>
  </si>
  <si>
    <t>Drug Room Nurse</t>
  </si>
  <si>
    <t>Respiratory Therapist</t>
  </si>
  <si>
    <t>Wound Care Nurse</t>
  </si>
  <si>
    <t>Radiology Manager</t>
  </si>
  <si>
    <t>Laboratory  Manager</t>
  </si>
  <si>
    <t>Infection Preventionist</t>
  </si>
  <si>
    <t>Employee Health Nurse</t>
  </si>
  <si>
    <t>Employee Health </t>
  </si>
  <si>
    <t>HIM Manager</t>
  </si>
  <si>
    <t>Health Information Management </t>
  </si>
  <si>
    <t>Dietary Manager</t>
  </si>
  <si>
    <t>Dietary </t>
  </si>
  <si>
    <t>Therapy Manager</t>
  </si>
  <si>
    <t>Human Resources Manager</t>
  </si>
  <si>
    <t>Human Resources </t>
  </si>
  <si>
    <t>Business Office Manager</t>
  </si>
  <si>
    <t>Business Office </t>
  </si>
  <si>
    <t>EVS Manager</t>
  </si>
  <si>
    <t>Environmental Services </t>
  </si>
  <si>
    <t>Materials Manager</t>
  </si>
  <si>
    <t>Materials Management </t>
  </si>
  <si>
    <t>Plant Operations  Manager</t>
  </si>
  <si>
    <t>Plant Operations </t>
  </si>
  <si>
    <t>IT </t>
  </si>
  <si>
    <t>Dialysis Nurse</t>
  </si>
  <si>
    <t>Strong Mind Manager</t>
  </si>
  <si>
    <t>Outpatient </t>
  </si>
  <si>
    <t>Medical Staff </t>
  </si>
  <si>
    <t>Cohesive Clinical</t>
  </si>
  <si>
    <t>Cohesive Executive</t>
  </si>
  <si>
    <t>User Role</t>
  </si>
  <si>
    <t>Draft Report</t>
  </si>
  <si>
    <t>Create Report</t>
  </si>
  <si>
    <t>Modify Report</t>
  </si>
  <si>
    <t>Delete Report</t>
  </si>
  <si>
    <t>Upload</t>
  </si>
  <si>
    <t>List Logs</t>
  </si>
  <si>
    <t>Export</t>
  </si>
  <si>
    <t>Send to Dept</t>
  </si>
  <si>
    <t>Incident Details</t>
  </si>
  <si>
    <t>Incident Investigation</t>
  </si>
  <si>
    <t>Dashboard</t>
  </si>
  <si>
    <t>Access Restricted Information</t>
  </si>
  <si>
    <t>Notifications and Alerts</t>
  </si>
  <si>
    <t>Allow user to give access to restricted information</t>
  </si>
  <si>
    <t>User Accounts</t>
  </si>
  <si>
    <t>Site Design</t>
  </si>
  <si>
    <t>Site Configuration</t>
  </si>
  <si>
    <t>Full Access</t>
  </si>
  <si>
    <t>No Access</t>
  </si>
  <si>
    <t>Limited</t>
  </si>
  <si>
    <t>Read-only</t>
  </si>
  <si>
    <t>View only access</t>
  </si>
  <si>
    <t>Restrictions apply based on assigned dept, facility, title, or access to restricted information</t>
  </si>
  <si>
    <t>No restrictions</t>
  </si>
  <si>
    <t>Do not allow access</t>
  </si>
  <si>
    <t xml:space="preserve">A Super User role is reserved for the person or persons manage and maintain site design and configuration, and has rights to
•	Full Access to all incident reports, incident details, investigations, tracking logs and dashboards for the assigned facility
•	Editing rights to review and modify all facility reports
•	Full rights to view and export facility reports, incident details, investigations, tracking logs or dashboards.
•	Editing Rights to User Accounts including User Creation, Updates and Deactivation
•	Access to Site Design or Site Configuration, Backups, Guest Settings, Department Settings.
</t>
  </si>
  <si>
    <t>Admin 
(this role should be assigned to all quality/risk managers)</t>
  </si>
  <si>
    <t xml:space="preserve">The Admin Role is reserved for the person or persons who manage and maintain the system, and has rights to: 
•	Full Access to all incident reports, incident details, investigations, tracking logs and dashboards for the assigned facility
•	Rights to assign access to restricted information
.      Right to assign severity rating for unrestricted reports
•	Editing rights to review and modify all facility reports
•	Full rights to view and export facility reports, incident details, investigations, tracking logs or dashboards.
•	Editing Rights to User Accounts including User Creation, Updates and Deactivation
</t>
  </si>
  <si>
    <t xml:space="preserve">A Manager role is designed to have the ability to view assigned department content on the site, and has access to the assigned facility
•	Full Access to all unrestricted incident reports, incident details, investigations, tracking logs and dashboards for the assigned department
•	Access to restricted information allowed with Admin permission
•	Access to create and submit a report
•	Access to Notifications and Alerts
•	Access to Review and Submit to Quality/Risk Management
•	No Access to edit User Accounts, Site Design or Site Configuration 
</t>
  </si>
  <si>
    <t xml:space="preserve">A Director role is designed to have the ability to view assigned department content on the site, and has access to the assigned facility:
•	Read-only Access to all incident reports, incident details, investigations, tracking logs and dashboards for the assigned department
•	Access to restricted information allowed with admin permission
•	No editing rights
•	No Access to edit User Accounts, Site Design or Site Configuration 
</t>
  </si>
  <si>
    <t xml:space="preserve">A User Editor role is designed to manage User accounts. 
•	Access to create and submit a report
•	Editing Rights to User Accounts including User Creation, Edits and Deactivation
•	No rights to view, modify, or export facility reports, incident details, investigations, tracking logs or dashboards. 
•	No Access to edit Site Design or Site Configuration 
</t>
  </si>
  <si>
    <t xml:space="preserve">The User Roles is designed to provide basic access to all staff, contract personnel, volunteers, and/or agents of the hospital.
•	Access to draft, create and submit a report, including uploading supporting documentation.
•	No rights to view, modify, delete, review, or export facility reports, incident details, investigations, tracking logs or dashboards.
</t>
  </si>
  <si>
    <t>Department Name </t>
  </si>
  <si>
    <t>Carnegie</t>
  </si>
  <si>
    <t>Mangum</t>
  </si>
  <si>
    <t>Pawhuska</t>
  </si>
  <si>
    <t>Prague</t>
  </si>
  <si>
    <t>Seiling</t>
  </si>
  <si>
    <t>Cohesive</t>
  </si>
  <si>
    <t>Amanda Bray - ADMIN
Angela Williams - Director</t>
  </si>
  <si>
    <t>Shaelene Fipps - ADMIN
Angela Williams - Director</t>
  </si>
  <si>
    <t>Kassey Worley - ADMIN
Angela Williams - Director</t>
  </si>
  <si>
    <t>Roxanne Robertson - Manager</t>
  </si>
  <si>
    <t>Jill Gray - MANAGER
Angelica Burdick - MANAGER</t>
  </si>
  <si>
    <t>Samantha Evans - MANAGER
Jill Gray - Manager
Alex Stearns - Director</t>
  </si>
  <si>
    <t>Jill Gray - Manager</t>
  </si>
  <si>
    <t>Liane Chambers -
Jill Gray - Manager</t>
  </si>
  <si>
    <t>Amos Joseph - Manager
Jill Gray - Manager
John Anderson - Director</t>
  </si>
  <si>
    <t>Karee Kleier - Manager
Ivy Bowden - Director</t>
  </si>
  <si>
    <t>Karee Kleier - Manager</t>
  </si>
  <si>
    <t>Sarah Stockton -Manager</t>
  </si>
  <si>
    <t>Marianne Sutton - MANAGER</t>
  </si>
  <si>
    <t>Dalton Smith - Manager
Jill Gray - Manager</t>
  </si>
  <si>
    <t>Tracy Rollins - Manager</t>
  </si>
  <si>
    <t>Ashley McCartney - MANAGER</t>
  </si>
  <si>
    <t>Alexis Lewis - Manager</t>
  </si>
  <si>
    <t>Joni Stanton - Manager</t>
  </si>
  <si>
    <t>Kenneth Harris - Manager</t>
  </si>
  <si>
    <t>David Lingnau - Manager</t>
  </si>
  <si>
    <t>Ralph Crawley - Manager
Jill Gray - Manager</t>
  </si>
  <si>
    <t>Emergency Room </t>
  </si>
  <si>
    <t>Robin Woodward - Director
Godwin Feh - Director
Chee Her - Director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</si>
</sst>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Aptos Narrow"/>
      <family val="2"/>
      <scheme val="minor"/>
    </font>
    <font>
      <b/>
      <sz val="11"/>
      <color theme="1"/>
      <name val="Aptos Narrow"/>
      <family val="2"/>
      <scheme val="minor"/>
    </font>
    <font>
      <sz val="11"/>
      <color rgb="FF9C0006"/>
      <name val="Aptos Narrow"/>
      <scheme val="minor"/>
    </font>
    <font>
      <sz val="11"/>
      <color rgb="FFFF0000"/>
      <name val="Aptos Narrow"/>
      <scheme val="minor"/>
    </font>
    <font>
      <b/>
      <sz val="11"/>
      <color theme="1"/>
      <name val="Arial"/>
      <family val="2"/>
    </font>
    <font>
      <sz val="11"/>
      <color theme="1"/>
      <name val="Arial"/>
      <family val="2"/>
    </font>
    <font>
      <sz val="11"/>
      <color rgb="FF000000"/>
      <name val="Arial"/>
      <family val="2"/>
    </font>
    <font>
      <sz val="11"/>
      <color rgb="FF9C0006"/>
      <name val="Arial"/>
      <family val="2"/>
    </font>
    <font>
      <sz val="11"/>
      <color rgb="FFFF0000"/>
      <name val="Arial"/>
      <family val="2"/>
    </font>
    <font>
      <sz val="12"/>
      <color rgb="FF000000"/>
      <name val="Arial"/>
      <family val="2"/>
    </font>
    <font>
      <sz val="11"/>
      <color theme="1"/>
      <name val="Arial"/>
    </font>
    <font>
      <b/>
      <sz val="11"/>
      <color rgb="FF000000"/>
      <name val="Arial"/>
      <family val="2"/>
    </font>
    <font>
      <sz val="11"/>
      <color rgb="FF000000"/>
      <name val="Aptos Narrow"/>
      <family val="2"/>
      <scheme val="minor"/>
    </font>
    <font>
      <sz val="11"/>
      <color rgb="FFFF0000"/>
      <name val="Aptos Narrow"/>
      <family val="2"/>
      <scheme val="minor"/>
    </font>
    <font>
      <sz val="11"/>
      <color rgb="FF00B050"/>
      <name val="Aptos Narrow"/>
      <family val="2"/>
      <scheme val="minor"/>
    </font>
    <font>
      <sz val="11"/>
      <color rgb="FF000000"/>
      <name val="Aptos Narrow"/>
      <scheme val="minor"/>
    </font>
    <font>
      <sz val="11"/>
      <color rgb="FF00B050"/>
      <name val="Aptos Narrow"/>
      <scheme val="minor"/>
    </font>
    <font>
      <sz val="11"/>
      <color theme="1"/>
      <name val="Aptos Narrow"/>
      <scheme val="minor"/>
    </font>
    <font>
      <sz val="11"/>
      <color rgb="FF000000"/>
      <name val="Aptos Narrow"/>
      <charset val="1"/>
    </font>
    <font>
      <sz val="11"/>
      <color rgb="FF000000"/>
      <name val="Aptos Narrow"/>
      <family val="2"/>
      <charset val="1"/>
    </font>
    <font>
      <sz val="11"/>
      <color rgb="FF000000"/>
      <name val="Arial"/>
    </font>
    <font>
      <sz val="11"/>
      <color rgb="FFFF0000"/>
      <name val="Arial"/>
    </font>
    <font>
      <strike/>
      <sz val="11"/>
      <color rgb="FF000000"/>
      <name val="Arial"/>
    </font>
    <font>
      <b/>
      <strike/>
      <sz val="11"/>
      <color rgb="FF000000"/>
      <name val="Arial"/>
    </font>
    <font>
      <sz val="11"/>
      <name val="Cambria"/>
      <charset val="1"/>
    </font>
    <font>
      <sz val="11"/>
      <color rgb="FF000000"/>
      <name val="Cambria"/>
      <charset val="1"/>
    </font>
    <font>
      <b/>
      <sz val="11"/>
      <color rgb="FF000000"/>
      <name val="Aptos Narrow"/>
      <scheme val="minor"/>
    </font>
    <font>
      <sz val="8"/>
      <color rgb="FF000000"/>
      <name val="Aptos Narrow"/>
      <scheme val="minor"/>
    </font>
    <font>
      <b/>
      <sz val="11"/>
      <color rgb="FFFF0000"/>
      <name val="Aptos Narrow"/>
      <family val="2"/>
      <scheme val="minor"/>
    </font>
    <font>
      <sz val="11"/>
      <color rgb="FFC00000"/>
      <name val="Arial"/>
      <family val="2"/>
    </font>
    <font>
      <sz val="11"/>
      <color rgb="FF00B050"/>
      <name val="Arial"/>
    </font>
    <font>
      <b/>
      <sz val="11"/>
      <color rgb="FFFF0000"/>
      <name val="Arial"/>
    </font>
    <font>
      <sz val="11"/>
      <color rgb="FF000000"/>
      <name val="Plus Jakarta Sans"/>
      <family val="2"/>
      <charset val="1"/>
    </font>
    <font>
      <sz val="13.5"/>
      <color rgb="FF363636"/>
      <name val="Plus Jakarta Sans"/>
      <family val="2"/>
      <charset val="1"/>
    </font>
    <font>
      <b/>
      <sz val="11"/>
      <color rgb="FF000000"/>
      <name val="Aptos Narrow"/>
      <charset val="1"/>
    </font>
    <font>
      <i/>
      <sz val="11"/>
      <color rgb="FF000000"/>
      <name val="Aptos Narrow"/>
      <charset val="1"/>
    </font>
    <font>
      <sz val="11"/>
      <color rgb="FF000000"/>
      <name val="WordVisiCarriageReturn_MSFontSe"/>
      <charset val="1"/>
    </font>
    <font>
      <sz val="12"/>
      <name val="Aptos"/>
      <charset val="1"/>
    </font>
    <font>
      <sz val="12"/>
      <name val="WordVisiCarriageReturn_MSFontSe"/>
      <charset val="1"/>
    </font>
  </fonts>
  <fills count="12">
    <fill>
      <patternFill patternType="none"/>
    </fill>
    <fill>
      <patternFill patternType="gray125"/>
    </fill>
    <fill>
      <patternFill patternType="solid">
        <fgColor rgb="FFFFC7CE"/>
      </patternFill>
    </fill>
    <fill>
      <patternFill patternType="solid">
        <fgColor indexed="65"/>
        <bgColor rgb="FFFFC7CE"/>
      </patternFill>
    </fill>
    <fill>
      <patternFill patternType="solid">
        <fgColor rgb="FFFFFFFF"/>
        <bgColor indexed="64"/>
      </patternFill>
    </fill>
    <fill>
      <patternFill patternType="solid">
        <fgColor rgb="FFFFFF00"/>
        <bgColor indexed="64"/>
      </patternFill>
    </fill>
    <fill>
      <patternFill patternType="solid">
        <fgColor theme="9" tint="0.79998168889431442"/>
        <bgColor theme="9" tint="0.79998168889431442"/>
      </patternFill>
    </fill>
    <fill>
      <patternFill patternType="solid">
        <fgColor theme="0" tint="-0.14999847407452621"/>
        <bgColor theme="0" tint="-0.14999847407452621"/>
      </patternFill>
    </fill>
    <fill>
      <patternFill patternType="solid">
        <fgColor theme="9" tint="-0.249977111117893"/>
        <bgColor indexed="64"/>
      </patternFill>
    </fill>
    <fill>
      <patternFill patternType="solid">
        <fgColor theme="6"/>
        <bgColor indexed="64"/>
      </patternFill>
    </fill>
    <fill>
      <patternFill patternType="solid">
        <fgColor rgb="FFFF0000"/>
        <bgColor indexed="64"/>
      </patternFill>
    </fill>
    <fill>
      <patternFill patternType="solid">
        <fgColor rgb="FFDAF2D0"/>
        <bgColor indexed="64"/>
      </patternFill>
    </fill>
  </fills>
  <borders count="25">
    <border>
      <left/>
      <right/>
      <top/>
      <bottom/>
      <diagonal/>
    </border>
    <border>
      <left style="thin">
        <color theme="1"/>
      </left>
      <right style="thin">
        <color theme="1"/>
      </right>
      <top/>
      <bottom style="medium">
        <color theme="1"/>
      </bottom>
      <diagonal/>
    </border>
    <border>
      <left style="thin">
        <color theme="1"/>
      </left>
      <right style="thin">
        <color theme="1"/>
      </right>
      <top style="thin">
        <color theme="1"/>
      </top>
      <bottom/>
      <diagonal/>
    </border>
    <border>
      <left style="thin">
        <color theme="9"/>
      </left>
      <right style="thin">
        <color theme="9"/>
      </right>
      <top style="thin">
        <color theme="9"/>
      </top>
      <bottom style="thin">
        <color theme="9"/>
      </bottom>
      <diagonal/>
    </border>
    <border>
      <left style="thin">
        <color theme="9"/>
      </left>
      <right style="thin">
        <color theme="9"/>
      </right>
      <top style="thin">
        <color theme="9"/>
      </top>
      <bottom style="medium">
        <color theme="9"/>
      </bottom>
      <diagonal/>
    </border>
    <border>
      <left/>
      <right style="thin">
        <color rgb="FF000000"/>
      </right>
      <top style="thin">
        <color rgb="FF000000"/>
      </top>
      <bottom style="thin">
        <color auto="1"/>
      </bottom>
      <diagonal/>
    </border>
    <border>
      <left/>
      <right/>
      <top style="thin">
        <color auto="1"/>
      </top>
      <bottom style="thin">
        <color auto="1"/>
      </bottom>
      <diagonal/>
    </border>
    <border>
      <left/>
      <right/>
      <top/>
      <bottom style="thin">
        <color auto="1"/>
      </bottom>
      <diagonal/>
    </border>
    <border>
      <left/>
      <right/>
      <top style="thin">
        <color auto="1"/>
      </top>
      <bottom/>
      <diagonal/>
    </border>
    <border>
      <left style="thin">
        <color theme="9"/>
      </left>
      <right style="thin">
        <color theme="9"/>
      </right>
      <top/>
      <bottom/>
      <diagonal/>
    </border>
    <border>
      <left style="thin">
        <color rgb="FF000000"/>
      </left>
      <right style="thin">
        <color rgb="FF000000"/>
      </right>
      <top style="thin">
        <color rgb="FF000000"/>
      </top>
      <bottom style="thin">
        <color rgb="FF000000"/>
      </bottom>
      <diagonal/>
    </border>
    <border>
      <left style="thin">
        <color theme="7"/>
      </left>
      <right style="thin">
        <color theme="7"/>
      </right>
      <top style="thin">
        <color theme="7"/>
      </top>
      <bottom style="thin">
        <color theme="7"/>
      </bottom>
      <diagonal/>
    </border>
    <border>
      <left style="thin">
        <color theme="7"/>
      </left>
      <right style="thin">
        <color theme="7"/>
      </right>
      <top style="thin">
        <color theme="7"/>
      </top>
      <bottom style="medium">
        <color theme="7"/>
      </bottom>
      <diagonal/>
    </border>
    <border>
      <left style="thin">
        <color theme="1"/>
      </left>
      <right style="thin">
        <color theme="1"/>
      </right>
      <top style="thin">
        <color theme="1"/>
      </top>
      <bottom style="thin">
        <color theme="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3">
    <xf numFmtId="0" fontId="0" fillId="0" borderId="0"/>
    <xf numFmtId="0" fontId="2" fillId="2" borderId="0" applyNumberFormat="0" applyBorder="0" applyAlignment="0" applyProtection="0"/>
    <xf numFmtId="0" fontId="3" fillId="0" borderId="0" applyNumberFormat="0" applyFill="0" applyBorder="0" applyAlignment="0" applyProtection="0"/>
  </cellStyleXfs>
  <cellXfs count="161">
    <xf numFmtId="0" fontId="0" fillId="0" borderId="0" xfId="0"/>
    <xf numFmtId="0" fontId="0" fillId="0" borderId="0" xfId="0" applyAlignment="1">
      <alignment wrapText="1"/>
    </xf>
    <xf numFmtId="0" fontId="1" fillId="0" borderId="1" xfId="0" applyFont="1" applyBorder="1"/>
    <xf numFmtId="0" fontId="1" fillId="0" borderId="1" xfId="0" applyFont="1" applyBorder="1" applyAlignment="1">
      <alignment wrapText="1"/>
    </xf>
    <xf numFmtId="14" fontId="0" fillId="0" borderId="0" xfId="0" applyNumberFormat="1" applyAlignment="1">
      <alignment vertical="top"/>
    </xf>
    <xf numFmtId="0" fontId="0" fillId="0" borderId="0" xfId="0" applyAlignment="1">
      <alignment vertical="top"/>
    </xf>
    <xf numFmtId="0" fontId="0" fillId="0" borderId="0" xfId="0" applyAlignment="1">
      <alignment vertical="top" wrapText="1"/>
    </xf>
    <xf numFmtId="0" fontId="1" fillId="0" borderId="1" xfId="0" applyFont="1" applyBorder="1" applyAlignment="1">
      <alignment horizontal="left" wrapText="1"/>
    </xf>
    <xf numFmtId="14" fontId="0" fillId="0" borderId="0" xfId="0" applyNumberFormat="1" applyAlignment="1">
      <alignment wrapText="1"/>
    </xf>
    <xf numFmtId="0" fontId="4" fillId="0" borderId="1" xfId="0" applyFont="1" applyBorder="1" applyAlignment="1">
      <alignment horizontal="center" wrapText="1"/>
    </xf>
    <xf numFmtId="14" fontId="5" fillId="0" borderId="0" xfId="0" applyNumberFormat="1" applyFont="1" applyAlignment="1">
      <alignment vertical="top"/>
    </xf>
    <xf numFmtId="0" fontId="5" fillId="0" borderId="0" xfId="0" applyFont="1" applyAlignment="1">
      <alignment vertical="top" wrapText="1"/>
    </xf>
    <xf numFmtId="0" fontId="5" fillId="0" borderId="0" xfId="0" applyFont="1" applyAlignment="1">
      <alignment vertical="top"/>
    </xf>
    <xf numFmtId="0" fontId="5" fillId="0" borderId="0" xfId="0" applyFont="1" applyAlignment="1">
      <alignment horizontal="center" vertical="top"/>
    </xf>
    <xf numFmtId="14" fontId="5" fillId="0" borderId="2" xfId="0" applyNumberFormat="1" applyFont="1" applyBorder="1" applyAlignment="1">
      <alignment vertical="top"/>
    </xf>
    <xf numFmtId="14" fontId="6" fillId="0" borderId="2" xfId="0" applyNumberFormat="1" applyFont="1" applyBorder="1" applyAlignment="1">
      <alignment vertical="top" wrapText="1"/>
    </xf>
    <xf numFmtId="0" fontId="7" fillId="2" borderId="0" xfId="1" applyFont="1" applyAlignment="1">
      <alignment vertical="top"/>
    </xf>
    <xf numFmtId="0" fontId="6" fillId="0" borderId="0" xfId="0" applyFont="1" applyAlignment="1">
      <alignment vertical="top" wrapText="1"/>
    </xf>
    <xf numFmtId="0" fontId="6" fillId="0" borderId="2" xfId="0" applyFont="1" applyBorder="1" applyAlignment="1">
      <alignment vertical="top" wrapText="1"/>
    </xf>
    <xf numFmtId="0" fontId="6" fillId="0" borderId="2" xfId="0" applyFont="1" applyBorder="1" applyAlignment="1">
      <alignment horizontal="center" vertical="top" wrapText="1"/>
    </xf>
    <xf numFmtId="0" fontId="4" fillId="0" borderId="1" xfId="0" applyFont="1" applyBorder="1" applyAlignment="1">
      <alignment horizontal="left" wrapText="1"/>
    </xf>
    <xf numFmtId="0" fontId="5" fillId="0" borderId="0" xfId="0" applyFont="1"/>
    <xf numFmtId="0" fontId="4" fillId="0" borderId="1" xfId="0" applyFont="1" applyBorder="1" applyAlignment="1">
      <alignment horizontal="center"/>
    </xf>
    <xf numFmtId="0" fontId="5" fillId="0" borderId="1" xfId="0" applyFont="1" applyBorder="1" applyAlignment="1">
      <alignment horizontal="center" wrapText="1"/>
    </xf>
    <xf numFmtId="0" fontId="5" fillId="0" borderId="1" xfId="0" applyFont="1" applyBorder="1" applyAlignment="1">
      <alignment horizontal="left" wrapText="1"/>
    </xf>
    <xf numFmtId="0" fontId="5" fillId="0" borderId="1" xfId="0" applyFont="1" applyBorder="1" applyAlignment="1">
      <alignment horizontal="center"/>
    </xf>
    <xf numFmtId="0" fontId="5" fillId="0" borderId="0" xfId="0" applyFont="1" applyAlignment="1">
      <alignment horizontal="center"/>
    </xf>
    <xf numFmtId="0" fontId="5" fillId="0" borderId="0" xfId="0" applyFont="1" applyAlignment="1">
      <alignment horizontal="left" vertical="top"/>
    </xf>
    <xf numFmtId="0" fontId="8" fillId="0" borderId="0" xfId="2" applyFont="1" applyAlignment="1">
      <alignment horizontal="left" vertical="top"/>
    </xf>
    <xf numFmtId="0" fontId="5" fillId="0" borderId="0" xfId="0" applyFont="1" applyAlignment="1">
      <alignment horizontal="left"/>
    </xf>
    <xf numFmtId="0" fontId="5" fillId="0" borderId="1" xfId="0" applyFont="1" applyBorder="1" applyAlignment="1">
      <alignment horizontal="left"/>
    </xf>
    <xf numFmtId="14" fontId="5" fillId="0" borderId="0" xfId="0" applyNumberFormat="1" applyFont="1" applyAlignment="1">
      <alignment horizontal="left" vertical="top"/>
    </xf>
    <xf numFmtId="14" fontId="6" fillId="0" borderId="0" xfId="0" applyNumberFormat="1" applyFont="1" applyAlignment="1">
      <alignment horizontal="left" vertical="top" wrapText="1"/>
    </xf>
    <xf numFmtId="0" fontId="0" fillId="0" borderId="0" xfId="0" applyAlignment="1">
      <alignment horizontal="left"/>
    </xf>
    <xf numFmtId="0" fontId="4" fillId="0" borderId="1" xfId="0" applyFont="1" applyBorder="1"/>
    <xf numFmtId="0" fontId="4" fillId="0" borderId="1" xfId="0" applyFont="1" applyBorder="1" applyAlignment="1">
      <alignment wrapText="1"/>
    </xf>
    <xf numFmtId="0" fontId="4" fillId="0" borderId="1" xfId="0" applyFont="1" applyBorder="1" applyAlignment="1">
      <alignment horizontal="left"/>
    </xf>
    <xf numFmtId="0" fontId="5" fillId="0" borderId="0" xfId="0" applyFont="1" applyAlignment="1">
      <alignment horizontal="left" wrapText="1"/>
    </xf>
    <xf numFmtId="14" fontId="5" fillId="0" borderId="0" xfId="0" applyNumberFormat="1" applyFont="1"/>
    <xf numFmtId="0" fontId="5" fillId="0" borderId="0" xfId="0" applyFont="1" applyAlignment="1">
      <alignment wrapText="1"/>
    </xf>
    <xf numFmtId="0" fontId="9" fillId="0" borderId="0" xfId="0" applyFont="1" applyAlignment="1">
      <alignment vertical="top" wrapText="1"/>
    </xf>
    <xf numFmtId="0" fontId="8" fillId="0" borderId="0" xfId="0" applyFont="1" applyAlignment="1">
      <alignment vertical="top" wrapText="1"/>
    </xf>
    <xf numFmtId="14" fontId="5" fillId="0" borderId="0" xfId="0" applyNumberFormat="1" applyFont="1" applyAlignment="1">
      <alignment horizontal="center" vertical="top"/>
    </xf>
    <xf numFmtId="0" fontId="9" fillId="0" borderId="0" xfId="0" applyFont="1" applyAlignment="1">
      <alignment vertical="top"/>
    </xf>
    <xf numFmtId="0" fontId="5" fillId="0" borderId="0" xfId="0" applyFont="1" applyAlignment="1">
      <alignment horizontal="left" vertical="top" wrapText="1"/>
    </xf>
    <xf numFmtId="0" fontId="6" fillId="0" borderId="0" xfId="0" applyFont="1" applyAlignment="1">
      <alignment horizontal="left" vertical="top" wrapText="1"/>
    </xf>
    <xf numFmtId="0" fontId="9" fillId="0" borderId="0" xfId="0" applyFont="1" applyAlignment="1">
      <alignment horizontal="left" vertical="top" wrapText="1"/>
    </xf>
    <xf numFmtId="0" fontId="4" fillId="0" borderId="0" xfId="0" applyFont="1"/>
    <xf numFmtId="0" fontId="5" fillId="0" borderId="0" xfId="0" pivotButton="1" applyFont="1"/>
    <xf numFmtId="14" fontId="10" fillId="0" borderId="0" xfId="0" applyNumberFormat="1" applyFont="1" applyAlignment="1">
      <alignment vertical="top"/>
    </xf>
    <xf numFmtId="0" fontId="0" fillId="0" borderId="0" xfId="0" applyAlignment="1">
      <alignment horizontal="center"/>
    </xf>
    <xf numFmtId="0" fontId="4" fillId="0" borderId="1" xfId="0" applyFont="1" applyBorder="1" applyAlignment="1">
      <alignment horizontal="center" vertical="top" wrapText="1"/>
    </xf>
    <xf numFmtId="0" fontId="4" fillId="0" borderId="1" xfId="0" applyFont="1" applyBorder="1" applyAlignment="1">
      <alignment horizontal="center" vertical="center" wrapText="1"/>
    </xf>
    <xf numFmtId="0" fontId="11" fillId="4" borderId="0" xfId="0" applyFont="1" applyFill="1" applyAlignment="1">
      <alignment vertical="top" wrapText="1"/>
    </xf>
    <xf numFmtId="0" fontId="17" fillId="0" borderId="0" xfId="0" applyFont="1" applyAlignment="1">
      <alignment vertical="top" wrapText="1"/>
    </xf>
    <xf numFmtId="0" fontId="4" fillId="0" borderId="1" xfId="0" applyFont="1" applyBorder="1" applyAlignment="1">
      <alignment vertical="top"/>
    </xf>
    <xf numFmtId="0" fontId="4" fillId="0" borderId="1" xfId="0" applyFont="1" applyBorder="1" applyAlignment="1">
      <alignment vertical="top" wrapText="1"/>
    </xf>
    <xf numFmtId="0" fontId="4" fillId="0" borderId="1" xfId="0" applyFont="1" applyBorder="1" applyAlignment="1">
      <alignment horizontal="left" vertical="top" wrapText="1"/>
    </xf>
    <xf numFmtId="0" fontId="18" fillId="0" borderId="0" xfId="0" applyFont="1" applyAlignment="1">
      <alignment vertical="top" wrapText="1"/>
    </xf>
    <xf numFmtId="0" fontId="0" fillId="0" borderId="0" xfId="0" pivotButton="1"/>
    <xf numFmtId="0" fontId="7" fillId="3" borderId="0" xfId="0" applyFont="1" applyFill="1"/>
    <xf numFmtId="0" fontId="5" fillId="0" borderId="0" xfId="0" pivotButton="1" applyFont="1" applyAlignment="1">
      <alignment vertical="center"/>
    </xf>
    <xf numFmtId="0" fontId="5" fillId="0" borderId="0" xfId="0" applyFont="1" applyAlignment="1">
      <alignment vertical="center"/>
    </xf>
    <xf numFmtId="0" fontId="19" fillId="0" borderId="0" xfId="0" applyFont="1" applyAlignment="1">
      <alignment vertical="top" wrapText="1"/>
    </xf>
    <xf numFmtId="0" fontId="20" fillId="0" borderId="0" xfId="0" applyFont="1" applyAlignment="1">
      <alignment vertical="top" wrapText="1"/>
    </xf>
    <xf numFmtId="0" fontId="22" fillId="0" borderId="0" xfId="0" applyFont="1" applyAlignment="1">
      <alignment vertical="top" wrapText="1"/>
    </xf>
    <xf numFmtId="0" fontId="18" fillId="0" borderId="0" xfId="0" applyFont="1" applyAlignment="1">
      <alignment wrapText="1"/>
    </xf>
    <xf numFmtId="0" fontId="6" fillId="4" borderId="0" xfId="0" applyFont="1" applyFill="1" applyAlignment="1">
      <alignment vertical="top" wrapText="1"/>
    </xf>
    <xf numFmtId="0" fontId="5" fillId="0" borderId="0" xfId="0" applyFont="1" applyAlignment="1">
      <alignment horizontal="right" vertical="top"/>
    </xf>
    <xf numFmtId="0" fontId="5" fillId="5" borderId="0" xfId="0" applyFont="1" applyFill="1" applyAlignment="1">
      <alignment vertical="top" wrapText="1"/>
    </xf>
    <xf numFmtId="0" fontId="13" fillId="0" borderId="0" xfId="0" applyFont="1" applyAlignment="1">
      <alignment vertical="top" wrapText="1"/>
    </xf>
    <xf numFmtId="0" fontId="1" fillId="0" borderId="0" xfId="0" applyFont="1"/>
    <xf numFmtId="0" fontId="1" fillId="0" borderId="4" xfId="0" applyFont="1" applyBorder="1"/>
    <xf numFmtId="0" fontId="0" fillId="6" borderId="3" xfId="0" applyFill="1" applyBorder="1"/>
    <xf numFmtId="0" fontId="0" fillId="0" borderId="3" xfId="0" applyBorder="1"/>
    <xf numFmtId="0" fontId="24" fillId="0" borderId="7" xfId="0" applyFont="1" applyBorder="1" applyAlignment="1">
      <alignment vertical="top" wrapText="1"/>
    </xf>
    <xf numFmtId="0" fontId="24" fillId="0" borderId="5" xfId="0" applyFont="1" applyBorder="1" applyAlignment="1">
      <alignment vertical="top" wrapText="1"/>
    </xf>
    <xf numFmtId="0" fontId="24" fillId="0" borderId="6" xfId="0" applyFont="1" applyBorder="1" applyAlignment="1">
      <alignment vertical="top" wrapText="1"/>
    </xf>
    <xf numFmtId="0" fontId="24" fillId="0" borderId="8" xfId="0" applyFont="1" applyBorder="1" applyAlignment="1">
      <alignment vertical="top" wrapText="1"/>
    </xf>
    <xf numFmtId="0" fontId="24" fillId="0" borderId="7" xfId="0" applyFont="1" applyBorder="1" applyAlignment="1">
      <alignment vertical="top"/>
    </xf>
    <xf numFmtId="0" fontId="24" fillId="0" borderId="6" xfId="0" applyFont="1" applyBorder="1" applyAlignment="1">
      <alignment vertical="top"/>
    </xf>
    <xf numFmtId="0" fontId="24" fillId="0" borderId="8" xfId="0" applyFont="1" applyBorder="1" applyAlignment="1">
      <alignment vertical="top"/>
    </xf>
    <xf numFmtId="0" fontId="13" fillId="0" borderId="0" xfId="0" applyFont="1"/>
    <xf numFmtId="0" fontId="1" fillId="0" borderId="9" xfId="0" applyFont="1" applyBorder="1"/>
    <xf numFmtId="0" fontId="13" fillId="0" borderId="0" xfId="0" applyFont="1" applyAlignment="1">
      <alignment vertical="top"/>
    </xf>
    <xf numFmtId="0" fontId="0" fillId="6" borderId="10" xfId="0" applyFill="1" applyBorder="1" applyAlignment="1">
      <alignment vertical="top"/>
    </xf>
    <xf numFmtId="0" fontId="0" fillId="0" borderId="10" xfId="0" applyBorder="1" applyAlignment="1">
      <alignment vertical="top"/>
    </xf>
    <xf numFmtId="0" fontId="0" fillId="0" borderId="10" xfId="0" applyBorder="1" applyAlignment="1">
      <alignment horizontal="left" vertical="top" wrapText="1"/>
    </xf>
    <xf numFmtId="0" fontId="26" fillId="0" borderId="0" xfId="0" applyFont="1" applyAlignment="1">
      <alignment horizontal="center" vertical="top" wrapText="1"/>
    </xf>
    <xf numFmtId="0" fontId="0" fillId="0" borderId="11" xfId="0" applyBorder="1"/>
    <xf numFmtId="0" fontId="1" fillId="0" borderId="12" xfId="0" applyFont="1" applyBorder="1"/>
    <xf numFmtId="14" fontId="0" fillId="0" borderId="0" xfId="0" applyNumberFormat="1"/>
    <xf numFmtId="0" fontId="8" fillId="0" borderId="0" xfId="0" applyFont="1" applyAlignment="1">
      <alignment horizontal="left" vertical="top" wrapText="1"/>
    </xf>
    <xf numFmtId="0" fontId="8" fillId="5" borderId="0" xfId="0" applyFont="1" applyFill="1" applyAlignment="1">
      <alignment vertical="top" wrapText="1"/>
    </xf>
    <xf numFmtId="0" fontId="10" fillId="5" borderId="0" xfId="0" applyFont="1" applyFill="1" applyAlignment="1">
      <alignment vertical="top" wrapText="1"/>
    </xf>
    <xf numFmtId="0" fontId="8" fillId="4" borderId="0" xfId="0" applyFont="1" applyFill="1" applyAlignment="1">
      <alignment vertical="top" wrapText="1"/>
    </xf>
    <xf numFmtId="14" fontId="13" fillId="0" borderId="0" xfId="0" applyNumberFormat="1" applyFont="1" applyAlignment="1">
      <alignment vertical="top"/>
    </xf>
    <xf numFmtId="0" fontId="25" fillId="0" borderId="0" xfId="0" applyFont="1" applyAlignment="1">
      <alignment vertical="top"/>
    </xf>
    <xf numFmtId="0" fontId="25" fillId="0" borderId="0" xfId="0" applyFont="1" applyAlignment="1">
      <alignment vertical="top" wrapText="1"/>
    </xf>
    <xf numFmtId="0" fontId="12" fillId="0" borderId="0" xfId="0" applyFont="1" applyAlignment="1">
      <alignment vertical="top" wrapText="1"/>
    </xf>
    <xf numFmtId="0" fontId="28" fillId="0" borderId="0" xfId="0" applyFont="1" applyAlignment="1">
      <alignment vertical="top" wrapText="1"/>
    </xf>
    <xf numFmtId="0" fontId="10" fillId="0" borderId="0" xfId="0" applyFont="1" applyAlignment="1">
      <alignment vertical="top" wrapText="1"/>
    </xf>
    <xf numFmtId="14" fontId="5" fillId="7" borderId="13" xfId="0" applyNumberFormat="1" applyFont="1" applyFill="1" applyBorder="1" applyAlignment="1">
      <alignment vertical="top"/>
    </xf>
    <xf numFmtId="0" fontId="29" fillId="0" borderId="0" xfId="0" applyFont="1"/>
    <xf numFmtId="14" fontId="12" fillId="0" borderId="0" xfId="0" applyNumberFormat="1" applyFont="1" applyAlignment="1">
      <alignment vertical="top"/>
    </xf>
    <xf numFmtId="0" fontId="12" fillId="0" borderId="0" xfId="0" applyFont="1" applyAlignment="1">
      <alignment vertical="top"/>
    </xf>
    <xf numFmtId="0" fontId="15" fillId="0" borderId="0" xfId="0" applyFont="1" applyAlignment="1">
      <alignment vertical="top" wrapText="1"/>
    </xf>
    <xf numFmtId="0" fontId="10" fillId="0" borderId="0" xfId="0" applyFont="1"/>
    <xf numFmtId="14" fontId="5" fillId="8" borderId="0" xfId="0" applyNumberFormat="1" applyFont="1" applyFill="1" applyAlignment="1">
      <alignment vertical="top"/>
    </xf>
    <xf numFmtId="0" fontId="5" fillId="8" borderId="0" xfId="0" applyFont="1" applyFill="1" applyAlignment="1">
      <alignment vertical="top" wrapText="1"/>
    </xf>
    <xf numFmtId="0" fontId="5" fillId="8" borderId="0" xfId="0" applyFont="1" applyFill="1" applyAlignment="1">
      <alignment horizontal="left" vertical="top"/>
    </xf>
    <xf numFmtId="0" fontId="5" fillId="8" borderId="0" xfId="0" applyFont="1" applyFill="1" applyAlignment="1">
      <alignment vertical="top"/>
    </xf>
    <xf numFmtId="0" fontId="5" fillId="8" borderId="0" xfId="0" applyFont="1" applyFill="1" applyAlignment="1">
      <alignment horizontal="center" vertical="top"/>
    </xf>
    <xf numFmtId="0" fontId="0" fillId="8" borderId="0" xfId="0" applyFill="1"/>
    <xf numFmtId="14" fontId="5" fillId="8" borderId="0" xfId="0" applyNumberFormat="1" applyFont="1" applyFill="1" applyAlignment="1">
      <alignment horizontal="right" vertical="top"/>
    </xf>
    <xf numFmtId="0" fontId="6" fillId="8" borderId="0" xfId="0" applyFont="1" applyFill="1" applyAlignment="1">
      <alignment vertical="top" wrapText="1"/>
    </xf>
    <xf numFmtId="0" fontId="5" fillId="8" borderId="0" xfId="0" applyFont="1" applyFill="1" applyAlignment="1">
      <alignment horizontal="left" vertical="top" wrapText="1"/>
    </xf>
    <xf numFmtId="14" fontId="5" fillId="8" borderId="0" xfId="0" applyNumberFormat="1" applyFont="1" applyFill="1" applyAlignment="1">
      <alignment horizontal="left" vertical="top"/>
    </xf>
    <xf numFmtId="0" fontId="5" fillId="8" borderId="0" xfId="0" applyFont="1" applyFill="1"/>
    <xf numFmtId="14" fontId="0" fillId="8" borderId="0" xfId="0" applyNumberFormat="1" applyFill="1"/>
    <xf numFmtId="14" fontId="5" fillId="8" borderId="0" xfId="0" applyNumberFormat="1" applyFont="1" applyFill="1" applyAlignment="1">
      <alignment horizontal="center" vertical="top"/>
    </xf>
    <xf numFmtId="0" fontId="10" fillId="8" borderId="0" xfId="0" applyFont="1" applyFill="1" applyAlignment="1">
      <alignment vertical="top" wrapText="1"/>
    </xf>
    <xf numFmtId="0" fontId="8" fillId="8" borderId="0" xfId="0" applyFont="1" applyFill="1" applyAlignment="1">
      <alignment vertical="top" wrapText="1"/>
    </xf>
    <xf numFmtId="14" fontId="5" fillId="9" borderId="0" xfId="0" applyNumberFormat="1" applyFont="1" applyFill="1" applyAlignment="1">
      <alignment vertical="top"/>
    </xf>
    <xf numFmtId="0" fontId="5" fillId="9" borderId="0" xfId="0" applyFont="1" applyFill="1" applyAlignment="1">
      <alignment vertical="top" wrapText="1"/>
    </xf>
    <xf numFmtId="0" fontId="5" fillId="9" borderId="0" xfId="0" applyFont="1" applyFill="1" applyAlignment="1">
      <alignment horizontal="left" vertical="top"/>
    </xf>
    <xf numFmtId="0" fontId="5" fillId="9" borderId="0" xfId="0" applyFont="1" applyFill="1" applyAlignment="1">
      <alignment vertical="top"/>
    </xf>
    <xf numFmtId="0" fontId="5" fillId="9" borderId="0" xfId="0" applyFont="1" applyFill="1" applyAlignment="1">
      <alignment horizontal="center" vertical="top"/>
    </xf>
    <xf numFmtId="0" fontId="0" fillId="9" borderId="0" xfId="0" applyFill="1"/>
    <xf numFmtId="0" fontId="0" fillId="10" borderId="0" xfId="0" applyFill="1"/>
    <xf numFmtId="0" fontId="0" fillId="10" borderId="0" xfId="0" applyFill="1" applyAlignment="1">
      <alignment vertical="top"/>
    </xf>
    <xf numFmtId="0" fontId="1" fillId="10" borderId="0" xfId="0" applyFont="1" applyFill="1" applyAlignment="1">
      <alignment vertical="top"/>
    </xf>
    <xf numFmtId="0" fontId="32" fillId="0" borderId="0" xfId="0" applyFont="1" applyAlignment="1">
      <alignment vertical="top" wrapText="1"/>
    </xf>
    <xf numFmtId="0" fontId="33" fillId="0" borderId="0" xfId="0" applyFont="1" applyAlignment="1">
      <alignment vertical="top" wrapText="1"/>
    </xf>
    <xf numFmtId="0" fontId="34" fillId="11" borderId="14" xfId="0" applyFont="1" applyFill="1" applyBorder="1" applyAlignment="1">
      <alignment vertical="top" wrapText="1"/>
    </xf>
    <xf numFmtId="0" fontId="34" fillId="0" borderId="15" xfId="0" applyFont="1" applyBorder="1" applyAlignment="1">
      <alignment horizontal="center" vertical="top" wrapText="1"/>
    </xf>
    <xf numFmtId="0" fontId="34" fillId="0" borderId="10" xfId="0" applyFont="1" applyBorder="1" applyAlignment="1">
      <alignment horizontal="center" vertical="top" wrapText="1"/>
    </xf>
    <xf numFmtId="0" fontId="18" fillId="11" borderId="16" xfId="0" applyFont="1" applyFill="1" applyBorder="1" applyAlignment="1">
      <alignment vertical="top" wrapText="1"/>
    </xf>
    <xf numFmtId="0" fontId="18" fillId="0" borderId="17" xfId="0" applyFont="1" applyBorder="1" applyAlignment="1">
      <alignment vertical="top" wrapText="1"/>
    </xf>
    <xf numFmtId="0" fontId="18" fillId="0" borderId="18" xfId="0" applyFont="1" applyBorder="1" applyAlignment="1">
      <alignment vertical="top" wrapText="1"/>
    </xf>
    <xf numFmtId="0" fontId="35" fillId="11" borderId="19" xfId="0" applyFont="1" applyFill="1" applyBorder="1" applyAlignment="1">
      <alignment vertical="top" wrapText="1"/>
    </xf>
    <xf numFmtId="0" fontId="18" fillId="0" borderId="20" xfId="0" applyFont="1" applyBorder="1" applyAlignment="1">
      <alignment vertical="top" wrapText="1"/>
    </xf>
    <xf numFmtId="0" fontId="18" fillId="0" borderId="21" xfId="0" applyFont="1" applyBorder="1" applyAlignment="1">
      <alignment vertical="top" wrapText="1"/>
    </xf>
    <xf numFmtId="0" fontId="35" fillId="11" borderId="20" xfId="0" applyFont="1" applyFill="1" applyBorder="1" applyAlignment="1">
      <alignment vertical="top"/>
    </xf>
    <xf numFmtId="0" fontId="0" fillId="0" borderId="21" xfId="0" applyBorder="1" applyAlignment="1">
      <alignment vertical="top" wrapText="1"/>
    </xf>
    <xf numFmtId="0" fontId="18" fillId="11" borderId="22" xfId="0" applyFont="1" applyFill="1" applyBorder="1" applyAlignment="1">
      <alignment vertical="top" wrapText="1"/>
    </xf>
    <xf numFmtId="0" fontId="18" fillId="0" borderId="23" xfId="0" applyFont="1" applyBorder="1" applyAlignment="1">
      <alignment vertical="top" wrapText="1"/>
    </xf>
    <xf numFmtId="0" fontId="0" fillId="0" borderId="24" xfId="0" applyBorder="1" applyAlignment="1">
      <alignment vertical="top" wrapText="1"/>
    </xf>
    <xf numFmtId="0" fontId="18" fillId="0" borderId="16" xfId="0" applyFont="1" applyBorder="1" applyAlignment="1">
      <alignment vertical="top" wrapText="1"/>
    </xf>
    <xf numFmtId="0" fontId="38" fillId="0" borderId="19" xfId="0" applyFont="1" applyBorder="1" applyAlignment="1">
      <alignment vertical="top" wrapText="1"/>
    </xf>
    <xf numFmtId="0" fontId="0" fillId="0" borderId="19"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18" fillId="11" borderId="19" xfId="0" applyFont="1" applyFill="1" applyBorder="1" applyAlignment="1">
      <alignment vertical="top" wrapText="1"/>
    </xf>
    <xf numFmtId="0" fontId="0" fillId="11" borderId="19" xfId="0" applyFill="1" applyBorder="1" applyAlignment="1">
      <alignment vertical="top" wrapText="1"/>
    </xf>
    <xf numFmtId="0" fontId="0" fillId="11" borderId="22" xfId="0" applyFill="1" applyBorder="1" applyAlignment="1">
      <alignment vertical="top" wrapText="1"/>
    </xf>
    <xf numFmtId="0" fontId="35" fillId="0" borderId="19" xfId="0" applyFont="1" applyBorder="1" applyAlignment="1">
      <alignment vertical="top" wrapText="1"/>
    </xf>
    <xf numFmtId="0" fontId="18" fillId="0" borderId="19" xfId="0" applyFont="1" applyBorder="1" applyAlignment="1">
      <alignment vertical="top" wrapText="1"/>
    </xf>
    <xf numFmtId="0" fontId="0" fillId="0" borderId="10" xfId="0" applyBorder="1" applyAlignment="1">
      <alignment horizontal="left" vertical="top" wrapText="1"/>
    </xf>
    <xf numFmtId="0" fontId="0" fillId="0" borderId="10" xfId="0" applyBorder="1" applyAlignment="1">
      <alignment horizontal="left" vertical="top"/>
    </xf>
    <xf numFmtId="0" fontId="0" fillId="6" borderId="10" xfId="0" applyFill="1" applyBorder="1" applyAlignment="1">
      <alignment vertical="top" wrapText="1"/>
    </xf>
  </cellXfs>
  <cellStyles count="3">
    <cellStyle name="Bad" xfId="1" builtinId="27"/>
    <cellStyle name="Normal" xfId="0" builtinId="0"/>
    <cellStyle name="Warning Text" xfId="2" builtinId="11"/>
  </cellStyles>
  <dxfs count="295">
    <dxf>
      <font>
        <b val="0"/>
        <i val="0"/>
        <strike val="0"/>
        <condense val="0"/>
        <extend val="0"/>
        <outline val="0"/>
        <shadow val="0"/>
        <u val="none"/>
        <vertAlign val="baseline"/>
        <sz val="11"/>
        <color auto="1"/>
        <name val="Cambria"/>
        <charset val="1"/>
        <scheme val="none"/>
      </font>
      <alignment horizontal="general" vertical="top" textRotation="0" wrapText="0" indent="0" justifyLastLine="0" shrinkToFit="0" readingOrder="0"/>
      <border diagonalUp="0" diagonalDown="0">
        <left/>
        <right/>
        <top style="thin">
          <color auto="1"/>
        </top>
        <bottom style="thin">
          <color auto="1"/>
        </bottom>
        <vertical/>
        <horizontal/>
      </border>
    </dxf>
    <dxf>
      <font>
        <b val="0"/>
        <i val="0"/>
        <strike val="0"/>
        <condense val="0"/>
        <extend val="0"/>
        <outline val="0"/>
        <shadow val="0"/>
        <u val="none"/>
        <vertAlign val="baseline"/>
        <sz val="11"/>
        <color auto="1"/>
        <name val="Cambria"/>
        <charset val="1"/>
        <scheme val="none"/>
      </font>
      <alignment horizontal="general" vertical="top" textRotation="0" wrapText="0" indent="0" justifyLastLine="0" shrinkToFit="0" readingOrder="0"/>
      <border diagonalUp="0" diagonalDown="0">
        <left/>
        <right/>
        <top style="thin">
          <color auto="1"/>
        </top>
        <bottom style="thin">
          <color auto="1"/>
        </bottom>
        <vertical/>
        <horizontal/>
      </border>
    </dxf>
    <dxf>
      <font>
        <b val="0"/>
        <i val="0"/>
        <strike val="0"/>
        <condense val="0"/>
        <extend val="0"/>
        <outline val="0"/>
        <shadow val="0"/>
        <u val="none"/>
        <vertAlign val="baseline"/>
        <sz val="11"/>
        <color auto="1"/>
        <name val="Cambria"/>
        <charset val="1"/>
        <scheme val="none"/>
      </font>
      <alignment horizontal="general" vertical="top" textRotation="0" wrapText="0" indent="0" justifyLastLine="0" shrinkToFit="0" readingOrder="0"/>
      <border diagonalUp="0" diagonalDown="0">
        <left/>
        <right/>
        <top style="thin">
          <color auto="1"/>
        </top>
        <bottom style="thin">
          <color auto="1"/>
        </bottom>
        <vertical/>
        <horizontal/>
      </border>
    </dxf>
    <dxf>
      <font>
        <b val="0"/>
        <i val="0"/>
        <strike val="0"/>
        <condense val="0"/>
        <extend val="0"/>
        <outline val="0"/>
        <shadow val="0"/>
        <u val="none"/>
        <vertAlign val="baseline"/>
        <sz val="11"/>
        <color auto="1"/>
        <name val="Cambria"/>
        <charset val="1"/>
        <scheme val="none"/>
      </font>
      <alignment horizontal="general" vertical="top" textRotation="0" wrapText="0" indent="0" justifyLastLine="0" shrinkToFit="0" readingOrder="0"/>
      <border diagonalUp="0" diagonalDown="0">
        <left/>
        <right/>
        <top style="thin">
          <color auto="1"/>
        </top>
        <bottom style="thin">
          <color auto="1"/>
        </bottom>
        <vertical/>
        <horizontal/>
      </border>
    </dxf>
    <dxf>
      <font>
        <b val="0"/>
        <i val="0"/>
        <strike val="0"/>
        <condense val="0"/>
        <extend val="0"/>
        <outline val="0"/>
        <shadow val="0"/>
        <u val="none"/>
        <vertAlign val="baseline"/>
        <sz val="11"/>
        <color auto="1"/>
        <name val="Cambria"/>
        <charset val="1"/>
        <scheme val="none"/>
      </font>
      <alignment horizontal="general" vertical="top" textRotation="0" wrapText="0" indent="0" justifyLastLine="0" shrinkToFit="0" readingOrder="0"/>
      <border diagonalUp="0" diagonalDown="0">
        <left/>
        <right/>
        <top style="thin">
          <color auto="1"/>
        </top>
        <bottom style="thin">
          <color auto="1"/>
        </bottom>
        <vertical/>
        <horizontal/>
      </border>
    </dxf>
    <dxf>
      <font>
        <b val="0"/>
        <i val="0"/>
        <strike val="0"/>
        <condense val="0"/>
        <extend val="0"/>
        <outline val="0"/>
        <shadow val="0"/>
        <u val="none"/>
        <vertAlign val="baseline"/>
        <sz val="11"/>
        <color auto="1"/>
        <name val="Cambria"/>
        <charset val="1"/>
        <scheme val="none"/>
      </font>
      <alignment horizontal="general" vertical="top" textRotation="0" wrapText="1" indent="0" justifyLastLine="0" shrinkToFit="0" readingOrder="0"/>
      <border diagonalUp="0" diagonalDown="0">
        <left/>
        <right/>
        <top style="thin">
          <color auto="1"/>
        </top>
        <bottom style="thin">
          <color auto="1"/>
        </bottom>
        <vertical/>
        <horizontal/>
      </border>
    </dxf>
    <dxf>
      <font>
        <b val="0"/>
        <i val="0"/>
        <strike val="0"/>
        <condense val="0"/>
        <extend val="0"/>
        <outline val="0"/>
        <shadow val="0"/>
        <u val="none"/>
        <vertAlign val="baseline"/>
        <sz val="11"/>
        <color auto="1"/>
        <name val="Cambria"/>
        <charset val="1"/>
        <scheme val="none"/>
      </font>
      <alignment horizontal="general" vertical="top" textRotation="0" wrapText="1" indent="0" justifyLastLine="0" shrinkToFit="0" readingOrder="0"/>
      <border diagonalUp="0" diagonalDown="0">
        <left/>
        <right/>
        <top style="thin">
          <color auto="1"/>
        </top>
        <bottom style="thin">
          <color auto="1"/>
        </bottom>
        <vertical/>
        <horizontal/>
      </border>
    </dxf>
    <dxf>
      <border outline="0">
        <top style="thin">
          <color auto="1"/>
        </top>
      </border>
    </dxf>
    <dxf>
      <border outline="0">
        <bottom style="thin">
          <color auto="1"/>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mbria"/>
        <charset val="1"/>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Cambria"/>
        <charset val="1"/>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border diagonalUp="0" diagonalDown="0">
        <left style="thin">
          <color theme="9"/>
        </left>
        <right style="thin">
          <color theme="9"/>
        </right>
        <top style="thin">
          <color theme="9"/>
        </top>
        <bottom style="thin">
          <color theme="9"/>
        </bottom>
        <vertical/>
        <horizontal/>
      </border>
    </dxf>
    <dxf>
      <font>
        <b/>
        <i val="0"/>
        <strike val="0"/>
        <condense val="0"/>
        <extend val="0"/>
        <outline val="0"/>
        <shadow val="0"/>
        <u val="none"/>
        <vertAlign val="baseline"/>
        <sz val="11"/>
        <color theme="1"/>
        <name val="Aptos Narrow"/>
        <family val="2"/>
        <scheme val="minor"/>
      </font>
      <border diagonalUp="0" diagonalDown="0" outline="0">
        <left style="thin">
          <color theme="9"/>
        </left>
        <right style="thin">
          <color theme="9"/>
        </right>
        <top/>
        <bottom/>
      </border>
    </dxf>
    <dxf>
      <alignment vertical="top"/>
    </dxf>
    <dxf>
      <alignment vertical="top"/>
    </dxf>
    <dxf>
      <alignment vertical="top"/>
    </dxf>
    <dxf>
      <alignment vertical="top"/>
    </dxf>
    <dxf>
      <font>
        <b/>
        <i val="0"/>
        <strike val="0"/>
        <condense val="0"/>
        <extend val="0"/>
        <outline val="0"/>
        <shadow val="0"/>
        <u val="none"/>
        <vertAlign val="baseline"/>
        <sz val="11"/>
        <color theme="1"/>
        <name val="Aptos Narrow"/>
        <family val="2"/>
        <scheme val="minor"/>
      </font>
      <alignment vertical="top"/>
    </dxf>
    <dxf>
      <alignment vertical="top"/>
    </dxf>
    <dxf>
      <alignment vertical="top"/>
    </dxf>
    <dxf>
      <alignment vertical="top"/>
    </dxf>
    <dxf>
      <alignment vertical="top"/>
    </dxf>
    <dxf>
      <alignment horizontal="general" vertical="top" textRotation="0" wrapText="0" indent="0" justifyLastLine="0" shrinkToFit="0" readingOrder="0"/>
    </dxf>
    <dxf>
      <alignment vertical="top"/>
    </dxf>
    <dxf>
      <alignment vertical="top"/>
    </dxf>
    <dxf>
      <alignment vertical="top"/>
    </dxf>
    <dxf>
      <font>
        <b/>
        <i val="0"/>
        <strike val="0"/>
        <condense val="0"/>
        <extend val="0"/>
        <outline val="0"/>
        <shadow val="0"/>
        <u val="none"/>
        <vertAlign val="baseline"/>
        <sz val="11"/>
        <color theme="1"/>
        <name val="Aptos Narrow"/>
        <family val="2"/>
        <scheme val="minor"/>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numFmt numFmtId="0" formatCode="General"/>
      <alignment vertical="top"/>
    </dxf>
    <dxf>
      <numFmt numFmtId="19" formatCode="m/d/yyyy"/>
      <alignment vertical="top"/>
    </dxf>
    <dxf>
      <alignment vertical="top"/>
    </dxf>
    <dxf>
      <alignment vertical="top"/>
    </dxf>
    <dxf>
      <alignment vertical="top"/>
    </dxf>
    <dxf>
      <alignment vertical="top"/>
    </dxf>
    <dxf>
      <alignment vertical="top"/>
    </dxf>
    <dxf>
      <alignment vertical="top"/>
    </dxf>
    <dxf>
      <alignment vertical="top"/>
    </dxf>
    <dxf>
      <border outline="0">
        <bottom style="medium">
          <color theme="1"/>
        </bottom>
      </border>
    </dxf>
    <dxf>
      <border outline="0">
        <top style="thin">
          <color theme="1"/>
        </top>
      </border>
    </dxf>
    <dxf>
      <alignment vertical="top"/>
    </dxf>
    <dxf>
      <font>
        <b/>
        <i val="0"/>
        <strike val="0"/>
        <condense val="0"/>
        <extend val="0"/>
        <outline val="0"/>
        <shadow val="0"/>
        <u val="none"/>
        <vertAlign val="baseline"/>
        <sz val="11"/>
        <color theme="1"/>
        <name val="Aptos Narrow"/>
        <family val="2"/>
        <scheme val="minor"/>
      </font>
      <border diagonalUp="0" diagonalDown="0" outline="0">
        <left style="thin">
          <color theme="1"/>
        </left>
        <right style="thin">
          <color theme="1"/>
        </right>
        <top/>
        <bottom/>
      </border>
    </dxf>
    <dxf>
      <font>
        <color rgb="FF006100"/>
      </font>
      <fill>
        <patternFill>
          <bgColor rgb="FFC6EFCE"/>
        </patternFill>
      </fill>
    </dxf>
    <dxf>
      <font>
        <color rgb="FF9C5700"/>
      </font>
      <fill>
        <patternFill>
          <bgColor rgb="FFFFEB9C"/>
        </patternFill>
      </fill>
    </dxf>
    <dxf>
      <font>
        <strike val="0"/>
        <outline val="0"/>
        <shadow val="0"/>
        <u val="none"/>
        <vertAlign val="baseline"/>
        <sz val="11"/>
        <color theme="1"/>
        <name val="Arial"/>
        <family val="2"/>
        <scheme val="none"/>
      </font>
      <alignment vertical="top"/>
    </dxf>
    <dxf>
      <font>
        <strike val="0"/>
        <outline val="0"/>
        <shadow val="0"/>
        <u val="none"/>
        <vertAlign val="baseline"/>
        <sz val="11"/>
        <color theme="1"/>
        <name val="Arial"/>
        <family val="2"/>
        <scheme val="none"/>
      </font>
      <alignment vertical="top"/>
    </dxf>
    <dxf>
      <font>
        <strike val="0"/>
        <outline val="0"/>
        <shadow val="0"/>
        <u val="none"/>
        <vertAlign val="baseline"/>
        <sz val="11"/>
        <color theme="1"/>
        <name val="Arial"/>
        <family val="2"/>
        <scheme val="none"/>
      </font>
      <numFmt numFmtId="0" formatCode="General"/>
      <alignment vertical="top"/>
    </dxf>
    <dxf>
      <font>
        <strike val="0"/>
        <outline val="0"/>
        <shadow val="0"/>
        <u val="none"/>
        <vertAlign val="baseline"/>
        <sz val="11"/>
        <color theme="1"/>
        <name val="Arial"/>
        <family val="2"/>
        <scheme val="none"/>
      </font>
      <numFmt numFmtId="0" formatCode="General"/>
      <alignment vertical="top"/>
    </dxf>
    <dxf>
      <font>
        <strike val="0"/>
        <outline val="0"/>
        <shadow val="0"/>
        <u val="none"/>
        <vertAlign val="baseline"/>
        <sz val="11"/>
        <color theme="1"/>
        <name val="Arial"/>
        <family val="2"/>
        <scheme val="none"/>
      </font>
      <numFmt numFmtId="19" formatCode="m/d/yyyy"/>
      <alignment vertical="top"/>
    </dxf>
    <dxf>
      <font>
        <strike val="0"/>
        <outline val="0"/>
        <shadow val="0"/>
        <u val="none"/>
        <vertAlign val="baseline"/>
        <sz val="11"/>
        <color theme="1"/>
        <name val="Arial"/>
        <family val="2"/>
        <scheme val="none"/>
      </font>
      <alignment vertical="top"/>
    </dxf>
    <dxf>
      <font>
        <strike val="0"/>
        <outline val="0"/>
        <shadow val="0"/>
        <u val="none"/>
        <vertAlign val="baseline"/>
        <sz val="11"/>
        <color theme="1"/>
        <name val="Arial"/>
        <family val="2"/>
        <scheme val="none"/>
      </font>
      <alignment vertical="top"/>
    </dxf>
    <dxf>
      <font>
        <strike val="0"/>
        <outline val="0"/>
        <shadow val="0"/>
        <u val="none"/>
        <vertAlign val="baseline"/>
        <sz val="11"/>
        <color theme="1"/>
        <name val="Arial"/>
        <family val="2"/>
        <scheme val="none"/>
      </font>
      <alignment horizontal="left" vertical="top" textRotation="0" indent="0" justifyLastLine="0" shrinkToFit="0" readingOrder="0"/>
    </dxf>
    <dxf>
      <font>
        <strike val="0"/>
        <outline val="0"/>
        <shadow val="0"/>
        <u val="none"/>
        <vertAlign val="baseline"/>
        <sz val="11"/>
        <color theme="1"/>
        <name val="Arial"/>
        <family val="2"/>
        <scheme val="none"/>
      </font>
      <alignment vertical="top"/>
    </dxf>
    <dxf>
      <font>
        <strike val="0"/>
        <outline val="0"/>
        <shadow val="0"/>
        <u val="none"/>
        <vertAlign val="baseline"/>
        <sz val="11"/>
        <color theme="1"/>
        <name val="Arial"/>
        <family val="2"/>
        <scheme val="none"/>
      </font>
      <alignment vertical="top"/>
    </dxf>
    <dxf>
      <font>
        <strike val="0"/>
        <outline val="0"/>
        <shadow val="0"/>
        <u val="none"/>
        <vertAlign val="baseline"/>
        <sz val="11"/>
        <color theme="1"/>
        <name val="Arial"/>
        <family val="2"/>
        <scheme val="none"/>
      </font>
      <alignment horizontal="left" vertical="top" textRotation="0" wrapText="0" indent="0" justifyLastLine="0" shrinkToFit="0" readingOrder="0"/>
    </dxf>
    <dxf>
      <font>
        <strike val="0"/>
        <outline val="0"/>
        <shadow val="0"/>
        <u val="none"/>
        <vertAlign val="baseline"/>
        <sz val="11"/>
        <color theme="1"/>
        <name val="Arial"/>
        <family val="2"/>
        <scheme val="none"/>
      </font>
      <alignment vertical="top" wrapText="1"/>
    </dxf>
    <dxf>
      <font>
        <strike val="0"/>
        <outline val="0"/>
        <shadow val="0"/>
        <u val="none"/>
        <vertAlign val="baseline"/>
        <sz val="11"/>
        <color theme="1"/>
        <name val="Arial"/>
        <family val="2"/>
        <scheme val="none"/>
      </font>
      <alignment vertical="top"/>
    </dxf>
    <dxf>
      <border outline="0">
        <bottom style="medium">
          <color theme="1"/>
        </bottom>
      </border>
    </dxf>
    <dxf>
      <border outline="0">
        <top style="thin">
          <color theme="1"/>
        </top>
      </border>
    </dxf>
    <dxf>
      <font>
        <strike val="0"/>
        <outline val="0"/>
        <shadow val="0"/>
        <u val="none"/>
        <vertAlign val="baseline"/>
        <sz val="11"/>
        <color theme="1"/>
        <name val="Arial"/>
        <family val="2"/>
        <scheme val="none"/>
      </font>
      <alignment vertical="top"/>
    </dxf>
    <dxf>
      <font>
        <b/>
        <i val="0"/>
        <strike val="0"/>
        <condense val="0"/>
        <extend val="0"/>
        <outline val="0"/>
        <shadow val="0"/>
        <u val="none"/>
        <vertAlign val="baseline"/>
        <sz val="11"/>
        <color theme="1"/>
        <name val="Arial"/>
        <family val="2"/>
        <scheme val="none"/>
      </font>
      <border diagonalUp="0" diagonalDown="0" outline="0">
        <left style="thin">
          <color theme="1"/>
        </left>
        <right style="thin">
          <color theme="1"/>
        </right>
        <top/>
        <bottom/>
      </border>
    </dxf>
    <dxf>
      <font>
        <color theme="1"/>
      </font>
      <fill>
        <patternFill patternType="solid">
          <bgColor theme="7" tint="0.59999389629810485"/>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strike val="0"/>
        <outline val="0"/>
        <shadow val="0"/>
        <u val="none"/>
        <vertAlign val="baseline"/>
        <name val="Arial"/>
        <family val="2"/>
        <scheme val="none"/>
      </font>
      <numFmt numFmtId="0" formatCode="General"/>
      <alignment horizontal="center" vertical="top"/>
    </dxf>
    <dxf>
      <font>
        <strike val="0"/>
        <outline val="0"/>
        <shadow val="0"/>
        <u val="none"/>
        <vertAlign val="baseline"/>
        <name val="Arial"/>
        <family val="2"/>
        <scheme val="none"/>
      </font>
      <numFmt numFmtId="0" formatCode="General"/>
      <alignment horizontal="center" vertical="top"/>
    </dxf>
    <dxf>
      <font>
        <strike val="0"/>
        <outline val="0"/>
        <shadow val="0"/>
        <u val="none"/>
        <vertAlign val="baseline"/>
        <name val="Arial"/>
        <family val="2"/>
        <scheme val="none"/>
      </font>
      <numFmt numFmtId="19" formatCode="m/d/yyyy"/>
      <alignment vertical="top"/>
    </dxf>
    <dxf>
      <font>
        <strike val="0"/>
        <outline val="0"/>
        <shadow val="0"/>
        <u val="none"/>
        <vertAlign val="baseline"/>
        <name val="Arial"/>
        <family val="2"/>
        <scheme val="none"/>
      </font>
      <alignment vertical="top" wrapText="1"/>
    </dxf>
    <dxf>
      <font>
        <strike val="0"/>
        <outline val="0"/>
        <shadow val="0"/>
        <u val="none"/>
        <vertAlign val="baseline"/>
        <name val="Arial"/>
        <family val="2"/>
        <scheme val="none"/>
      </font>
      <alignment vertical="top"/>
    </dxf>
    <dxf>
      <font>
        <b val="0"/>
        <i val="0"/>
        <strike val="0"/>
        <condense val="0"/>
        <extend val="0"/>
        <outline val="0"/>
        <shadow val="0"/>
        <u val="none"/>
        <vertAlign val="baseline"/>
        <sz val="11"/>
        <color theme="1"/>
        <name val="Arial"/>
        <family val="2"/>
        <scheme val="none"/>
      </font>
      <alignment horizontal="general" vertical="top" textRotation="0" wrapText="0" indent="0" justifyLastLine="0" shrinkToFit="0" readingOrder="0"/>
    </dxf>
    <dxf>
      <font>
        <strike val="0"/>
        <outline val="0"/>
        <shadow val="0"/>
        <u val="none"/>
        <vertAlign val="baseline"/>
        <name val="Arial"/>
        <family val="2"/>
        <scheme val="none"/>
      </font>
      <alignment vertical="top"/>
    </dxf>
    <dxf>
      <font>
        <strike val="0"/>
        <outline val="0"/>
        <shadow val="0"/>
        <u val="none"/>
        <vertAlign val="baseline"/>
        <name val="Arial"/>
        <family val="2"/>
        <scheme val="none"/>
      </font>
      <alignment vertical="top"/>
    </dxf>
    <dxf>
      <font>
        <strike val="0"/>
        <outline val="0"/>
        <shadow val="0"/>
        <u val="none"/>
        <vertAlign val="baseline"/>
        <name val="Arial"/>
        <family val="2"/>
        <scheme val="none"/>
      </font>
      <alignment vertical="top"/>
    </dxf>
    <dxf>
      <font>
        <strike val="0"/>
        <outline val="0"/>
        <shadow val="0"/>
        <u val="none"/>
        <vertAlign val="baseline"/>
        <name val="Arial"/>
        <family val="2"/>
        <scheme val="none"/>
      </font>
      <alignment vertical="top" wrapText="1"/>
    </dxf>
    <dxf>
      <font>
        <strike val="0"/>
        <outline val="0"/>
        <shadow val="0"/>
        <u val="none"/>
        <vertAlign val="baseline"/>
        <name val="Arial"/>
        <family val="2"/>
        <scheme val="none"/>
      </font>
      <alignment vertical="top"/>
    </dxf>
    <dxf>
      <border outline="0">
        <bottom style="medium">
          <color theme="1"/>
        </bottom>
      </border>
    </dxf>
    <dxf>
      <border outline="0">
        <top style="thin">
          <color theme="1"/>
        </top>
      </border>
    </dxf>
    <dxf>
      <font>
        <strike val="0"/>
        <outline val="0"/>
        <shadow val="0"/>
        <u val="none"/>
        <vertAlign val="baseline"/>
        <name val="Arial"/>
        <family val="2"/>
        <scheme val="none"/>
      </font>
      <alignment vertical="top"/>
    </dxf>
    <dxf>
      <font>
        <b/>
        <i val="0"/>
        <strike val="0"/>
        <condense val="0"/>
        <extend val="0"/>
        <outline val="0"/>
        <shadow val="0"/>
        <u val="none"/>
        <vertAlign val="baseline"/>
        <sz val="11"/>
        <color theme="1"/>
        <name val="Arial"/>
        <family val="2"/>
        <scheme val="none"/>
      </font>
      <border diagonalUp="0" diagonalDown="0" outline="0">
        <left style="thin">
          <color theme="1"/>
        </left>
        <right style="thin">
          <color theme="1"/>
        </right>
        <top/>
        <bottom/>
      </border>
    </dxf>
    <dxf>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1"/>
      </font>
      <fill>
        <patternFill patternType="solid">
          <bgColor theme="7" tint="0.59999389629810485"/>
        </patternFill>
      </fill>
    </dxf>
    <dxf>
      <font>
        <strike val="0"/>
        <outline val="0"/>
        <shadow val="0"/>
        <u val="none"/>
        <vertAlign val="baseline"/>
        <sz val="11"/>
        <name val="Arial"/>
        <family val="2"/>
        <scheme val="none"/>
      </font>
      <numFmt numFmtId="0" formatCode="General"/>
      <alignment vertical="top"/>
    </dxf>
    <dxf>
      <font>
        <strike val="0"/>
        <outline val="0"/>
        <shadow val="0"/>
        <u val="none"/>
        <vertAlign val="baseline"/>
        <sz val="11"/>
        <name val="Arial"/>
        <family val="2"/>
        <scheme val="none"/>
      </font>
      <numFmt numFmtId="0" formatCode="General"/>
      <alignment vertical="top"/>
    </dxf>
    <dxf>
      <font>
        <strike val="0"/>
        <outline val="0"/>
        <shadow val="0"/>
        <u val="none"/>
        <vertAlign val="baseline"/>
        <sz val="11"/>
        <name val="Arial"/>
        <family val="2"/>
        <scheme val="none"/>
      </font>
      <numFmt numFmtId="19" formatCode="m/d/yyyy"/>
      <alignment vertical="top"/>
    </dxf>
    <dxf>
      <font>
        <strike val="0"/>
        <outline val="0"/>
        <shadow val="0"/>
        <u val="none"/>
        <vertAlign val="baseline"/>
        <sz val="11"/>
        <name val="Arial"/>
        <family val="2"/>
        <scheme val="none"/>
      </font>
      <alignment vertical="top"/>
    </dxf>
    <dxf>
      <font>
        <strike val="0"/>
        <outline val="0"/>
        <shadow val="0"/>
        <u val="none"/>
        <vertAlign val="baseline"/>
        <sz val="11"/>
        <name val="Arial"/>
        <family val="2"/>
        <scheme val="none"/>
      </font>
      <alignment vertical="top"/>
    </dxf>
    <dxf>
      <font>
        <strike val="0"/>
        <outline val="0"/>
        <shadow val="0"/>
        <u val="none"/>
        <vertAlign val="baseline"/>
        <sz val="11"/>
        <name val="Arial"/>
        <family val="2"/>
        <scheme val="none"/>
      </font>
      <alignment vertical="top"/>
    </dxf>
    <dxf>
      <font>
        <strike val="0"/>
        <outline val="0"/>
        <shadow val="0"/>
        <u val="none"/>
        <vertAlign val="baseline"/>
        <sz val="11"/>
        <name val="Arial"/>
        <family val="2"/>
        <scheme val="none"/>
      </font>
      <alignment vertical="top"/>
    </dxf>
    <dxf>
      <font>
        <strike val="0"/>
        <outline val="0"/>
        <shadow val="0"/>
        <u val="none"/>
        <vertAlign val="baseline"/>
        <sz val="11"/>
        <name val="Arial"/>
        <family val="2"/>
        <scheme val="none"/>
      </font>
      <alignment vertical="top"/>
    </dxf>
    <dxf>
      <font>
        <strike val="0"/>
        <outline val="0"/>
        <shadow val="0"/>
        <u val="none"/>
        <vertAlign val="baseline"/>
        <sz val="11"/>
        <name val="Arial"/>
        <family val="2"/>
        <scheme val="none"/>
      </font>
      <alignment vertical="top"/>
    </dxf>
    <dxf>
      <font>
        <strike val="0"/>
        <outline val="0"/>
        <shadow val="0"/>
        <u val="none"/>
        <vertAlign val="baseline"/>
        <sz val="11"/>
        <name val="Arial"/>
        <family val="2"/>
        <scheme val="none"/>
      </font>
      <alignment vertical="top" wrapText="1"/>
    </dxf>
    <dxf>
      <font>
        <strike val="0"/>
        <outline val="0"/>
        <shadow val="0"/>
        <u val="none"/>
        <vertAlign val="baseline"/>
        <sz val="11"/>
        <name val="Arial"/>
        <family val="2"/>
        <scheme val="none"/>
      </font>
      <alignment vertical="top"/>
    </dxf>
    <dxf>
      <border outline="0">
        <bottom style="medium">
          <color theme="1"/>
        </bottom>
      </border>
    </dxf>
    <dxf>
      <border outline="0">
        <top style="thin">
          <color theme="1"/>
        </top>
      </border>
    </dxf>
    <dxf>
      <font>
        <strike val="0"/>
        <outline val="0"/>
        <shadow val="0"/>
        <u val="none"/>
        <vertAlign val="baseline"/>
        <sz val="11"/>
        <name val="Arial"/>
        <family val="2"/>
        <scheme val="none"/>
      </font>
      <alignment vertical="top"/>
    </dxf>
    <dxf>
      <font>
        <b/>
        <i val="0"/>
        <strike val="0"/>
        <condense val="0"/>
        <extend val="0"/>
        <outline val="0"/>
        <shadow val="0"/>
        <u val="none"/>
        <vertAlign val="baseline"/>
        <sz val="11"/>
        <color theme="1"/>
        <name val="Arial"/>
        <family val="2"/>
        <scheme val="none"/>
      </font>
      <alignment horizontal="left" vertical="bottom" textRotation="0" indent="0" justifyLastLine="0" shrinkToFit="0" readingOrder="0"/>
      <border diagonalUp="0" diagonalDown="0" outline="0">
        <left style="thin">
          <color theme="1"/>
        </left>
        <right style="thin">
          <color theme="1"/>
        </right>
        <top/>
        <bottom/>
      </border>
    </dxf>
    <dxf>
      <font>
        <color rgb="FF9C0006"/>
      </font>
      <fill>
        <patternFill>
          <bgColor rgb="FFFFC7CE"/>
        </patternFill>
      </fill>
    </dxf>
    <dxf>
      <font>
        <color theme="1"/>
      </font>
      <fill>
        <patternFill patternType="solid">
          <bgColor theme="7" tint="0.59999389629810485"/>
        </patternFill>
      </fill>
    </dxf>
    <dxf>
      <font>
        <color rgb="FF006100"/>
      </font>
      <fill>
        <patternFill>
          <bgColor rgb="FFC6EFCE"/>
        </patternFill>
      </fill>
    </dxf>
    <dxf>
      <font>
        <color rgb="FF9C5700"/>
      </font>
      <fill>
        <patternFill>
          <bgColor rgb="FFFFEB9C"/>
        </patternFill>
      </fill>
    </dxf>
    <dxf>
      <font>
        <color theme="1"/>
      </font>
      <fill>
        <patternFill patternType="solid">
          <bgColor theme="7" tint="0.59999389629810485"/>
        </patternFill>
      </fill>
    </dxf>
    <dxf>
      <font>
        <strike val="0"/>
        <outline val="0"/>
        <shadow val="0"/>
        <u val="none"/>
        <vertAlign val="baseline"/>
        <sz val="11"/>
        <name val="Arial"/>
        <family val="2"/>
        <scheme val="none"/>
      </font>
      <numFmt numFmtId="0" formatCode="General"/>
      <alignment vertical="top"/>
    </dxf>
    <dxf>
      <font>
        <strike val="0"/>
        <outline val="0"/>
        <shadow val="0"/>
        <u val="none"/>
        <vertAlign val="baseline"/>
        <sz val="11"/>
        <name val="Arial"/>
        <family val="2"/>
        <scheme val="none"/>
      </font>
      <numFmt numFmtId="0" formatCode="General"/>
      <alignment horizontal="center" vertical="top" textRotation="0" indent="0" justifyLastLine="0" shrinkToFit="0" readingOrder="0"/>
    </dxf>
    <dxf>
      <font>
        <strike val="0"/>
        <outline val="0"/>
        <shadow val="0"/>
        <u val="none"/>
        <vertAlign val="baseline"/>
        <sz val="11"/>
        <name val="Arial"/>
        <family val="2"/>
        <scheme val="none"/>
      </font>
      <numFmt numFmtId="19" formatCode="m/d/yyyy"/>
      <alignment vertical="top"/>
    </dxf>
    <dxf>
      <font>
        <strike val="0"/>
        <outline val="0"/>
        <shadow val="0"/>
        <u val="none"/>
        <vertAlign val="baseline"/>
        <sz val="11"/>
        <name val="Arial"/>
        <family val="2"/>
        <scheme val="none"/>
      </font>
      <alignment vertical="top"/>
    </dxf>
    <dxf>
      <font>
        <strike val="0"/>
        <outline val="0"/>
        <shadow val="0"/>
        <u val="none"/>
        <vertAlign val="baseline"/>
        <sz val="11"/>
        <name val="Arial"/>
        <family val="2"/>
        <scheme val="none"/>
      </font>
      <alignment horizontal="center" vertical="top" textRotation="0" indent="0" justifyLastLine="0" shrinkToFit="0" readingOrder="0"/>
    </dxf>
    <dxf>
      <font>
        <b val="0"/>
        <i val="0"/>
        <strike val="0"/>
        <condense val="0"/>
        <extend val="0"/>
        <outline val="0"/>
        <shadow val="0"/>
        <u val="none"/>
        <vertAlign val="baseline"/>
        <sz val="11"/>
        <color theme="1"/>
        <name val="Arial"/>
        <family val="2"/>
        <scheme val="none"/>
      </font>
      <numFmt numFmtId="19" formatCode="m/d/yyyy"/>
      <alignment horizontal="left" vertical="top"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0" indent="0" justifyLastLine="0" shrinkToFit="0" readingOrder="0"/>
    </dxf>
    <dxf>
      <font>
        <strike val="0"/>
        <outline val="0"/>
        <shadow val="0"/>
        <u val="none"/>
        <vertAlign val="baseline"/>
        <sz val="11"/>
        <name val="Arial"/>
        <family val="2"/>
        <scheme val="none"/>
      </font>
      <alignment vertical="top"/>
    </dxf>
    <dxf>
      <font>
        <strike val="0"/>
        <outline val="0"/>
        <shadow val="0"/>
        <u val="none"/>
        <vertAlign val="baseline"/>
        <sz val="11"/>
        <name val="Arial"/>
        <family val="2"/>
        <scheme val="none"/>
      </font>
      <alignment vertical="top"/>
    </dxf>
    <dxf>
      <font>
        <strike val="0"/>
        <outline val="0"/>
        <shadow val="0"/>
        <u val="none"/>
        <vertAlign val="baseline"/>
        <sz val="11"/>
        <name val="Arial"/>
        <family val="2"/>
        <scheme val="none"/>
      </font>
      <alignment vertical="top" wrapText="1"/>
    </dxf>
    <dxf>
      <font>
        <strike val="0"/>
        <outline val="0"/>
        <shadow val="0"/>
        <u val="none"/>
        <vertAlign val="baseline"/>
        <sz val="11"/>
        <name val="Arial"/>
        <family val="2"/>
        <scheme val="none"/>
      </font>
      <alignment vertical="top"/>
    </dxf>
    <dxf>
      <border outline="0">
        <bottom style="medium">
          <color theme="1"/>
        </bottom>
      </border>
    </dxf>
    <dxf>
      <border outline="0">
        <top style="thin">
          <color theme="1"/>
        </top>
      </border>
    </dxf>
    <dxf>
      <font>
        <strike val="0"/>
        <outline val="0"/>
        <shadow val="0"/>
        <u val="none"/>
        <vertAlign val="baseline"/>
        <sz val="11"/>
        <name val="Arial"/>
        <family val="2"/>
        <scheme val="none"/>
      </font>
      <alignment vertical="top"/>
    </dxf>
    <dxf>
      <font>
        <b val="0"/>
        <i val="0"/>
        <strike val="0"/>
        <condense val="0"/>
        <extend val="0"/>
        <outline val="0"/>
        <shadow val="0"/>
        <u val="none"/>
        <vertAlign val="baseline"/>
        <sz val="11"/>
        <color theme="1"/>
        <name val="Arial"/>
        <family val="2"/>
        <scheme val="none"/>
      </font>
      <alignment horizontal="left" vertical="bottom" textRotation="0" wrapText="1" indent="0" justifyLastLine="0" shrinkToFit="0" readingOrder="0"/>
      <border diagonalUp="0" diagonalDown="0" outline="0">
        <left style="thin">
          <color theme="1"/>
        </left>
        <right style="thin">
          <color theme="1"/>
        </right>
        <top/>
        <bottom/>
      </bord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1"/>
      </font>
      <fill>
        <patternFill patternType="solid">
          <bgColor theme="7" tint="0.59999389629810485"/>
        </patternFill>
      </fill>
    </dxf>
    <dxf>
      <fill>
        <patternFill>
          <bgColor rgb="FFFFC7CE"/>
        </patternFill>
      </fill>
    </dxf>
    <dxf>
      <font>
        <color rgb="FF006100"/>
      </font>
      <fill>
        <patternFill>
          <bgColor rgb="FFC6EFCE"/>
        </patternFill>
      </fill>
    </dxf>
    <dxf>
      <font>
        <color rgb="FF9C5700"/>
      </font>
      <fill>
        <patternFill>
          <bgColor rgb="FFFFEB9C"/>
        </patternFill>
      </fill>
    </dxf>
    <dxf>
      <font>
        <strike val="0"/>
        <outline val="0"/>
        <shadow val="0"/>
        <u val="none"/>
        <vertAlign val="baseline"/>
        <name val="Arial"/>
        <family val="2"/>
        <scheme val="none"/>
      </font>
      <numFmt numFmtId="0" formatCode="General"/>
      <alignment vertical="top"/>
    </dxf>
    <dxf>
      <font>
        <strike val="0"/>
        <outline val="0"/>
        <shadow val="0"/>
        <u val="none"/>
        <vertAlign val="baseline"/>
        <name val="Arial"/>
        <family val="2"/>
        <scheme val="none"/>
      </font>
      <numFmt numFmtId="0" formatCode="General"/>
      <alignment horizontal="center" vertical="top"/>
    </dxf>
    <dxf>
      <font>
        <strike val="0"/>
        <outline val="0"/>
        <shadow val="0"/>
        <u val="none"/>
        <vertAlign val="baseline"/>
        <name val="Arial"/>
        <family val="2"/>
        <scheme val="none"/>
      </font>
      <numFmt numFmtId="19" formatCode="m/d/yyyy"/>
      <alignment vertical="top"/>
    </dxf>
    <dxf>
      <font>
        <strike val="0"/>
        <outline val="0"/>
        <shadow val="0"/>
        <u val="none"/>
        <vertAlign val="baseline"/>
        <name val="Arial"/>
        <family val="2"/>
        <scheme val="none"/>
      </font>
      <alignment vertical="top"/>
    </dxf>
    <dxf>
      <font>
        <strike val="0"/>
        <outline val="0"/>
        <shadow val="0"/>
        <u val="none"/>
        <vertAlign val="baseline"/>
        <name val="Arial"/>
        <family val="2"/>
        <scheme val="none"/>
      </font>
      <alignment horizontal="center" vertical="top"/>
    </dxf>
    <dxf>
      <font>
        <strike val="0"/>
        <outline val="0"/>
        <shadow val="0"/>
        <u val="none"/>
        <vertAlign val="baseline"/>
        <name val="Arial"/>
        <family val="2"/>
        <scheme val="none"/>
      </font>
      <alignment horizontal="general" vertical="top" textRotation="0" wrapText="0" indent="0" justifyLastLine="0" shrinkToFit="0" readingOrder="0"/>
    </dxf>
    <dxf>
      <font>
        <strike val="0"/>
        <outline val="0"/>
        <shadow val="0"/>
        <u val="none"/>
        <vertAlign val="baseline"/>
        <name val="Arial"/>
        <family val="2"/>
        <scheme val="none"/>
      </font>
      <alignment horizontal="general" vertical="top" textRotation="0" wrapText="0" indent="0" justifyLastLine="0" shrinkToFit="0" readingOrder="0"/>
    </dxf>
    <dxf>
      <font>
        <strike val="0"/>
        <outline val="0"/>
        <shadow val="0"/>
        <u val="none"/>
        <vertAlign val="baseline"/>
        <name val="Arial"/>
        <family val="2"/>
        <scheme val="none"/>
      </font>
      <alignment vertical="top"/>
    </dxf>
    <dxf>
      <font>
        <strike val="0"/>
        <outline val="0"/>
        <shadow val="0"/>
        <u val="none"/>
        <vertAlign val="baseline"/>
        <name val="Arial"/>
        <family val="2"/>
        <scheme val="none"/>
      </font>
      <alignment horizontal="center" vertical="top"/>
    </dxf>
    <dxf>
      <font>
        <strike val="0"/>
        <outline val="0"/>
        <shadow val="0"/>
        <u val="none"/>
        <vertAlign val="baseline"/>
        <name val="Arial"/>
        <family val="2"/>
        <scheme val="none"/>
      </font>
      <alignment vertical="top" wrapText="0"/>
    </dxf>
    <dxf>
      <font>
        <strike val="0"/>
        <outline val="0"/>
        <shadow val="0"/>
        <u val="none"/>
        <vertAlign val="baseline"/>
        <name val="Arial"/>
        <family val="2"/>
        <scheme val="none"/>
      </font>
      <alignment vertical="top"/>
    </dxf>
    <dxf>
      <border outline="0">
        <bottom style="medium">
          <color theme="1"/>
        </bottom>
      </border>
    </dxf>
    <dxf>
      <border outline="0">
        <top style="thin">
          <color theme="1"/>
        </top>
      </border>
    </dxf>
    <dxf>
      <font>
        <strike val="0"/>
        <outline val="0"/>
        <shadow val="0"/>
        <u val="none"/>
        <vertAlign val="baseline"/>
        <name val="Arial"/>
        <family val="2"/>
        <scheme val="none"/>
      </font>
      <alignment vertical="top"/>
    </dxf>
    <dxf>
      <font>
        <b/>
        <i val="0"/>
        <strike val="0"/>
        <condense val="0"/>
        <extend val="0"/>
        <outline val="0"/>
        <shadow val="0"/>
        <u val="none"/>
        <vertAlign val="baseline"/>
        <sz val="11"/>
        <color theme="1"/>
        <name val="Arial"/>
        <family val="2"/>
        <scheme val="none"/>
      </font>
      <border diagonalUp="0" diagonalDown="0" outline="0">
        <left style="thin">
          <color theme="1"/>
        </left>
        <right style="thin">
          <color theme="1"/>
        </right>
        <top/>
        <bottom/>
      </border>
    </dxf>
    <dxf>
      <fill>
        <patternFill patternType="solid">
          <bgColor theme="7" tint="0.599993896298104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strike val="0"/>
        <outline val="0"/>
        <shadow val="0"/>
        <u val="none"/>
        <vertAlign val="baseline"/>
        <name val="Arial"/>
        <family val="2"/>
        <scheme val="none"/>
      </font>
      <numFmt numFmtId="0" formatCode="General"/>
      <alignment vertical="top"/>
    </dxf>
    <dxf>
      <font>
        <strike val="0"/>
        <outline val="0"/>
        <shadow val="0"/>
        <u val="none"/>
        <vertAlign val="baseline"/>
        <name val="Arial"/>
        <family val="2"/>
        <scheme val="none"/>
      </font>
      <numFmt numFmtId="0" formatCode="General"/>
      <alignment vertical="top"/>
    </dxf>
    <dxf>
      <font>
        <strike val="0"/>
        <outline val="0"/>
        <shadow val="0"/>
        <u val="none"/>
        <vertAlign val="baseline"/>
        <name val="Arial"/>
        <family val="2"/>
        <scheme val="none"/>
      </font>
      <numFmt numFmtId="19" formatCode="m/d/yyyy"/>
      <alignment vertical="top"/>
    </dxf>
    <dxf>
      <font>
        <strike val="0"/>
        <outline val="0"/>
        <shadow val="0"/>
        <u val="none"/>
        <vertAlign val="baseline"/>
        <name val="Arial"/>
        <family val="2"/>
        <scheme val="none"/>
      </font>
      <alignment vertical="top"/>
    </dxf>
    <dxf>
      <font>
        <strike val="0"/>
        <outline val="0"/>
        <shadow val="0"/>
        <u val="none"/>
        <vertAlign val="baseline"/>
        <name val="Arial"/>
        <family val="2"/>
        <scheme val="none"/>
      </font>
      <alignment horizontal="center" vertical="top" textRotation="0" wrapText="0" indent="0" justifyLastLine="0" shrinkToFit="0" readingOrder="0"/>
    </dxf>
    <dxf>
      <font>
        <strike val="0"/>
        <outline val="0"/>
        <shadow val="0"/>
        <u val="none"/>
        <vertAlign val="baseline"/>
        <name val="Arial"/>
        <family val="2"/>
        <scheme val="none"/>
      </font>
      <alignment horizontal="general" vertical="top" textRotation="0" wrapText="0" indent="0" justifyLastLine="0" shrinkToFit="0" readingOrder="0"/>
    </dxf>
    <dxf>
      <font>
        <strike val="0"/>
        <outline val="0"/>
        <shadow val="0"/>
        <u val="none"/>
        <vertAlign val="baseline"/>
        <name val="Arial"/>
        <family val="2"/>
        <scheme val="none"/>
      </font>
      <alignment horizontal="general" vertical="top" textRotation="0" wrapText="0" indent="0" justifyLastLine="0" shrinkToFit="0" readingOrder="0"/>
    </dxf>
    <dxf>
      <font>
        <strike val="0"/>
        <outline val="0"/>
        <shadow val="0"/>
        <u val="none"/>
        <vertAlign val="baseline"/>
        <name val="Arial"/>
        <family val="2"/>
        <scheme val="none"/>
      </font>
      <alignment vertical="top"/>
    </dxf>
    <dxf>
      <font>
        <strike val="0"/>
        <outline val="0"/>
        <shadow val="0"/>
        <u val="none"/>
        <vertAlign val="baseline"/>
        <name val="Arial"/>
        <family val="2"/>
        <scheme val="none"/>
      </font>
      <alignment vertical="top"/>
    </dxf>
    <dxf>
      <font>
        <strike val="0"/>
        <outline val="0"/>
        <shadow val="0"/>
        <u val="none"/>
        <vertAlign val="baseline"/>
        <name val="Arial"/>
        <family val="2"/>
        <scheme val="none"/>
      </font>
      <alignment vertical="top" wrapText="1"/>
    </dxf>
    <dxf>
      <font>
        <strike val="0"/>
        <outline val="0"/>
        <shadow val="0"/>
        <u val="none"/>
        <vertAlign val="baseline"/>
        <name val="Arial"/>
        <family val="2"/>
        <scheme val="none"/>
      </font>
      <alignment vertical="top"/>
    </dxf>
    <dxf>
      <border outline="0">
        <bottom style="medium">
          <color theme="1"/>
        </bottom>
      </border>
    </dxf>
    <dxf>
      <border outline="0">
        <top style="thin">
          <color theme="1"/>
        </top>
      </border>
    </dxf>
    <dxf>
      <font>
        <strike val="0"/>
        <outline val="0"/>
        <shadow val="0"/>
        <u val="none"/>
        <vertAlign val="baseline"/>
        <name val="Arial"/>
        <family val="2"/>
        <scheme val="none"/>
      </font>
      <alignment vertical="top"/>
    </dxf>
    <dxf>
      <font>
        <b/>
        <i val="0"/>
        <strike val="0"/>
        <condense val="0"/>
        <extend val="0"/>
        <outline val="0"/>
        <shadow val="0"/>
        <u val="none"/>
        <vertAlign val="baseline"/>
        <sz val="11"/>
        <color theme="1"/>
        <name val="Arial"/>
        <family val="2"/>
        <scheme val="none"/>
      </font>
      <border diagonalUp="0" diagonalDown="0" outline="0">
        <left style="thin">
          <color theme="1"/>
        </left>
        <right style="thin">
          <color theme="1"/>
        </right>
        <top/>
        <bottom/>
      </bord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1"/>
      </font>
      <fill>
        <patternFill patternType="solid">
          <bgColor theme="7" tint="0.59999389629810485"/>
        </patternFill>
      </fill>
    </dxf>
    <dxf>
      <font>
        <color rgb="FF9C0006"/>
      </font>
      <fill>
        <patternFill>
          <bgColor rgb="FFFFC7CE"/>
        </patternFill>
      </fill>
    </dxf>
    <dxf>
      <fill>
        <patternFill patternType="solid">
          <bgColor theme="7" tint="0.59999389629810485"/>
        </patternFill>
      </fill>
    </dxf>
    <dxf>
      <font>
        <color rgb="FF006100"/>
      </font>
      <fill>
        <patternFill>
          <bgColor rgb="FFC6EFCE"/>
        </patternFill>
      </fill>
    </dxf>
    <dxf>
      <font>
        <color rgb="FF9C5700"/>
      </font>
      <fill>
        <patternFill>
          <bgColor rgb="FFFFEB9C"/>
        </patternFill>
      </fill>
    </dxf>
    <dxf>
      <font>
        <strike val="0"/>
        <outline val="0"/>
        <shadow val="0"/>
        <u val="none"/>
        <vertAlign val="baseline"/>
        <name val="Arial"/>
        <family val="2"/>
        <scheme val="none"/>
      </font>
      <numFmt numFmtId="0" formatCode="General"/>
      <alignment horizontal="left" vertical="top"/>
    </dxf>
    <dxf>
      <font>
        <strike val="0"/>
        <outline val="0"/>
        <shadow val="0"/>
        <u val="none"/>
        <vertAlign val="baseline"/>
        <name val="Arial"/>
        <family val="2"/>
        <scheme val="none"/>
      </font>
      <numFmt numFmtId="0" formatCode="General"/>
      <alignment horizontal="left" vertical="top"/>
    </dxf>
    <dxf>
      <font>
        <strike val="0"/>
        <outline val="0"/>
        <shadow val="0"/>
        <u val="none"/>
        <vertAlign val="baseline"/>
        <name val="Arial"/>
        <family val="2"/>
        <scheme val="none"/>
      </font>
      <numFmt numFmtId="19" formatCode="m/d/yyyy"/>
      <alignment horizontal="left" vertical="top"/>
    </dxf>
    <dxf>
      <font>
        <strike val="0"/>
        <outline val="0"/>
        <shadow val="0"/>
        <u val="none"/>
        <vertAlign val="baseline"/>
        <name val="Arial"/>
        <family val="2"/>
        <scheme val="none"/>
      </font>
      <alignment horizontal="left" vertical="top"/>
    </dxf>
    <dxf>
      <font>
        <strike val="0"/>
        <outline val="0"/>
        <shadow val="0"/>
        <u val="none"/>
        <vertAlign val="baseline"/>
        <name val="Arial"/>
        <family val="2"/>
        <scheme val="none"/>
      </font>
      <alignment horizontal="center" vertical="top" textRotation="0" wrapText="0" indent="0" justifyLastLine="0" shrinkToFit="0" readingOrder="0"/>
    </dxf>
    <dxf>
      <font>
        <strike val="0"/>
        <outline val="0"/>
        <shadow val="0"/>
        <u val="none"/>
        <vertAlign val="baseline"/>
        <name val="Arial"/>
        <family val="2"/>
        <scheme val="none"/>
      </font>
      <alignment horizontal="left" vertical="top" textRotation="0" wrapText="0" indent="0" justifyLastLine="0" shrinkToFit="0" readingOrder="0"/>
    </dxf>
    <dxf>
      <font>
        <strike val="0"/>
        <outline val="0"/>
        <shadow val="0"/>
        <u val="none"/>
        <vertAlign val="baseline"/>
        <name val="Arial"/>
        <family val="2"/>
        <scheme val="none"/>
      </font>
      <alignment horizontal="left" vertical="top" textRotation="0" wrapText="0" indent="0" justifyLastLine="0" shrinkToFit="0" readingOrder="0"/>
    </dxf>
    <dxf>
      <font>
        <strike val="0"/>
        <outline val="0"/>
        <shadow val="0"/>
        <u val="none"/>
        <vertAlign val="baseline"/>
        <name val="Arial"/>
        <family val="2"/>
        <scheme val="none"/>
      </font>
      <alignment horizontal="left" vertical="top"/>
    </dxf>
    <dxf>
      <font>
        <strike val="0"/>
        <outline val="0"/>
        <shadow val="0"/>
        <u val="none"/>
        <vertAlign val="baseline"/>
        <name val="Arial"/>
        <family val="2"/>
        <scheme val="none"/>
      </font>
      <alignment horizontal="left" vertical="top"/>
    </dxf>
    <dxf>
      <font>
        <strike val="0"/>
        <outline val="0"/>
        <shadow val="0"/>
        <u val="none"/>
        <vertAlign val="baseline"/>
        <name val="Arial"/>
        <family val="2"/>
        <scheme val="none"/>
      </font>
      <alignment horizontal="left" vertical="top" wrapText="1"/>
    </dxf>
    <dxf>
      <font>
        <strike val="0"/>
        <outline val="0"/>
        <shadow val="0"/>
        <u val="none"/>
        <vertAlign val="baseline"/>
        <name val="Arial"/>
        <family val="2"/>
        <scheme val="none"/>
      </font>
      <alignment horizontal="left" vertical="top"/>
    </dxf>
    <dxf>
      <font>
        <strike val="0"/>
        <outline val="0"/>
        <shadow val="0"/>
        <u val="none"/>
        <vertAlign val="baseline"/>
        <name val="Arial"/>
        <family val="2"/>
        <scheme val="none"/>
      </font>
      <alignment horizontal="left" vertical="top"/>
    </dxf>
    <dxf>
      <font>
        <b val="0"/>
        <i val="0"/>
        <strike val="0"/>
        <condense val="0"/>
        <extend val="0"/>
        <outline val="0"/>
        <shadow val="0"/>
        <u val="none"/>
        <vertAlign val="baseline"/>
        <sz val="11"/>
        <color theme="1"/>
        <name val="Arial"/>
        <family val="2"/>
        <scheme val="none"/>
      </font>
      <alignment horizontal="center" vertical="bottom" textRotation="0" wrapText="1" indent="0" justifyLastLine="0" shrinkToFit="0" readingOrder="0"/>
      <border diagonalUp="0" diagonalDown="0" outline="0">
        <left style="thin">
          <color theme="1"/>
        </left>
        <right style="thin">
          <color theme="1"/>
        </right>
        <top/>
        <bottom/>
      </border>
    </dxf>
    <dxf>
      <fill>
        <patternFill patternType="solid">
          <fgColor rgb="FFFFEB9C"/>
          <bgColor rgb="FFFFFFF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1"/>
      </font>
      <fill>
        <patternFill patternType="solid">
          <bgColor theme="7" tint="0.59999389629810485"/>
        </patternFill>
      </fill>
    </dxf>
    <dxf>
      <font>
        <strike val="0"/>
        <outline val="0"/>
        <shadow val="0"/>
        <u val="none"/>
        <vertAlign val="baseline"/>
        <sz val="11"/>
        <name val="Arial"/>
        <family val="2"/>
        <scheme val="none"/>
      </font>
      <numFmt numFmtId="0" formatCode="General"/>
      <alignment horizontal="center" vertical="top" textRotation="0" indent="0" justifyLastLine="0" shrinkToFit="0" readingOrder="0"/>
    </dxf>
    <dxf>
      <font>
        <strike val="0"/>
        <outline val="0"/>
        <shadow val="0"/>
        <u val="none"/>
        <vertAlign val="baseline"/>
        <sz val="11"/>
        <name val="Arial"/>
        <family val="2"/>
        <scheme val="none"/>
      </font>
      <numFmt numFmtId="0" formatCode="General"/>
      <alignment horizontal="center" vertical="top" textRotation="0" indent="0" justifyLastLine="0" shrinkToFit="0" readingOrder="0"/>
    </dxf>
    <dxf>
      <font>
        <strike val="0"/>
        <outline val="0"/>
        <shadow val="0"/>
        <u val="none"/>
        <vertAlign val="baseline"/>
        <sz val="11"/>
        <name val="Arial"/>
        <family val="2"/>
        <scheme val="none"/>
      </font>
      <numFmt numFmtId="19" formatCode="m/d/yyyy"/>
      <alignment vertical="top"/>
    </dxf>
    <dxf>
      <font>
        <strike val="0"/>
        <outline val="0"/>
        <shadow val="0"/>
        <u val="none"/>
        <vertAlign val="baseline"/>
        <sz val="11"/>
        <name val="Arial"/>
        <family val="2"/>
        <scheme val="none"/>
      </font>
      <alignment vertical="top" wrapText="1"/>
    </dxf>
    <dxf>
      <font>
        <strike val="0"/>
        <outline val="0"/>
        <shadow val="0"/>
        <u val="none"/>
        <vertAlign val="baseline"/>
        <sz val="11"/>
        <name val="Arial"/>
        <family val="2"/>
        <scheme val="none"/>
      </font>
      <alignment vertical="top"/>
    </dxf>
    <dxf>
      <font>
        <b val="0"/>
        <i val="0"/>
        <strike val="0"/>
        <condense val="0"/>
        <extend val="0"/>
        <outline val="0"/>
        <shadow val="0"/>
        <u val="none"/>
        <vertAlign val="baseline"/>
        <sz val="11"/>
        <color theme="1"/>
        <name val="Arial"/>
        <family val="2"/>
        <scheme val="none"/>
      </font>
      <alignment horizontal="general" vertical="top" textRotation="0" wrapText="0" indent="0" justifyLastLine="0" shrinkToFit="0" readingOrder="0"/>
    </dxf>
    <dxf>
      <font>
        <strike val="0"/>
        <outline val="0"/>
        <shadow val="0"/>
        <u val="none"/>
        <vertAlign val="baseline"/>
        <sz val="11"/>
        <name val="Arial"/>
        <family val="2"/>
        <scheme val="none"/>
      </font>
      <alignment horizontal="general" vertical="top" textRotation="0" wrapText="0" indent="0" justifyLastLine="0" shrinkToFit="0" readingOrder="0"/>
    </dxf>
    <dxf>
      <font>
        <strike val="0"/>
        <outline val="0"/>
        <shadow val="0"/>
        <u val="none"/>
        <vertAlign val="baseline"/>
        <sz val="11"/>
        <name val="Arial"/>
        <family val="2"/>
        <scheme val="none"/>
      </font>
      <alignment horizontal="left" vertical="top" textRotation="0" wrapText="0" indent="0" justifyLastLine="0" shrinkToFit="0" readingOrder="0"/>
    </dxf>
    <dxf>
      <font>
        <strike val="0"/>
        <outline val="0"/>
        <shadow val="0"/>
        <u val="none"/>
        <vertAlign val="baseline"/>
        <sz val="11"/>
        <name val="Arial"/>
        <family val="2"/>
        <scheme val="none"/>
      </font>
      <alignment vertical="top"/>
    </dxf>
    <dxf>
      <font>
        <strike val="0"/>
        <outline val="0"/>
        <shadow val="0"/>
        <u val="none"/>
        <vertAlign val="baseline"/>
        <sz val="11"/>
        <name val="Arial"/>
        <family val="2"/>
        <scheme val="none"/>
      </font>
      <alignment vertical="top" wrapText="1"/>
    </dxf>
    <dxf>
      <font>
        <strike val="0"/>
        <outline val="0"/>
        <shadow val="0"/>
        <u val="none"/>
        <vertAlign val="baseline"/>
        <sz val="11"/>
        <name val="Arial"/>
        <family val="2"/>
        <scheme val="none"/>
      </font>
      <alignment vertical="top"/>
    </dxf>
    <dxf>
      <border outline="0">
        <bottom style="medium">
          <color theme="1"/>
        </bottom>
      </border>
    </dxf>
    <dxf>
      <border outline="0">
        <top style="thin">
          <color theme="1"/>
        </top>
      </border>
    </dxf>
    <dxf>
      <font>
        <strike val="0"/>
        <outline val="0"/>
        <shadow val="0"/>
        <u val="none"/>
        <vertAlign val="baseline"/>
        <sz val="11"/>
        <name val="Arial"/>
        <family val="2"/>
        <scheme val="none"/>
      </font>
      <alignment vertical="top"/>
    </dxf>
    <dxf>
      <font>
        <b val="0"/>
        <i val="0"/>
        <strike val="0"/>
        <condense val="0"/>
        <extend val="0"/>
        <outline val="0"/>
        <shadow val="0"/>
        <u val="none"/>
        <vertAlign val="baseline"/>
        <sz val="11"/>
        <color theme="1"/>
        <name val="Arial"/>
        <family val="2"/>
        <scheme val="none"/>
      </font>
      <alignment horizontal="center" vertical="bottom" textRotation="0" wrapText="1" indent="0" justifyLastLine="0" shrinkToFit="0" readingOrder="0"/>
      <border diagonalUp="0" diagonalDown="0" outline="0">
        <left style="thin">
          <color theme="1"/>
        </left>
        <right style="thin">
          <color theme="1"/>
        </right>
        <top/>
        <bottom/>
      </border>
    </dxf>
    <dxf>
      <font>
        <color rgb="FF006100"/>
      </font>
      <fill>
        <patternFill>
          <bgColor rgb="FFC6EFCE"/>
        </patternFill>
      </fill>
    </dxf>
    <dxf>
      <fill>
        <patternFill patternType="solid">
          <bgColor theme="7" tint="0.59999389629810485"/>
        </patternFill>
      </fill>
    </dxf>
    <dxf>
      <font>
        <color rgb="FF9C5700"/>
      </font>
      <fill>
        <patternFill>
          <bgColor rgb="FFFFEB9C"/>
        </patternFill>
      </fill>
    </dxf>
    <dxf>
      <font>
        <color rgb="FF9C0006"/>
      </font>
      <fill>
        <patternFill>
          <bgColor rgb="FFFFC7CE"/>
        </patternFill>
      </fill>
    </dxf>
    <dxf>
      <numFmt numFmtId="0" formatCode="General"/>
      <alignment vertical="top"/>
    </dxf>
    <dxf>
      <numFmt numFmtId="0" formatCode="General"/>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border outline="0">
        <bottom style="medium">
          <color theme="1"/>
        </bottom>
      </border>
    </dxf>
    <dxf>
      <border outline="0">
        <top style="thin">
          <color theme="1"/>
        </top>
      </border>
    </dxf>
    <dxf>
      <alignment vertical="top"/>
    </dxf>
    <dxf>
      <font>
        <b/>
        <i val="0"/>
        <strike val="0"/>
        <condense val="0"/>
        <extend val="0"/>
        <outline val="0"/>
        <shadow val="0"/>
        <u val="none"/>
        <vertAlign val="baseline"/>
        <sz val="11"/>
        <color theme="1"/>
        <name val="Arial"/>
        <family val="2"/>
        <scheme val="none"/>
      </font>
      <alignment vertical="top"/>
      <border diagonalUp="0" diagonalDown="0">
        <left style="thin">
          <color theme="1"/>
        </left>
        <right style="thin">
          <color theme="1"/>
        </right>
        <top/>
        <bottom/>
      </border>
    </dxf>
    <dxf>
      <fill>
        <patternFill patternType="solid">
          <bgColor theme="7" tint="0.59999389629810485"/>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theme="1"/>
      </font>
      <fill>
        <patternFill patternType="solid">
          <bgColor theme="7" tint="0.59999389629810485"/>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vertical="center"/>
    </dxf>
    <dxf>
      <alignment vertical="center"/>
    </dxf>
    <dxf>
      <font>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9C0006"/>
        <name val="Aptos Narrow"/>
        <scheme val="minor"/>
      </font>
      <fill>
        <patternFill patternType="solid">
          <fgColor indexed="65"/>
          <bgColor rgb="FFFFC7CE"/>
        </patternFill>
      </fill>
    </dxf>
    <dxf>
      <font>
        <b val="0"/>
        <i val="0"/>
        <strike val="0"/>
        <condense val="0"/>
        <extend val="0"/>
        <outline val="0"/>
        <shadow val="0"/>
        <u val="none"/>
        <vertAlign val="baseline"/>
        <sz val="11"/>
        <color rgb="FF9C0006"/>
        <name val="Aptos Narrow"/>
        <scheme val="minor"/>
      </font>
      <fill>
        <patternFill patternType="solid">
          <fgColor rgb="FFFFC7CE"/>
          <bgColor indexed="65"/>
        </patternFill>
      </fill>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vertical="center"/>
    </dxf>
    <dxf>
      <alignment vertical="center"/>
    </dxf>
    <dxf>
      <font>
        <color rgb="FFC00000"/>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vertical="center"/>
    </dxf>
    <dxf>
      <alignment vertical="center"/>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vertical="center"/>
    </dxf>
    <dxf>
      <alignment vertical="center"/>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color rgb="FFC00000"/>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7.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pivotCacheDefinition" Target="pivotCache/pivotCacheDefinition9.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tmp"/></Relationships>
</file>

<file path=xl/drawings/_rels/drawing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11</xdr:col>
      <xdr:colOff>200025</xdr:colOff>
      <xdr:row>68</xdr:row>
      <xdr:rowOff>333375</xdr:rowOff>
    </xdr:from>
    <xdr:to>
      <xdr:col>14</xdr:col>
      <xdr:colOff>133350</xdr:colOff>
      <xdr:row>70</xdr:row>
      <xdr:rowOff>19050</xdr:rowOff>
    </xdr:to>
    <xdr:pic>
      <xdr:nvPicPr>
        <xdr:cNvPr id="3" name="Picture 2">
          <a:extLst>
            <a:ext uri="{FF2B5EF4-FFF2-40B4-BE49-F238E27FC236}">
              <a16:creationId xmlns:a16="http://schemas.microsoft.com/office/drawing/2014/main" id="{80947F2A-73CC-7BED-A8D2-027FBC8968FE}"/>
            </a:ext>
          </a:extLst>
        </xdr:cNvPr>
        <xdr:cNvPicPr>
          <a:picLocks noChangeAspect="1"/>
        </xdr:cNvPicPr>
      </xdr:nvPicPr>
      <xdr:blipFill>
        <a:blip xmlns:r="http://schemas.openxmlformats.org/officeDocument/2006/relationships" r:embed="rId1"/>
        <a:stretch>
          <a:fillRect/>
        </a:stretch>
      </xdr:blipFill>
      <xdr:spPr>
        <a:xfrm>
          <a:off x="16087725" y="43738800"/>
          <a:ext cx="4552950" cy="3562350"/>
        </a:xfrm>
        <a:prstGeom prst="rect">
          <a:avLst/>
        </a:prstGeom>
      </xdr:spPr>
    </xdr:pic>
    <xdr:clientData/>
  </xdr:twoCellAnchor>
  <xdr:twoCellAnchor editAs="oneCell">
    <xdr:from>
      <xdr:col>11</xdr:col>
      <xdr:colOff>238125</xdr:colOff>
      <xdr:row>71</xdr:row>
      <xdr:rowOff>495300</xdr:rowOff>
    </xdr:from>
    <xdr:to>
      <xdr:col>14</xdr:col>
      <xdr:colOff>190500</xdr:colOff>
      <xdr:row>73</xdr:row>
      <xdr:rowOff>1495425</xdr:rowOff>
    </xdr:to>
    <xdr:pic>
      <xdr:nvPicPr>
        <xdr:cNvPr id="4" name="Picture 3">
          <a:extLst>
            <a:ext uri="{FF2B5EF4-FFF2-40B4-BE49-F238E27FC236}">
              <a16:creationId xmlns:a16="http://schemas.microsoft.com/office/drawing/2014/main" id="{8220A558-BB4B-0E2C-3168-2C193825F538}"/>
            </a:ext>
            <a:ext uri="{147F2762-F138-4A5C-976F-8EAC2B608ADB}">
              <a16:predDERef xmlns:a16="http://schemas.microsoft.com/office/drawing/2014/main" pred="{80947F2A-73CC-7BED-A8D2-027FBC8968FE}"/>
            </a:ext>
          </a:extLst>
        </xdr:cNvPr>
        <xdr:cNvPicPr>
          <a:picLocks noChangeAspect="1"/>
        </xdr:cNvPicPr>
      </xdr:nvPicPr>
      <xdr:blipFill>
        <a:blip xmlns:r="http://schemas.openxmlformats.org/officeDocument/2006/relationships" r:embed="rId2"/>
        <a:stretch>
          <a:fillRect/>
        </a:stretch>
      </xdr:blipFill>
      <xdr:spPr>
        <a:xfrm>
          <a:off x="16125825" y="47796450"/>
          <a:ext cx="4572000" cy="3695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247650</xdr:colOff>
      <xdr:row>0</xdr:row>
      <xdr:rowOff>0</xdr:rowOff>
    </xdr:from>
    <xdr:to>
      <xdr:col>16</xdr:col>
      <xdr:colOff>581025</xdr:colOff>
      <xdr:row>69</xdr:row>
      <xdr:rowOff>476250</xdr:rowOff>
    </xdr:to>
    <xdr:pic>
      <xdr:nvPicPr>
        <xdr:cNvPr id="2" name="Picture 1">
          <a:extLst>
            <a:ext uri="{FF2B5EF4-FFF2-40B4-BE49-F238E27FC236}">
              <a16:creationId xmlns:a16="http://schemas.microsoft.com/office/drawing/2014/main" id="{965C531D-BB9E-C4EC-3D27-AB80B729B61B}"/>
            </a:ext>
          </a:extLst>
        </xdr:cNvPr>
        <xdr:cNvPicPr>
          <a:picLocks noChangeAspect="1"/>
        </xdr:cNvPicPr>
      </xdr:nvPicPr>
      <xdr:blipFill>
        <a:blip xmlns:r="http://schemas.openxmlformats.org/officeDocument/2006/relationships" r:embed="rId1"/>
        <a:stretch>
          <a:fillRect/>
        </a:stretch>
      </xdr:blipFill>
      <xdr:spPr>
        <a:xfrm>
          <a:off x="19592925" y="0"/>
          <a:ext cx="3381375" cy="4629150"/>
        </a:xfrm>
        <a:prstGeom prst="rect">
          <a:avLst/>
        </a:prstGeom>
      </xdr:spPr>
    </xdr:pic>
    <xdr:clientData/>
  </xdr:twoCellAnchor>
  <xdr:twoCellAnchor editAs="oneCell">
    <xdr:from>
      <xdr:col>11</xdr:col>
      <xdr:colOff>190500</xdr:colOff>
      <xdr:row>80</xdr:row>
      <xdr:rowOff>85725</xdr:rowOff>
    </xdr:from>
    <xdr:to>
      <xdr:col>18</xdr:col>
      <xdr:colOff>495300</xdr:colOff>
      <xdr:row>97</xdr:row>
      <xdr:rowOff>28575</xdr:rowOff>
    </xdr:to>
    <xdr:pic>
      <xdr:nvPicPr>
        <xdr:cNvPr id="3" name="Picture 2">
          <a:extLst>
            <a:ext uri="{FF2B5EF4-FFF2-40B4-BE49-F238E27FC236}">
              <a16:creationId xmlns:a16="http://schemas.microsoft.com/office/drawing/2014/main" id="{C4DA1C22-E78C-71F0-21B9-4D256E4A49F8}"/>
            </a:ext>
            <a:ext uri="{147F2762-F138-4A5C-976F-8EAC2B608ADB}">
              <a16:predDERef xmlns:a16="http://schemas.microsoft.com/office/drawing/2014/main" pred="{965C531D-BB9E-C4EC-3D27-AB80B729B61B}"/>
            </a:ext>
          </a:extLst>
        </xdr:cNvPr>
        <xdr:cNvPicPr>
          <a:picLocks noChangeAspect="1"/>
        </xdr:cNvPicPr>
      </xdr:nvPicPr>
      <xdr:blipFill>
        <a:blip xmlns:r="http://schemas.openxmlformats.org/officeDocument/2006/relationships" r:embed="rId2"/>
        <a:stretch>
          <a:fillRect/>
        </a:stretch>
      </xdr:blipFill>
      <xdr:spPr>
        <a:xfrm>
          <a:off x="19535775" y="57692925"/>
          <a:ext cx="4572000" cy="3581400"/>
        </a:xfrm>
        <a:prstGeom prst="rect">
          <a:avLst/>
        </a:prstGeom>
      </xdr:spPr>
    </xdr:pic>
    <xdr:clientData/>
  </xdr:twoCellAnchor>
  <xdr:twoCellAnchor editAs="oneCell">
    <xdr:from>
      <xdr:col>11</xdr:col>
      <xdr:colOff>257175</xdr:colOff>
      <xdr:row>74</xdr:row>
      <xdr:rowOff>28575</xdr:rowOff>
    </xdr:from>
    <xdr:to>
      <xdr:col>18</xdr:col>
      <xdr:colOff>561975</xdr:colOff>
      <xdr:row>76</xdr:row>
      <xdr:rowOff>762000</xdr:rowOff>
    </xdr:to>
    <xdr:pic>
      <xdr:nvPicPr>
        <xdr:cNvPr id="4" name="Picture 3">
          <a:extLst>
            <a:ext uri="{FF2B5EF4-FFF2-40B4-BE49-F238E27FC236}">
              <a16:creationId xmlns:a16="http://schemas.microsoft.com/office/drawing/2014/main" id="{E4ADBEF3-C849-4A70-8E18-86BF31397B76}"/>
            </a:ext>
            <a:ext uri="{147F2762-F138-4A5C-976F-8EAC2B608ADB}">
              <a16:predDERef xmlns:a16="http://schemas.microsoft.com/office/drawing/2014/main" pred="{C4DA1C22-E78C-71F0-21B9-4D256E4A49F8}"/>
            </a:ext>
          </a:extLst>
        </xdr:cNvPr>
        <xdr:cNvPicPr>
          <a:picLocks noChangeAspect="1"/>
        </xdr:cNvPicPr>
      </xdr:nvPicPr>
      <xdr:blipFill>
        <a:blip xmlns:r="http://schemas.openxmlformats.org/officeDocument/2006/relationships" r:embed="rId3"/>
        <a:stretch>
          <a:fillRect/>
        </a:stretch>
      </xdr:blipFill>
      <xdr:spPr>
        <a:xfrm>
          <a:off x="19602450" y="4981575"/>
          <a:ext cx="4572000" cy="762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657225</xdr:colOff>
      <xdr:row>35</xdr:row>
      <xdr:rowOff>2657475</xdr:rowOff>
    </xdr:from>
    <xdr:to>
      <xdr:col>20</xdr:col>
      <xdr:colOff>190501</xdr:colOff>
      <xdr:row>38</xdr:row>
      <xdr:rowOff>485775</xdr:rowOff>
    </xdr:to>
    <xdr:pic>
      <xdr:nvPicPr>
        <xdr:cNvPr id="2" name="Picture 1">
          <a:extLst>
            <a:ext uri="{FF2B5EF4-FFF2-40B4-BE49-F238E27FC236}">
              <a16:creationId xmlns:a16="http://schemas.microsoft.com/office/drawing/2014/main" id="{B98CD8B1-45E6-F520-5D25-A6D289B9DDAF}"/>
            </a:ext>
            <a:ext uri="{147F2762-F138-4A5C-976F-8EAC2B608ADB}">
              <a16:predDERef xmlns:a16="http://schemas.microsoft.com/office/drawing/2014/main" pred="{8139855C-EC1E-3500-1EE4-47AA73F7A9FE}"/>
            </a:ext>
          </a:extLst>
        </xdr:cNvPr>
        <xdr:cNvPicPr>
          <a:picLocks noChangeAspect="1"/>
        </xdr:cNvPicPr>
      </xdr:nvPicPr>
      <xdr:blipFill>
        <a:blip xmlns:r="http://schemas.openxmlformats.org/officeDocument/2006/relationships" r:embed="rId1"/>
        <a:stretch>
          <a:fillRect/>
        </a:stretch>
      </xdr:blipFill>
      <xdr:spPr>
        <a:xfrm>
          <a:off x="19770725" y="28390850"/>
          <a:ext cx="5676900" cy="2619375"/>
        </a:xfrm>
        <a:prstGeom prst="rect">
          <a:avLst/>
        </a:prstGeom>
      </xdr:spPr>
    </xdr:pic>
    <xdr:clientData/>
  </xdr:twoCellAnchor>
  <xdr:twoCellAnchor editAs="oneCell">
    <xdr:from>
      <xdr:col>11</xdr:col>
      <xdr:colOff>152400</xdr:colOff>
      <xdr:row>48</xdr:row>
      <xdr:rowOff>57150</xdr:rowOff>
    </xdr:from>
    <xdr:to>
      <xdr:col>18</xdr:col>
      <xdr:colOff>523875</xdr:colOff>
      <xdr:row>50</xdr:row>
      <xdr:rowOff>47625</xdr:rowOff>
    </xdr:to>
    <xdr:pic>
      <xdr:nvPicPr>
        <xdr:cNvPr id="3" name="Picture 2">
          <a:extLst>
            <a:ext uri="{FF2B5EF4-FFF2-40B4-BE49-F238E27FC236}">
              <a16:creationId xmlns:a16="http://schemas.microsoft.com/office/drawing/2014/main" id="{7EED8285-BA66-CF7E-483D-EE65A38E1CA9}"/>
            </a:ext>
            <a:ext uri="{147F2762-F138-4A5C-976F-8EAC2B608ADB}">
              <a16:predDERef xmlns:a16="http://schemas.microsoft.com/office/drawing/2014/main" pred="{B98CD8B1-45E6-F520-5D25-A6D289B9DDAF}"/>
            </a:ext>
          </a:extLst>
        </xdr:cNvPr>
        <xdr:cNvPicPr>
          <a:picLocks noChangeAspect="1"/>
        </xdr:cNvPicPr>
      </xdr:nvPicPr>
      <xdr:blipFill>
        <a:blip xmlns:r="http://schemas.openxmlformats.org/officeDocument/2006/relationships" r:embed="rId2"/>
        <a:stretch>
          <a:fillRect/>
        </a:stretch>
      </xdr:blipFill>
      <xdr:spPr>
        <a:xfrm>
          <a:off x="17364075" y="41128950"/>
          <a:ext cx="4572000" cy="2438400"/>
        </a:xfrm>
        <a:prstGeom prst="rect">
          <a:avLst/>
        </a:prstGeom>
      </xdr:spPr>
    </xdr:pic>
    <xdr:clientData/>
  </xdr:twoCellAnchor>
  <xdr:twoCellAnchor editAs="oneCell">
    <xdr:from>
      <xdr:col>11</xdr:col>
      <xdr:colOff>190500</xdr:colOff>
      <xdr:row>55</xdr:row>
      <xdr:rowOff>457200</xdr:rowOff>
    </xdr:from>
    <xdr:to>
      <xdr:col>18</xdr:col>
      <xdr:colOff>561975</xdr:colOff>
      <xdr:row>60</xdr:row>
      <xdr:rowOff>38100</xdr:rowOff>
    </xdr:to>
    <xdr:pic>
      <xdr:nvPicPr>
        <xdr:cNvPr id="4" name="Picture 3">
          <a:extLst>
            <a:ext uri="{FF2B5EF4-FFF2-40B4-BE49-F238E27FC236}">
              <a16:creationId xmlns:a16="http://schemas.microsoft.com/office/drawing/2014/main" id="{1084AB33-8315-A042-2EC7-4A5F359C828B}"/>
            </a:ext>
            <a:ext uri="{147F2762-F138-4A5C-976F-8EAC2B608ADB}">
              <a16:predDERef xmlns:a16="http://schemas.microsoft.com/office/drawing/2014/main" pred="{7EED8285-BA66-CF7E-483D-EE65A38E1CA9}"/>
            </a:ext>
          </a:extLst>
        </xdr:cNvPr>
        <xdr:cNvPicPr>
          <a:picLocks noChangeAspect="1"/>
        </xdr:cNvPicPr>
      </xdr:nvPicPr>
      <xdr:blipFill>
        <a:blip xmlns:r="http://schemas.openxmlformats.org/officeDocument/2006/relationships" r:embed="rId3"/>
        <a:stretch>
          <a:fillRect/>
        </a:stretch>
      </xdr:blipFill>
      <xdr:spPr>
        <a:xfrm>
          <a:off x="19154775" y="3343275"/>
          <a:ext cx="4572000" cy="2524125"/>
        </a:xfrm>
        <a:prstGeom prst="rect">
          <a:avLst/>
        </a:prstGeom>
      </xdr:spPr>
    </xdr:pic>
    <xdr:clientData/>
  </xdr:twoCellAnchor>
  <xdr:twoCellAnchor editAs="oneCell">
    <xdr:from>
      <xdr:col>22</xdr:col>
      <xdr:colOff>342900</xdr:colOff>
      <xdr:row>0</xdr:row>
      <xdr:rowOff>228600</xdr:rowOff>
    </xdr:from>
    <xdr:to>
      <xdr:col>30</xdr:col>
      <xdr:colOff>114300</xdr:colOff>
      <xdr:row>4</xdr:row>
      <xdr:rowOff>152400</xdr:rowOff>
    </xdr:to>
    <xdr:pic>
      <xdr:nvPicPr>
        <xdr:cNvPr id="5" name="Picture 4">
          <a:extLst>
            <a:ext uri="{FF2B5EF4-FFF2-40B4-BE49-F238E27FC236}">
              <a16:creationId xmlns:a16="http://schemas.microsoft.com/office/drawing/2014/main" id="{E30C41CB-400D-4C6D-2F09-CCE869743BD0}"/>
            </a:ext>
            <a:ext uri="{147F2762-F138-4A5C-976F-8EAC2B608ADB}">
              <a16:predDERef xmlns:a16="http://schemas.microsoft.com/office/drawing/2014/main" pred="{1084AB33-8315-A042-2EC7-4A5F359C828B}"/>
            </a:ext>
          </a:extLst>
        </xdr:cNvPr>
        <xdr:cNvPicPr>
          <a:picLocks noChangeAspect="1"/>
        </xdr:cNvPicPr>
      </xdr:nvPicPr>
      <xdr:blipFill>
        <a:blip xmlns:r="http://schemas.openxmlformats.org/officeDocument/2006/relationships" r:embed="rId4"/>
        <a:stretch>
          <a:fillRect/>
        </a:stretch>
      </xdr:blipFill>
      <xdr:spPr>
        <a:xfrm>
          <a:off x="25908000" y="228600"/>
          <a:ext cx="4572000" cy="4533900"/>
        </a:xfrm>
        <a:prstGeom prst="rect">
          <a:avLst/>
        </a:prstGeom>
      </xdr:spPr>
    </xdr:pic>
    <xdr:clientData/>
  </xdr:twoCellAnchor>
  <xdr:twoCellAnchor editAs="oneCell">
    <xdr:from>
      <xdr:col>11</xdr:col>
      <xdr:colOff>200025</xdr:colOff>
      <xdr:row>57</xdr:row>
      <xdr:rowOff>1228725</xdr:rowOff>
    </xdr:from>
    <xdr:to>
      <xdr:col>18</xdr:col>
      <xdr:colOff>561975</xdr:colOff>
      <xdr:row>61</xdr:row>
      <xdr:rowOff>400050</xdr:rowOff>
    </xdr:to>
    <xdr:pic>
      <xdr:nvPicPr>
        <xdr:cNvPr id="8" name="Picture 7">
          <a:extLst>
            <a:ext uri="{FF2B5EF4-FFF2-40B4-BE49-F238E27FC236}">
              <a16:creationId xmlns:a16="http://schemas.microsoft.com/office/drawing/2014/main" id="{DC4899F4-90C1-8E5D-F4FE-FEC4C7A44AB2}"/>
            </a:ext>
            <a:ext uri="{147F2762-F138-4A5C-976F-8EAC2B608ADB}">
              <a16:predDERef xmlns:a16="http://schemas.microsoft.com/office/drawing/2014/main" pred="{01211F47-5718-43BF-BA90-C6B6CF75DB39}"/>
            </a:ext>
          </a:extLst>
        </xdr:cNvPr>
        <xdr:cNvPicPr>
          <a:picLocks noChangeAspect="1"/>
        </xdr:cNvPicPr>
      </xdr:nvPicPr>
      <xdr:blipFill>
        <a:blip xmlns:r="http://schemas.openxmlformats.org/officeDocument/2006/relationships" r:embed="rId5"/>
        <a:stretch>
          <a:fillRect/>
        </a:stretch>
      </xdr:blipFill>
      <xdr:spPr>
        <a:xfrm>
          <a:off x="19164300" y="5743575"/>
          <a:ext cx="4562475" cy="2905125"/>
        </a:xfrm>
        <a:prstGeom prst="rect">
          <a:avLst/>
        </a:prstGeom>
      </xdr:spPr>
    </xdr:pic>
    <xdr:clientData/>
  </xdr:twoCellAnchor>
  <xdr:twoCellAnchor editAs="oneCell">
    <xdr:from>
      <xdr:col>11</xdr:col>
      <xdr:colOff>19050</xdr:colOff>
      <xdr:row>66</xdr:row>
      <xdr:rowOff>38100</xdr:rowOff>
    </xdr:from>
    <xdr:to>
      <xdr:col>18</xdr:col>
      <xdr:colOff>390525</xdr:colOff>
      <xdr:row>84</xdr:row>
      <xdr:rowOff>85725</xdr:rowOff>
    </xdr:to>
    <xdr:pic>
      <xdr:nvPicPr>
        <xdr:cNvPr id="7" name="Picture 6">
          <a:extLst>
            <a:ext uri="{FF2B5EF4-FFF2-40B4-BE49-F238E27FC236}">
              <a16:creationId xmlns:a16="http://schemas.microsoft.com/office/drawing/2014/main" id="{10BC832B-CD19-55DE-15C9-A191EE6BFAC1}"/>
            </a:ext>
            <a:ext uri="{147F2762-F138-4A5C-976F-8EAC2B608ADB}">
              <a16:predDERef xmlns:a16="http://schemas.microsoft.com/office/drawing/2014/main" pred="{DC4899F4-90C1-8E5D-F4FE-FEC4C7A44AB2}"/>
            </a:ext>
          </a:extLst>
        </xdr:cNvPr>
        <xdr:cNvPicPr>
          <a:picLocks noChangeAspect="1"/>
        </xdr:cNvPicPr>
      </xdr:nvPicPr>
      <xdr:blipFill>
        <a:blip xmlns:r="http://schemas.openxmlformats.org/officeDocument/2006/relationships" r:embed="rId6"/>
        <a:stretch>
          <a:fillRect/>
        </a:stretch>
      </xdr:blipFill>
      <xdr:spPr>
        <a:xfrm>
          <a:off x="18983325" y="9039225"/>
          <a:ext cx="4572000" cy="33051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219075</xdr:colOff>
      <xdr:row>4</xdr:row>
      <xdr:rowOff>171450</xdr:rowOff>
    </xdr:from>
    <xdr:to>
      <xdr:col>22</xdr:col>
      <xdr:colOff>523875</xdr:colOff>
      <xdr:row>6</xdr:row>
      <xdr:rowOff>352425</xdr:rowOff>
    </xdr:to>
    <xdr:pic>
      <xdr:nvPicPr>
        <xdr:cNvPr id="2" name="Picture 1" title="IMAGE 1">
          <a:extLst>
            <a:ext uri="{FF2B5EF4-FFF2-40B4-BE49-F238E27FC236}">
              <a16:creationId xmlns:a16="http://schemas.microsoft.com/office/drawing/2014/main" id="{D6E3A821-0265-660F-F7E0-D8F0940B5E6F}"/>
            </a:ext>
          </a:extLst>
        </xdr:cNvPr>
        <xdr:cNvPicPr>
          <a:picLocks noChangeAspect="1"/>
        </xdr:cNvPicPr>
      </xdr:nvPicPr>
      <xdr:blipFill>
        <a:blip xmlns:r="http://schemas.openxmlformats.org/officeDocument/2006/relationships" r:embed="rId1"/>
        <a:stretch>
          <a:fillRect/>
        </a:stretch>
      </xdr:blipFill>
      <xdr:spPr>
        <a:xfrm>
          <a:off x="25212675" y="3810000"/>
          <a:ext cx="5105400" cy="2390775"/>
        </a:xfrm>
        <a:prstGeom prst="rect">
          <a:avLst/>
        </a:prstGeom>
      </xdr:spPr>
    </xdr:pic>
    <xdr:clientData/>
  </xdr:twoCellAnchor>
  <xdr:twoCellAnchor editAs="oneCell">
    <xdr:from>
      <xdr:col>12</xdr:col>
      <xdr:colOff>314325</xdr:colOff>
      <xdr:row>7</xdr:row>
      <xdr:rowOff>752475</xdr:rowOff>
    </xdr:from>
    <xdr:to>
      <xdr:col>20</xdr:col>
      <xdr:colOff>85725</xdr:colOff>
      <xdr:row>13</xdr:row>
      <xdr:rowOff>342900</xdr:rowOff>
    </xdr:to>
    <xdr:pic>
      <xdr:nvPicPr>
        <xdr:cNvPr id="3" name="Picture 2">
          <a:extLst>
            <a:ext uri="{FF2B5EF4-FFF2-40B4-BE49-F238E27FC236}">
              <a16:creationId xmlns:a16="http://schemas.microsoft.com/office/drawing/2014/main" id="{217D038A-3171-C855-C320-9E4A308A345B}"/>
            </a:ext>
            <a:ext uri="{147F2762-F138-4A5C-976F-8EAC2B608ADB}">
              <a16:predDERef xmlns:a16="http://schemas.microsoft.com/office/drawing/2014/main" pred="{D6E3A821-0265-660F-F7E0-D8F0940B5E6F}"/>
            </a:ext>
          </a:extLst>
        </xdr:cNvPr>
        <xdr:cNvPicPr>
          <a:picLocks noChangeAspect="1"/>
        </xdr:cNvPicPr>
      </xdr:nvPicPr>
      <xdr:blipFill>
        <a:blip xmlns:r="http://schemas.openxmlformats.org/officeDocument/2006/relationships" r:embed="rId2"/>
        <a:stretch>
          <a:fillRect/>
        </a:stretch>
      </xdr:blipFill>
      <xdr:spPr>
        <a:xfrm>
          <a:off x="18459450" y="8096250"/>
          <a:ext cx="4572000" cy="4076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209550</xdr:colOff>
      <xdr:row>15</xdr:row>
      <xdr:rowOff>457200</xdr:rowOff>
    </xdr:from>
    <xdr:to>
      <xdr:col>16</xdr:col>
      <xdr:colOff>571500</xdr:colOff>
      <xdr:row>34</xdr:row>
      <xdr:rowOff>47625</xdr:rowOff>
    </xdr:to>
    <xdr:pic>
      <xdr:nvPicPr>
        <xdr:cNvPr id="2" name="Picture 1">
          <a:extLst>
            <a:ext uri="{FF2B5EF4-FFF2-40B4-BE49-F238E27FC236}">
              <a16:creationId xmlns:a16="http://schemas.microsoft.com/office/drawing/2014/main" id="{74AA745F-7C84-AE45-DF92-44A1316088CF}"/>
            </a:ext>
          </a:extLst>
        </xdr:cNvPr>
        <xdr:cNvPicPr>
          <a:picLocks noChangeAspect="1"/>
        </xdr:cNvPicPr>
      </xdr:nvPicPr>
      <xdr:blipFill>
        <a:blip xmlns:r="http://schemas.openxmlformats.org/officeDocument/2006/relationships" r:embed="rId1"/>
        <a:stretch>
          <a:fillRect/>
        </a:stretch>
      </xdr:blipFill>
      <xdr:spPr>
        <a:xfrm>
          <a:off x="15725775" y="1419225"/>
          <a:ext cx="3362325" cy="4572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19050</xdr:colOff>
      <xdr:row>3</xdr:row>
      <xdr:rowOff>952500</xdr:rowOff>
    </xdr:from>
    <xdr:to>
      <xdr:col>18</xdr:col>
      <xdr:colOff>390525</xdr:colOff>
      <xdr:row>7</xdr:row>
      <xdr:rowOff>514350</xdr:rowOff>
    </xdr:to>
    <xdr:pic>
      <xdr:nvPicPr>
        <xdr:cNvPr id="2" name="Picture 1">
          <a:extLst>
            <a:ext uri="{FF2B5EF4-FFF2-40B4-BE49-F238E27FC236}">
              <a16:creationId xmlns:a16="http://schemas.microsoft.com/office/drawing/2014/main" id="{EF786F1E-ACDD-A521-7E9E-9E39CD8D8A93}"/>
            </a:ext>
          </a:extLst>
        </xdr:cNvPr>
        <xdr:cNvPicPr>
          <a:picLocks noChangeAspect="1"/>
        </xdr:cNvPicPr>
      </xdr:nvPicPr>
      <xdr:blipFill>
        <a:blip xmlns:r="http://schemas.openxmlformats.org/officeDocument/2006/relationships" r:embed="rId1"/>
        <a:stretch>
          <a:fillRect/>
        </a:stretch>
      </xdr:blipFill>
      <xdr:spPr>
        <a:xfrm>
          <a:off x="14554200" y="2876550"/>
          <a:ext cx="4572000" cy="1724025"/>
        </a:xfrm>
        <a:prstGeom prst="rect">
          <a:avLst/>
        </a:prstGeom>
      </xdr:spPr>
    </xdr:pic>
    <xdr:clientData/>
  </xdr:twoCellAnchor>
  <xdr:twoCellAnchor editAs="oneCell">
    <xdr:from>
      <xdr:col>11</xdr:col>
      <xdr:colOff>85725</xdr:colOff>
      <xdr:row>10</xdr:row>
      <xdr:rowOff>314325</xdr:rowOff>
    </xdr:from>
    <xdr:to>
      <xdr:col>18</xdr:col>
      <xdr:colOff>457200</xdr:colOff>
      <xdr:row>12</xdr:row>
      <xdr:rowOff>133350</xdr:rowOff>
    </xdr:to>
    <xdr:pic>
      <xdr:nvPicPr>
        <xdr:cNvPr id="3" name="Picture 2">
          <a:extLst>
            <a:ext uri="{FF2B5EF4-FFF2-40B4-BE49-F238E27FC236}">
              <a16:creationId xmlns:a16="http://schemas.microsoft.com/office/drawing/2014/main" id="{CE871124-8036-88D7-FC75-25FA5AEE223F}"/>
            </a:ext>
            <a:ext uri="{147F2762-F138-4A5C-976F-8EAC2B608ADB}">
              <a16:predDERef xmlns:a16="http://schemas.microsoft.com/office/drawing/2014/main" pred="{EF786F1E-ACDD-A521-7E9E-9E39CD8D8A93}"/>
            </a:ext>
          </a:extLst>
        </xdr:cNvPr>
        <xdr:cNvPicPr>
          <a:picLocks noChangeAspect="1"/>
        </xdr:cNvPicPr>
      </xdr:nvPicPr>
      <xdr:blipFill>
        <a:blip xmlns:r="http://schemas.openxmlformats.org/officeDocument/2006/relationships" r:embed="rId2"/>
        <a:stretch>
          <a:fillRect/>
        </a:stretch>
      </xdr:blipFill>
      <xdr:spPr>
        <a:xfrm>
          <a:off x="14620875" y="7781925"/>
          <a:ext cx="4572000" cy="76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419100</xdr:colOff>
      <xdr:row>0</xdr:row>
      <xdr:rowOff>66675</xdr:rowOff>
    </xdr:from>
    <xdr:to>
      <xdr:col>21</xdr:col>
      <xdr:colOff>114300</xdr:colOff>
      <xdr:row>5</xdr:row>
      <xdr:rowOff>161925</xdr:rowOff>
    </xdr:to>
    <xdr:pic>
      <xdr:nvPicPr>
        <xdr:cNvPr id="2" name="Picture 1" title="image 1">
          <a:extLst>
            <a:ext uri="{FF2B5EF4-FFF2-40B4-BE49-F238E27FC236}">
              <a16:creationId xmlns:a16="http://schemas.microsoft.com/office/drawing/2014/main" id="{FE980A68-2D11-3AA5-CE3C-B08AD0FB8BE0}"/>
            </a:ext>
          </a:extLst>
        </xdr:cNvPr>
        <xdr:cNvPicPr>
          <a:picLocks noChangeAspect="1"/>
        </xdr:cNvPicPr>
      </xdr:nvPicPr>
      <xdr:blipFill>
        <a:blip xmlns:r="http://schemas.openxmlformats.org/officeDocument/2006/relationships" r:embed="rId1"/>
        <a:stretch>
          <a:fillRect/>
        </a:stretch>
      </xdr:blipFill>
      <xdr:spPr>
        <a:xfrm>
          <a:off x="15563850" y="66675"/>
          <a:ext cx="4572000" cy="2476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142875</xdr:colOff>
      <xdr:row>12</xdr:row>
      <xdr:rowOff>1057275</xdr:rowOff>
    </xdr:from>
    <xdr:to>
      <xdr:col>18</xdr:col>
      <xdr:colOff>438150</xdr:colOff>
      <xdr:row>15</xdr:row>
      <xdr:rowOff>390525</xdr:rowOff>
    </xdr:to>
    <xdr:pic>
      <xdr:nvPicPr>
        <xdr:cNvPr id="3" name="Picture 1">
          <a:extLst>
            <a:ext uri="{FF2B5EF4-FFF2-40B4-BE49-F238E27FC236}">
              <a16:creationId xmlns:a16="http://schemas.microsoft.com/office/drawing/2014/main" id="{70B45791-32E5-7A51-AF1C-347600D7B2C3}"/>
            </a:ext>
          </a:extLst>
        </xdr:cNvPr>
        <xdr:cNvPicPr>
          <a:picLocks noChangeAspect="1"/>
        </xdr:cNvPicPr>
      </xdr:nvPicPr>
      <xdr:blipFill>
        <a:blip xmlns:r="http://schemas.openxmlformats.org/officeDocument/2006/relationships" r:embed="rId1"/>
        <a:stretch>
          <a:fillRect/>
        </a:stretch>
      </xdr:blipFill>
      <xdr:spPr>
        <a:xfrm>
          <a:off x="14582775" y="9048750"/>
          <a:ext cx="4562475" cy="2838450"/>
        </a:xfrm>
        <a:prstGeom prst="rect">
          <a:avLst/>
        </a:prstGeom>
      </xdr:spPr>
    </xdr:pic>
    <xdr:clientData/>
  </xdr:twoCellAnchor>
  <xdr:twoCellAnchor editAs="oneCell">
    <xdr:from>
      <xdr:col>19</xdr:col>
      <xdr:colOff>0</xdr:colOff>
      <xdr:row>12</xdr:row>
      <xdr:rowOff>609600</xdr:rowOff>
    </xdr:from>
    <xdr:to>
      <xdr:col>26</xdr:col>
      <xdr:colOff>304800</xdr:colOff>
      <xdr:row>16</xdr:row>
      <xdr:rowOff>219075</xdr:rowOff>
    </xdr:to>
    <xdr:pic>
      <xdr:nvPicPr>
        <xdr:cNvPr id="4" name="Picture 3">
          <a:extLst>
            <a:ext uri="{FF2B5EF4-FFF2-40B4-BE49-F238E27FC236}">
              <a16:creationId xmlns:a16="http://schemas.microsoft.com/office/drawing/2014/main" id="{1804E3DD-B82A-CED6-A125-62484F9C17EB}"/>
            </a:ext>
            <a:ext uri="{147F2762-F138-4A5C-976F-8EAC2B608ADB}">
              <a16:predDERef xmlns:a16="http://schemas.microsoft.com/office/drawing/2014/main" pred="{70B45791-32E5-7A51-AF1C-347600D7B2C3}"/>
            </a:ext>
          </a:extLst>
        </xdr:cNvPr>
        <xdr:cNvPicPr>
          <a:picLocks noChangeAspect="1"/>
        </xdr:cNvPicPr>
      </xdr:nvPicPr>
      <xdr:blipFill>
        <a:blip xmlns:r="http://schemas.openxmlformats.org/officeDocument/2006/relationships" r:embed="rId2"/>
        <a:stretch>
          <a:fillRect/>
        </a:stretch>
      </xdr:blipFill>
      <xdr:spPr>
        <a:xfrm>
          <a:off x="19316700" y="8601075"/>
          <a:ext cx="4572000" cy="36671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666750</xdr:colOff>
      <xdr:row>0</xdr:row>
      <xdr:rowOff>228600</xdr:rowOff>
    </xdr:from>
    <xdr:to>
      <xdr:col>8</xdr:col>
      <xdr:colOff>590550</xdr:colOff>
      <xdr:row>7</xdr:row>
      <xdr:rowOff>123825</xdr:rowOff>
    </xdr:to>
    <xdr:sp macro="" textlink="">
      <xdr:nvSpPr>
        <xdr:cNvPr id="2" name="TextBox 1">
          <a:extLst>
            <a:ext uri="{FF2B5EF4-FFF2-40B4-BE49-F238E27FC236}">
              <a16:creationId xmlns:a16="http://schemas.microsoft.com/office/drawing/2014/main" id="{73202C88-C9C1-1CE8-A7AA-7E9280A42298}"/>
            </a:ext>
          </a:extLst>
        </xdr:cNvPr>
        <xdr:cNvSpPr txBox="1"/>
      </xdr:nvSpPr>
      <xdr:spPr>
        <a:xfrm>
          <a:off x="666750" y="228600"/>
          <a:ext cx="15592425" cy="2276475"/>
        </a:xfrm>
        <a:prstGeom prst="rect">
          <a:avLst/>
        </a:prstGeom>
        <a:ln/>
      </xdr:spPr>
      <xdr:style>
        <a:lnRef idx="3">
          <a:schemeClr val="lt1"/>
        </a:lnRef>
        <a:fillRef idx="1">
          <a:schemeClr val="dk1"/>
        </a:fillRef>
        <a:effectRef idx="1">
          <a:schemeClr val="dk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600" b="0" i="0" u="none" strike="noStrike">
              <a:solidFill>
                <a:schemeClr val="bg1"/>
              </a:solidFill>
              <a:latin typeface="Aptos Narrow" panose="020B0004020202020204" pitchFamily="34" charset="0"/>
            </a:rPr>
            <a:t>I</a:t>
          </a:r>
          <a:r>
            <a:rPr lang="en-US" sz="1600" b="1" i="0" u="none" strike="noStrike">
              <a:solidFill>
                <a:schemeClr val="bg1"/>
              </a:solidFill>
              <a:latin typeface="Aptos Narrow" panose="020B0004020202020204" pitchFamily="34" charset="0"/>
            </a:rPr>
            <a:t> have multiple questions about this form and how it will function before making any recommended changes. This form is only completed after a grievance has been submitted and should become part of the grievance record/details. This form is not for end users, rather it is for users with administrative permissions. Can we discuss this more?</a:t>
          </a:r>
        </a:p>
      </xdr:txBody>
    </xdr:sp>
    <xdr:clientData/>
  </xdr:twoCellAnchor>
</xdr:wsDr>
</file>

<file path=xl/persons/person.xml><?xml version="1.0" encoding="utf-8"?>
<personList xmlns="http://schemas.microsoft.com/office/spreadsheetml/2018/threadedcomments" xmlns:x="http://schemas.openxmlformats.org/spreadsheetml/2006/main">
  <person displayName="Amanda Bray" id="{2984E184-BF59-E44D-BAB9-A331B2CDCDD9}" userId="S::abray@chmcok.com::cc648a79-55c3-484f-b1d3-2c5d32d7f853" providerId="AD"/>
  <person displayName="Sibomana Alphonse" id="{11BBCD03-3AAA-4185-A1E7-9A1433E9100E}" userId="S::salphonse_compstaffing.com#ext#@cohesivehealthcare.onmicrosoft.com::836d1988-e5f7-4919-864d-de90993de307"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610.393582870369" createdVersion="8" refreshedVersion="8" minRefreshableVersion="3" recordCount="68" xr:uid="{341E246D-DB19-4A2A-9A10-92CF0D76B3FA}">
  <cacheSource type="worksheet">
    <worksheetSource name="Table7"/>
  </cacheSource>
  <cacheFields count="11">
    <cacheField name="Date of review" numFmtId="0">
      <sharedItems containsNonDate="0" containsDate="1" containsString="0" containsBlank="1" minDate="2024-07-24T00:00:00" maxDate="2025-09-26T00:00:00"/>
    </cacheField>
    <cacheField name="Describe Feedback" numFmtId="0">
      <sharedItems containsBlank="1" longText="1"/>
    </cacheField>
    <cacheField name="Date Feedback Reported to CSR" numFmtId="0">
      <sharedItems containsDate="1" containsMixedTypes="1" minDate="2024-07-30T00:00:00" maxDate="2024-11-15T00:00:00"/>
    </cacheField>
    <cacheField name="Status" numFmtId="0">
      <sharedItems containsBlank="1" count="5">
        <s v="COMPLETED"/>
        <s v="IN PROGRESS"/>
        <s v="PRIORITY"/>
        <s v="NEW"/>
        <m u="1"/>
      </sharedItems>
    </cacheField>
    <cacheField name="Category" numFmtId="0">
      <sharedItems containsDate="1" containsBlank="1" containsMixedTypes="1" minDate="2024-10-17T00:00:00" maxDate="2024-10-18T00:00:00"/>
    </cacheField>
    <cacheField name="Date Task Completed" numFmtId="0">
      <sharedItems containsNonDate="0" containsDate="1" containsString="0" containsBlank="1" minDate="2024-09-16T00:00:00" maxDate="2024-11-08T00:00:00"/>
    </cacheField>
    <cacheField name="Reviewed By" numFmtId="0">
      <sharedItems containsBlank="1"/>
    </cacheField>
    <cacheField name="Comments" numFmtId="0">
      <sharedItems containsBlank="1" longText="1"/>
    </cacheField>
    <cacheField name="Today" numFmtId="14">
      <sharedItems containsSemiMixedTypes="0" containsNonDate="0" containsDate="1" containsString="0" minDate="2024-11-14T00:00:00" maxDate="2024-11-15T00:00:00"/>
    </cacheField>
    <cacheField name="Number of work days task has been in progress" numFmtId="0">
      <sharedItems containsMixedTypes="1" containsNumber="1" containsInteger="1" minValue="21" maxValue="78"/>
    </cacheField>
    <cacheField name="Number of work days to complete task" numFmtId="0">
      <sharedItems containsMixedTypes="1" containsNumber="1" containsInteger="1" minValue="-32549" maxValue="6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610.393582870369" createdVersion="8" refreshedVersion="8" minRefreshableVersion="3" recordCount="13" xr:uid="{C172D130-51D6-4483-BF3A-88D54E85C828}">
  <cacheSource type="worksheet">
    <worksheetSource name="Table9"/>
  </cacheSource>
  <cacheFields count="11">
    <cacheField name="Date of review" numFmtId="14">
      <sharedItems containsSemiMixedTypes="0" containsNonDate="0" containsDate="1" containsString="0" minDate="2024-09-13T00:00:00" maxDate="2024-11-08T00:00:00"/>
    </cacheField>
    <cacheField name="Describe Feedback" numFmtId="0">
      <sharedItems/>
    </cacheField>
    <cacheField name="Date Feedback Reported to CSR" numFmtId="14">
      <sharedItems containsSemiMixedTypes="0" containsNonDate="0" containsDate="1" containsString="0" minDate="2024-09-13T00:00:00" maxDate="2024-11-08T00:00:00"/>
    </cacheField>
    <cacheField name="Status " numFmtId="0">
      <sharedItems count="4">
        <s v="COMPLETED"/>
        <s v="IN PROGRESS"/>
        <s v="NEW"/>
        <s v="PRIORITY"/>
      </sharedItems>
    </cacheField>
    <cacheField name="Category" numFmtId="0">
      <sharedItems containsBlank="1"/>
    </cacheField>
    <cacheField name="Date Task Completed" numFmtId="0">
      <sharedItems containsNonDate="0" containsDate="1" containsString="0" containsBlank="1" minDate="2024-09-16T00:00:00" maxDate="2024-11-08T00:00:00"/>
    </cacheField>
    <cacheField name="Reviewed By" numFmtId="0">
      <sharedItems containsBlank="1"/>
    </cacheField>
    <cacheField name="Comments" numFmtId="0">
      <sharedItems containsBlank="1"/>
    </cacheField>
    <cacheField name="Today" numFmtId="14">
      <sharedItems containsSemiMixedTypes="0" containsNonDate="0" containsDate="1" containsString="0" minDate="2024-11-14T00:00:00" maxDate="2024-11-15T00:00:00"/>
    </cacheField>
    <cacheField name="No. of work days task has been In Progress" numFmtId="0">
      <sharedItems containsMixedTypes="1" containsNumber="1" containsInteger="1" minValue="45" maxValue="45"/>
    </cacheField>
    <cacheField name="Number of work days to complete task" numFmtId="0">
      <sharedItems containsMixedTypes="1" containsNumber="1" containsInteger="1" minValue="2" maxValue="4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610.393582870369" createdVersion="8" refreshedVersion="8" minRefreshableVersion="3" recordCount="23" xr:uid="{FE8BE621-E73B-4F1D-895F-93E02027B1A0}">
  <cacheSource type="worksheet">
    <worksheetSource name="Table6"/>
  </cacheSource>
  <cacheFields count="11">
    <cacheField name="Date of review" numFmtId="14">
      <sharedItems containsSemiMixedTypes="0" containsNonDate="0" containsDate="1" containsString="0" minDate="2024-08-10T00:00:00" maxDate="2024-11-08T00:00:00"/>
    </cacheField>
    <cacheField name="Describe Feedback" numFmtId="0">
      <sharedItems longText="1"/>
    </cacheField>
    <cacheField name="Date Feedback Reported to CSR" numFmtId="14">
      <sharedItems containsSemiMixedTypes="0" containsNonDate="0" containsDate="1" containsString="0" minDate="2024-08-16T00:00:00" maxDate="2024-11-08T00:00:00"/>
    </cacheField>
    <cacheField name="Status " numFmtId="0">
      <sharedItems containsBlank="1" count="5">
        <s v="COMPLETED"/>
        <s v="IN PROGRESS"/>
        <s v="PRIORITY"/>
        <s v="NEW" u="1"/>
        <m u="1"/>
      </sharedItems>
    </cacheField>
    <cacheField name="Category" numFmtId="0">
      <sharedItems containsDate="1" containsBlank="1" containsMixedTypes="1" minDate="2024-10-25T00:00:00" maxDate="2024-10-26T00:00:00"/>
    </cacheField>
    <cacheField name="Date Task Completed" numFmtId="0">
      <sharedItems containsNonDate="0" containsDate="1" containsString="0" containsBlank="1" minDate="2024-09-16T00:00:00" maxDate="2024-11-08T00:00:00"/>
    </cacheField>
    <cacheField name="Reviewed By" numFmtId="0">
      <sharedItems containsBlank="1"/>
    </cacheField>
    <cacheField name="Comments" numFmtId="0">
      <sharedItems containsBlank="1" longText="1"/>
    </cacheField>
    <cacheField name="Today" numFmtId="14">
      <sharedItems containsSemiMixedTypes="0" containsNonDate="0" containsDate="1" containsString="0" minDate="2024-11-14T00:00:00" maxDate="2024-11-15T00:00:00"/>
    </cacheField>
    <cacheField name="No. of work days task has been In Progress" numFmtId="0">
      <sharedItems containsBlank="1" containsMixedTypes="1" containsNumber="1" containsInteger="1" minValue="44" maxValue="44"/>
    </cacheField>
    <cacheField name="No. of work days to complete task" numFmtId="0">
      <sharedItems containsMixedTypes="1" containsNumber="1" containsInteger="1" minValue="-32536" maxValue="5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610.393582870369" createdVersion="8" refreshedVersion="8" minRefreshableVersion="3" recordCount="11" xr:uid="{9CC73A06-7B60-4A00-9246-3D1FD454BDD5}">
  <cacheSource type="worksheet">
    <worksheetSource name="Table5"/>
  </cacheSource>
  <cacheFields count="11">
    <cacheField name="Date of review" numFmtId="0">
      <sharedItems containsNonDate="0" containsDate="1" containsString="0" containsBlank="1" minDate="2024-08-10T00:00:00" maxDate="2024-10-25T00:00:00"/>
    </cacheField>
    <cacheField name="Describe Feedback" numFmtId="0">
      <sharedItems/>
    </cacheField>
    <cacheField name="Date Feedback Reported to CSR" numFmtId="0">
      <sharedItems containsNonDate="0" containsDate="1" containsString="0" containsBlank="1" minDate="2024-08-16T00:00:00" maxDate="2024-10-25T00:00:00"/>
    </cacheField>
    <cacheField name="Status " numFmtId="0">
      <sharedItems containsBlank="1" count="5">
        <s v="COMPLETED"/>
        <s v="IN PROGRESS" u="1"/>
        <s v="PRIORITY" u="1"/>
        <s v="NEW" u="1"/>
        <m u="1"/>
      </sharedItems>
    </cacheField>
    <cacheField name="Category" numFmtId="0">
      <sharedItems containsBlank="1"/>
    </cacheField>
    <cacheField name="Date Task Completed" numFmtId="0">
      <sharedItems containsNonDate="0" containsDate="1" containsString="0" containsBlank="1" minDate="2024-09-13T00:00:00" maxDate="2024-10-26T00:00:00"/>
    </cacheField>
    <cacheField name="Reviewed By" numFmtId="0">
      <sharedItems containsBlank="1"/>
    </cacheField>
    <cacheField name="Comments" numFmtId="0">
      <sharedItems containsBlank="1"/>
    </cacheField>
    <cacheField name="TODAY" numFmtId="14">
      <sharedItems containsSemiMixedTypes="0" containsNonDate="0" containsDate="1" containsString="0" minDate="2024-11-14T00:00:00" maxDate="2024-11-15T00:00:00"/>
    </cacheField>
    <cacheField name="No. of work days task has been In Progress" numFmtId="0">
      <sharedItems/>
    </cacheField>
    <cacheField name="No. of work days to complete task" numFmtId="0">
      <sharedItems containsSemiMixedTypes="0" containsString="0" containsNumber="1" containsInteger="1" minValue="-32564" maxValue="28"/>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610.393582870369" createdVersion="8" refreshedVersion="8" minRefreshableVersion="3" recordCount="11" xr:uid="{C86E2D3C-F7EE-4CF9-B1E4-CE4734012422}">
  <cacheSource type="worksheet">
    <worksheetSource name="Table4"/>
  </cacheSource>
  <cacheFields count="11">
    <cacheField name="Date of review" numFmtId="14">
      <sharedItems containsSemiMixedTypes="0" containsNonDate="0" containsDate="1" containsString="0" minDate="2024-07-31T00:00:00" maxDate="2024-09-24T00:00:00"/>
    </cacheField>
    <cacheField name="Describe Feedback" numFmtId="0">
      <sharedItems longText="1"/>
    </cacheField>
    <cacheField name="Date Feedback Reported to CSR" numFmtId="14">
      <sharedItems containsSemiMixedTypes="0" containsNonDate="0" containsDate="1" containsString="0" minDate="2024-08-06T00:00:00" maxDate="2024-09-24T00:00:00"/>
    </cacheField>
    <cacheField name="Status" numFmtId="0">
      <sharedItems count="3">
        <s v="COMPLETED"/>
        <s v="IN PROGRESS" u="1"/>
        <s v="PRIORITY" u="1"/>
      </sharedItems>
    </cacheField>
    <cacheField name="Category" numFmtId="0">
      <sharedItems/>
    </cacheField>
    <cacheField name="Date Task Completed" numFmtId="14">
      <sharedItems containsNonDate="0" containsDate="1" containsString="0" containsBlank="1" minDate="2024-09-16T00:00:00" maxDate="2024-09-25T00:00:00"/>
    </cacheField>
    <cacheField name="Reviewed By" numFmtId="0">
      <sharedItems/>
    </cacheField>
    <cacheField name="Comments" numFmtId="0">
      <sharedItems containsBlank="1"/>
    </cacheField>
    <cacheField name="Today" numFmtId="14">
      <sharedItems containsSemiMixedTypes="0" containsNonDate="0" containsDate="1" containsString="0" minDate="2024-11-14T00:00:00" maxDate="2024-11-15T00:00:00"/>
    </cacheField>
    <cacheField name="Number of work days tasks have been in progress" numFmtId="0">
      <sharedItems/>
    </cacheField>
    <cacheField name="Number of work days to complete task" numFmtId="0">
      <sharedItems containsSemiMixedTypes="0" containsString="0" containsNumber="1" containsInteger="1" minValue="38" maxValue="32579"/>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610.393582870369" createdVersion="8" refreshedVersion="8" minRefreshableVersion="3" recordCount="22" xr:uid="{DE0DFA36-12D1-4FA2-BF53-30CCE4DEDD54}">
  <cacheSource type="worksheet">
    <worksheetSource name="Table3"/>
  </cacheSource>
  <cacheFields count="11">
    <cacheField name="Date of review" numFmtId="14">
      <sharedItems containsSemiMixedTypes="0" containsNonDate="0" containsDate="1" containsString="0" minDate="2024-07-31T00:00:00" maxDate="2024-11-08T00:00:00"/>
    </cacheField>
    <cacheField name="Describe Feedback" numFmtId="0">
      <sharedItems/>
    </cacheField>
    <cacheField name="Date Feedback Reported to CSR" numFmtId="14">
      <sharedItems containsSemiMixedTypes="0" containsNonDate="0" containsDate="1" containsString="0" minDate="2024-08-06T00:00:00" maxDate="2024-11-08T00:00:00"/>
    </cacheField>
    <cacheField name="Status " numFmtId="0">
      <sharedItems containsBlank="1" count="5">
        <s v="COMPLETED"/>
        <s v="IN PROGRESS"/>
        <s v="PRIORITY" u="1"/>
        <s v="NEW" u="1"/>
        <m u="1"/>
      </sharedItems>
    </cacheField>
    <cacheField name="Category" numFmtId="0">
      <sharedItems containsBlank="1"/>
    </cacheField>
    <cacheField name="Date Task Completed" numFmtId="0">
      <sharedItems containsNonDate="0" containsDate="1" containsString="0" containsBlank="1" minDate="2024-09-13T00:00:00" maxDate="2024-10-26T00:00:00"/>
    </cacheField>
    <cacheField name="Reviewed By" numFmtId="0">
      <sharedItems containsBlank="1"/>
    </cacheField>
    <cacheField name="Comments" numFmtId="0">
      <sharedItems containsBlank="1"/>
    </cacheField>
    <cacheField name="TODAY" numFmtId="14">
      <sharedItems containsSemiMixedTypes="0" containsNonDate="0" containsDate="1" containsString="0" minDate="2024-11-14T00:00:00" maxDate="2024-11-15T00:00:00"/>
    </cacheField>
    <cacheField name="No. of work days tasks have been In Progress" numFmtId="0">
      <sharedItems containsMixedTypes="1" containsNumber="1" containsInteger="1" minValue="31" maxValue="34"/>
    </cacheField>
    <cacheField name="Number of work days to complete task" numFmtId="0">
      <sharedItems containsMixedTypes="1" containsNumber="1" containsInteger="1" minValue="-32574" maxValue="29"/>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610.393582870369" createdVersion="8" refreshedVersion="8" minRefreshableVersion="3" recordCount="13" xr:uid="{70D6A486-43D6-40E4-AEC1-5D40BFF21F90}">
  <cacheSource type="worksheet">
    <worksheetSource name="Table2"/>
  </cacheSource>
  <cacheFields count="11">
    <cacheField name="Date of review" numFmtId="14">
      <sharedItems containsSemiMixedTypes="0" containsNonDate="0" containsDate="1" containsString="0" minDate="2024-07-31T00:00:00" maxDate="2024-11-08T00:00:00"/>
    </cacheField>
    <cacheField name="Describe Feedback" numFmtId="0">
      <sharedItems longText="1"/>
    </cacheField>
    <cacheField name="Date Feedback Reported to CSR" numFmtId="14">
      <sharedItems containsSemiMixedTypes="0" containsNonDate="0" containsDate="1" containsString="0" minDate="2024-08-06T00:00:00" maxDate="2024-11-08T00:00:00"/>
    </cacheField>
    <cacheField name="Status " numFmtId="0">
      <sharedItems containsBlank="1" count="4">
        <s v="COMPLETED"/>
        <s v="NEW"/>
        <m u="1"/>
        <s v="PRIORITY" u="1"/>
      </sharedItems>
    </cacheField>
    <cacheField name="Category" numFmtId="0">
      <sharedItems containsBlank="1"/>
    </cacheField>
    <cacheField name="Date Task Completed" numFmtId="14">
      <sharedItems containsNonDate="0" containsDate="1" containsString="0" containsBlank="1" minDate="2024-09-13T00:00:00" maxDate="2024-10-26T00:00:00"/>
    </cacheField>
    <cacheField name="Reviewed By" numFmtId="0">
      <sharedItems containsBlank="1"/>
    </cacheField>
    <cacheField name="Comments" numFmtId="0">
      <sharedItems containsBlank="1"/>
    </cacheField>
    <cacheField name="Today" numFmtId="14">
      <sharedItems containsSemiMixedTypes="0" containsNonDate="0" containsDate="1" containsString="0" minDate="2024-11-14T00:00:00" maxDate="2024-11-15T00:00:00"/>
    </cacheField>
    <cacheField name="No. of work days task has been In Progress" numFmtId="0">
      <sharedItems/>
    </cacheField>
    <cacheField name="Number of work days to complete task" numFmtId="0">
      <sharedItems containsMixedTypes="1" containsNumber="1" containsInteger="1" minValue="1" maxValue="3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610.393582870369" createdVersion="8" refreshedVersion="8" minRefreshableVersion="3" recordCount="55" xr:uid="{815757FD-D93E-49CD-B7E3-218D0D7A9C42}">
  <cacheSource type="worksheet">
    <worksheetSource name="Table1"/>
  </cacheSource>
  <cacheFields count="11">
    <cacheField name="Date of review" numFmtId="14">
      <sharedItems containsSemiMixedTypes="0" containsNonDate="0" containsDate="1" containsString="0" minDate="2024-07-10T00:00:00" maxDate="2024-11-09T00:00:00"/>
    </cacheField>
    <cacheField name="Describe Feedback" numFmtId="0">
      <sharedItems longText="1"/>
    </cacheField>
    <cacheField name="Date Feedback Reported to CSR" numFmtId="14">
      <sharedItems containsSemiMixedTypes="0" containsNonDate="0" containsDate="1" containsString="0" minDate="2024-07-10T00:00:00" maxDate="2024-11-09T00:00:00"/>
    </cacheField>
    <cacheField name="Status" numFmtId="0">
      <sharedItems containsBlank="1" count="5">
        <s v="COMPLETED"/>
        <s v="IN PROGRESS"/>
        <s v="PRIORITY"/>
        <s v="NEW"/>
        <m u="1"/>
      </sharedItems>
    </cacheField>
    <cacheField name="Category" numFmtId="0">
      <sharedItems containsBlank="1"/>
    </cacheField>
    <cacheField name="Date Task Completed" numFmtId="0">
      <sharedItems containsNonDate="0" containsDate="1" containsString="0" containsBlank="1" minDate="2024-08-20T00:00:00" maxDate="2024-11-08T00:00:00"/>
    </cacheField>
    <cacheField name="Reviewed By" numFmtId="0">
      <sharedItems containsBlank="1"/>
    </cacheField>
    <cacheField name="Comments" numFmtId="0">
      <sharedItems containsBlank="1" longText="1"/>
    </cacheField>
    <cacheField name="Today" numFmtId="14">
      <sharedItems containsSemiMixedTypes="0" containsNonDate="0" containsDate="1" containsString="0" minDate="2024-11-14T00:00:00" maxDate="2024-11-15T00:00:00"/>
    </cacheField>
    <cacheField name="Number of work days task has been in progress" numFmtId="0">
      <sharedItems containsMixedTypes="1" containsNumber="1" containsInteger="1" minValue="30" maxValue="66"/>
    </cacheField>
    <cacheField name="Number of work days to complete task" numFmtId="0">
      <sharedItems containsMixedTypes="1" containsNumber="1" containsInteger="1" minValue="-32488" maxValue="78"/>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610.393582870369" createdVersion="8" refreshedVersion="8" minRefreshableVersion="3" recordCount="59" xr:uid="{393F7EFB-D425-4661-864A-5F41B720BD5E}">
  <cacheSource type="worksheet">
    <worksheetSource name="Table11"/>
  </cacheSource>
  <cacheFields count="11">
    <cacheField name="Date of review" numFmtId="14">
      <sharedItems containsSemiMixedTypes="0" containsNonDate="0" containsDate="1" containsString="0" minDate="2024-10-02T00:00:00" maxDate="2024-11-15T00:00:00"/>
    </cacheField>
    <cacheField name="Describe Feedback" numFmtId="0">
      <sharedItems longText="1"/>
    </cacheField>
    <cacheField name="Date Feedback Reported to CSR" numFmtId="14">
      <sharedItems containsSemiMixedTypes="0" containsNonDate="0" containsDate="1" containsString="0" minDate="2024-10-02T00:00:00" maxDate="2024-11-15T00:00:00"/>
    </cacheField>
    <cacheField name="Status " numFmtId="0">
      <sharedItems containsBlank="1" count="6">
        <s v="COMPLETED"/>
        <s v="IN PROGRESS"/>
        <s v="NEW"/>
        <s v="PRIORITY"/>
        <s v=" COMPLETED" u="1"/>
        <m u="1"/>
      </sharedItems>
    </cacheField>
    <cacheField name="Category" numFmtId="0">
      <sharedItems containsNonDate="0" containsString="0" containsBlank="1"/>
    </cacheField>
    <cacheField name="Date Task Completed" numFmtId="0">
      <sharedItems containsNonDate="0" containsDate="1" containsString="0" containsBlank="1" minDate="2024-10-23T00:00:00" maxDate="2024-11-06T00:00:00"/>
    </cacheField>
    <cacheField name="Reviewed By" numFmtId="0">
      <sharedItems containsBlank="1"/>
    </cacheField>
    <cacheField name="Comments" numFmtId="0">
      <sharedItems containsBlank="1" containsMixedTypes="1" containsNumber="1" containsInteger="1" minValue="11" maxValue="11" longText="1"/>
    </cacheField>
    <cacheField name="Today" numFmtId="0">
      <sharedItems containsSemiMixedTypes="0" containsDate="1" containsString="0" containsMixedTypes="1" minDate="2024-11-14T00:00:00" maxDate="1900-01-03T00:51:04"/>
    </cacheField>
    <cacheField name="No. of work days task has been In Progress" numFmtId="0">
      <sharedItems containsMixedTypes="1" containsNumber="1" containsInteger="1" minValue="32" maxValue="32"/>
    </cacheField>
    <cacheField name="Number of work days to complete task" numFmtId="0">
      <sharedItems containsMixedTypes="1" containsNumber="1" containsInteger="1" minValue="-32567" maxValue="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
  <r>
    <d v="2024-07-24T00:00:00"/>
    <s v="Change tracking log headers."/>
    <d v="2024-07-30T00:00:00"/>
    <x v="0"/>
    <s v="TRACKING LOGS"/>
    <m/>
    <s v="AB AW"/>
    <s v="sent suggestions via email. Some changes have been implemented"/>
    <d v="2024-11-14T00:00:00"/>
    <s v=""/>
    <n v="-32502"/>
  </r>
  <r>
    <d v="2024-07-29T00:00:00"/>
    <s v="Highlight the current field/selection when tabbing through form "/>
    <d v="2024-07-30T00:00:00"/>
    <x v="0"/>
    <s v="FORMS"/>
    <d v="2024-09-16T00:00:00"/>
    <s v="AB"/>
    <m/>
    <d v="2024-11-14T00:00:00"/>
    <s v=""/>
    <n v="35"/>
  </r>
  <r>
    <d v="2024-07-29T00:00:00"/>
    <s v="Provide a blinking cursor so users know where the cursor is when tabbing through form "/>
    <d v="2024-07-30T00:00:00"/>
    <x v="0"/>
    <s v="FORMS"/>
    <d v="2024-09-16T00:00:00"/>
    <s v="AB"/>
    <m/>
    <d v="2024-11-14T00:00:00"/>
    <s v=""/>
    <n v="35"/>
  </r>
  <r>
    <d v="2024-07-31T00:00:00"/>
    <s v="Use MM-DD-YYYY date format "/>
    <d v="2024-07-30T00:00:00"/>
    <x v="0"/>
    <s v="FORMS"/>
    <d v="2024-10-25T00:00:00"/>
    <s v="AB AW"/>
    <s v="No changes online  8.27.24_x000a_9.13.24 Date formatting:_x000a_When we save data, dates are saved in a special format. Then when we retrieve them, we can format them however a client need. Now the issue is in adding the data, (date and time picker may behave according to time zones, devices and even the country. ) So, while we are still figuring out how to force the tool to use time and date picker you’re requesting, we can move on, it if okay._x000a_9.16.24 ALL FORMS APPEAR TO HAVE BEEN UPDATED TO THE MM/DD/YYYY FORMAT BUT OTHER AREAS OF THE PROGRAM NEED UPDATED. PATIENT DETAILS, ADD A COMPLAINT, ETC._x000a_9.23.24 Not changed on IR tracking logs, ADR, complaints and grievances, workplace violence,"/>
    <d v="2024-11-14T00:00:00"/>
    <s v=""/>
    <n v="64"/>
  </r>
  <r>
    <d v="2024-08-10T00:00:00"/>
    <s v="Use 24 hr time format"/>
    <d v="2024-07-30T00:00:00"/>
    <x v="0"/>
    <s v="FORMS"/>
    <d v="2024-10-25T00:00:00"/>
    <s v="AB AW"/>
    <s v="No changes online  8.27.24_x000a_9.13.24 Date formatting:_x000a_When we save data, dates are saved in a special format. Then when we retrieve them, we can format them however a client need. Now the issue is in adding the data, (date and time picker may behave according to time zones, devices and even the country. ) So, while we are still figuring out how to force the tool to use time and date picker you’re requesting, we can move on, it if okay._x000a_9.16.24 ALL FORMS APPEAR TO HAVE BEEN UPDATED TO THE MM/DD/YYYY FORMAT BUT OTHER AREAS OF THE PROGRAM NEED UPDATED. PATIENT DETAILS, ADD A COMPLAINT, ETC._x000a_9.23.24 Not changed on IR tracking logs, ADR, complaints and grievances, workplace violence. NOT CHANGED ON INCIDENT REPORT&gt; MODIFY_x000a_9.24.24 CSR created their own &quot;code&quot; to convert time to 24 hour format but it may not work perfect at this time but will work to improve."/>
    <d v="2024-11-14T00:00:00"/>
    <s v=""/>
    <n v="64"/>
  </r>
  <r>
    <d v="2024-08-10T00:00:00"/>
    <s v="allow short cut keys to navigate through forms_x000a_alt + down arrow to open a drop down and use arrows to move through drop down list then using enter to select. "/>
    <d v="2024-07-30T00:00:00"/>
    <x v="1"/>
    <s v="FORMS"/>
    <m/>
    <s v="AB"/>
    <s v="No changes online  8.27.24_x000a_9.13.24 Shortcut Keys:_x000a_We’re out of ideas of which key combinations you need to perform which action. If we can get a list of actions, and a list of their preferred key combinations, we would try implementing them._x000a__x000a_ "/>
    <d v="2024-11-14T00:00:00"/>
    <n v="78"/>
    <s v=""/>
  </r>
  <r>
    <d v="2024-08-10T00:00:00"/>
    <s v="add &quot;return to top&quot; function on each tracking log to minimize clicks/scrolls"/>
    <d v="2024-08-16T00:00:00"/>
    <x v="1"/>
    <s v="FORMS"/>
    <m/>
    <s v="AB"/>
    <s v="No changes online  8.27.24"/>
    <d v="2024-11-14T00:00:00"/>
    <n v="65"/>
    <s v=""/>
  </r>
  <r>
    <d v="2024-08-10T00:00:00"/>
    <s v="Please add patient age and DOB on the incident details page. "/>
    <d v="2024-08-16T00:00:00"/>
    <x v="0"/>
    <s v="INCIDENT DETAILS"/>
    <d v="2024-09-16T00:00:00"/>
    <s v="AB AW"/>
    <s v="No changes online  8.27.24_x000a_9.19.24 AGE/DOB are now on the gen. IR, grievance, "/>
    <d v="2024-11-14T00:00:00"/>
    <s v=""/>
    <n v="22"/>
  </r>
  <r>
    <d v="2024-08-14T00:00:00"/>
    <s v="Save Draft versions of the incident report in a user inbox similar to an email draft because there will be times when staff get pulled away from the computer and it would be a burden to restart an incident report."/>
    <d v="2024-08-16T00:00:00"/>
    <x v="0"/>
    <s v="FORMS"/>
    <d v="2024-09-17T00:00:00"/>
    <s v="AW"/>
    <s v="8.27.24 created on back end and now working to deploy on the front end. Alphonse demonstrated how this feature will work._x000a_9.13.24 I STILL DO NOT SEE AN OPTION TO SAVE MY WORK AND RE-OPEN LATER. _x000a_9.16.24 DRAFT INBOX CAN BE FOUND BY CLICKING THE USER PROFILE PICTURE OR LOGO; HOWEVER THIS FEATURE IS NOT FULLY OPERATIONAL YET. _x000a_9.17.24 dRAFT CAN NOW BE SAVED AND SUBMITTED"/>
    <d v="2024-11-14T00:00:00"/>
    <s v=""/>
    <n v="23"/>
  </r>
  <r>
    <d v="2024-08-14T00:00:00"/>
    <s v="DATE PICKERS ACROSS ALL FORMS &gt; WHEN SELECTING ANY DATE FROM THE CALENDAR PICKER IT DOES NOT RETURN THE DATE SELECTED."/>
    <d v="2024-08-16T00:00:00"/>
    <x v="0"/>
    <s v="FORMS"/>
    <d v="2024-09-16T00:00:00"/>
    <m/>
    <s v="No changes online  8.27.24_x000a_9.13.24 Date formatting:_x000a_When we save data, dates are saved in a special format. Then when we retrieve them, we can format them however a client need. Now the issue is in adding the data, (date and time picker may behave according to time zones, devices and even the country. ) So, while we are still figuring out how to force the tool to use time and date picker you’re requesting, we can move on, it if okay."/>
    <d v="2024-11-14T00:00:00"/>
    <s v=""/>
    <n v="22"/>
  </r>
  <r>
    <d v="2024-09-06T00:00:00"/>
    <s v="CSR requested list of users and dept descriptions"/>
    <d v="2024-09-11T00:00:00"/>
    <x v="0"/>
    <s v="GENERAL"/>
    <d v="2024-09-16T00:00:00"/>
    <s v="AB"/>
    <s v="SENT 9.11.24"/>
    <d v="2024-11-14T00:00:00"/>
    <s v=""/>
    <n v="4"/>
  </r>
  <r>
    <d v="2024-09-13T00:00:00"/>
    <s v="I would like the option to sort each log column. for example, I want to sort the date and time column from oldest to newest. "/>
    <d v="2024-09-13T00:00:00"/>
    <x v="0"/>
    <s v="TRACKING LOGS"/>
    <d v="2024-11-07T00:00:00"/>
    <s v="AB"/>
    <s v="10.17.24 can sort ID, Name, and Date/Time"/>
    <d v="2024-11-14T00:00:00"/>
    <s v=""/>
    <n v="40"/>
  </r>
  <r>
    <d v="2024-09-16T00:00:00"/>
    <s v="ALL DRAFT FORMS NEED A SAVE AND SUBMIT BUTTON"/>
    <d v="2024-09-16T00:00:00"/>
    <x v="0"/>
    <s v="FORMS"/>
    <d v="2024-09-17T00:00:00"/>
    <s v="AB"/>
    <m/>
    <d v="2024-11-14T00:00:00"/>
    <s v=""/>
    <n v="2"/>
  </r>
  <r>
    <d v="2024-09-16T00:00:00"/>
    <s v="HELP BUTTON TO ASSIST STAFF WITH USING THE PROGRAM"/>
    <d v="2024-09-16T00:00:00"/>
    <x v="1"/>
    <s v="GENERAL"/>
    <m/>
    <s v="AB "/>
    <s v="Done_x000a_10.17.24 SUPPORT BUTTON IS AVAILABLE._x000a_10.25.2024 WHEN A SUPPORT TICKET IS SUBMITTED IT WILL GO TO A CSR TEAM MEMBER. CSR NEEDS TO INVESTIGATE MORE. "/>
    <d v="2024-11-14T00:00:00"/>
    <n v="44"/>
    <s v=""/>
  </r>
  <r>
    <d v="2024-09-16T00:00:00"/>
    <s v="IS THERE AN OPTION TO REMOVE AN ATTACHED DOCUMENT IF WE UPLOAD THE WRONG DOCUMENT IN ERROR?"/>
    <d v="2024-09-16T00:00:00"/>
    <x v="0"/>
    <s v="ALL"/>
    <d v="2024-11-07T00:00:00"/>
    <s v="AB"/>
    <s v="We add small red button on the docuement. when you click it, we should delete the document. We can showcase this in a review meeting_x000a_10.17.24 AB ABLE TO ADD AND DELETE DOCUMENT FOR GENERAL INCIDENT REPORT BUT COULD NOT MODIFY AN ADR AND ADD A DOCUMENT DUE TO PERMISSION SETTING ONLY ALLOWED CCO TO MODIFY. AB REQUESTED TO ALLOW QM TO MODIFY ADRs. ONCE PERMISSIONS UPDATED TO ALLOW QM - I COULD NOT DELETE DOCUMENT FOR ADR ID 84. CSR"/>
    <d v="2024-11-14T00:00:00"/>
    <s v=""/>
    <n v="39"/>
  </r>
  <r>
    <m/>
    <s v="Remove grievance investigation from the overview screen"/>
    <d v="2024-09-16T00:00:00"/>
    <x v="0"/>
    <s v="Overview"/>
    <d v="2024-09-17T00:00:00"/>
    <s v="AB"/>
    <m/>
    <d v="2024-11-14T00:00:00"/>
    <s v=""/>
    <n v="2"/>
  </r>
  <r>
    <m/>
    <s v="Remove employee health incident investigation from the overview screen"/>
    <d v="2024-09-16T00:00:00"/>
    <x v="0"/>
    <s v="Overview"/>
    <d v="2024-09-17T00:00:00"/>
    <s v="AB"/>
    <m/>
    <d v="2024-11-14T00:00:00"/>
    <s v=""/>
    <n v="2"/>
  </r>
  <r>
    <d v="2024-09-17T00:00:00"/>
    <s v="PROCESSING DIFFERENT TYPES OF DOCUMENTS (SECURITY PERMISSIONS)"/>
    <d v="2024-09-17T00:00:00"/>
    <x v="0"/>
    <m/>
    <d v="2024-09-17T00:00:00"/>
    <s v="SA AB"/>
    <m/>
    <d v="2024-11-14T00:00:00"/>
    <s v=""/>
    <n v="1"/>
  </r>
  <r>
    <d v="2024-09-19T00:00:00"/>
    <s v="CSR needs a list of all users to add to the quality control program before go-live"/>
    <d v="2024-09-19T00:00:00"/>
    <x v="1"/>
    <m/>
    <m/>
    <s v="SA"/>
    <s v="Can IT assist with a list?"/>
    <d v="2024-11-14T00:00:00"/>
    <n v="41"/>
    <s v=""/>
  </r>
  <r>
    <d v="2024-09-19T00:00:00"/>
    <s v="CSR REQUESTED CONTACT INFORMATION FOR EACH HOSPITAL"/>
    <d v="2024-09-19T00:00:00"/>
    <x v="0"/>
    <m/>
    <d v="2024-09-19T00:00:00"/>
    <s v="SA AB"/>
    <m/>
    <d v="2024-11-14T00:00:00"/>
    <s v=""/>
    <n v="1"/>
  </r>
  <r>
    <d v="2024-09-19T00:00:00"/>
    <s v="CLIENT NEEDS TO SEE HOW THE PROGRAM IS STRUCTURED SO THAT EACH HOSPITAL CAN ONLY VIEW THEIR REPORTS AND LOGS BUT ALLOW CORP ADMINS TO VIEW ALL HOSPITAL REPORTS AND LOGS._x000a_Permission/Access: discuss structure for corporate level directors who do not need access to all reports for all hospitals. How can we given them access to all hospitals for only a specific department?"/>
    <d v="2024-09-19T00:00:00"/>
    <x v="2"/>
    <s v="FACILITIES"/>
    <d v="2024-09-23T00:00:00"/>
    <s v="AB"/>
    <s v="9.23.24 FACILITIES ADDED TO THE PROGRAM BUT STILL IN PROGRESS._x000a_10.8.24 CSR has a solution to assign facilities and departments. If team agrees with the solution they will apply to all but still need to verify the solution works and will assign the report to the correct facility log. It did not work during demonstration today._x000a_10.9.24 Client would like to see and test the roles and permission functions to ensure when a role or permissions are assigned that there is no chance that person can access/view any reports in the program because these are highly confidential._x000a_10.17.24 SCHEDULE ANOTHER MEETING TO DEMONSTRATE_x000a_10.25.24"/>
    <d v="2024-11-14T00:00:00"/>
    <s v=""/>
    <s v=""/>
  </r>
  <r>
    <d v="2024-09-23T00:00:00"/>
    <s v="email notifications are using UTC time zone_x000a_Monday, September 23, 2024 at 02:14:58 PM UTC_x000a_Can we change this to 24 hour time format?"/>
    <d v="2024-09-23T00:00:00"/>
    <x v="0"/>
    <m/>
    <d v="2024-10-24T00:00:00"/>
    <m/>
    <s v="I was doing research on this, and the outcome is: Health sector and military use UTC and 24h time to reduce ambiguty. In US, you have Daylight Saving Time (DST) which is UTC - 5 and Standard Time which is UTC - 6. I think that's why the time was off one hour. Our solution is 1. The acuracy way will be recording UTC time, not CST/Chicago time.  _x000a_10.17.24 IN PROGRESS, USERS CAN SET THEIR TIMEZONE PREFERENCE._x000a_10.18.24 the time zone preference is now visible on the user profile but it does not function. "/>
    <d v="2024-11-14T00:00:00"/>
    <s v=""/>
    <n v="24"/>
  </r>
  <r>
    <d v="2024-09-23T00:00:00"/>
    <s v="Can we include incident ID number in the notification email?"/>
    <d v="2024-09-23T00:00:00"/>
    <x v="0"/>
    <s v="NOTIFICATION"/>
    <d v="2024-09-24T00:00:00"/>
    <s v="AB"/>
    <m/>
    <d v="2024-11-14T00:00:00"/>
    <s v=""/>
    <n v="2"/>
  </r>
  <r>
    <d v="2024-09-23T00:00:00"/>
    <s v="CANNOT INTERACT WITH THE NOTIFICATION ICON NEXT TO PROFILE PICTURE/LOGO IN THE UPPER RIGHT CORNER. REMOVE IF NOT WORKING CORRECTLY"/>
    <d v="2024-09-23T00:00:00"/>
    <x v="1"/>
    <m/>
    <m/>
    <m/>
    <s v="9.27.24 notification icon is not visible in the test link_x000a_10.17.24 IN PROGRESS, CAN SEE NOTIFICATION BUT NOT FUNCTIONING_x000a_11.7.24 the mark all as read option did not change the status from unread to read"/>
    <d v="2024-11-14T00:00:00"/>
    <n v="39"/>
    <s v=""/>
  </r>
  <r>
    <d v="2024-09-24T00:00:00"/>
    <s v="Facilities incident reports &gt; include tool tip to notify users that the list is only displaying 5 reports."/>
    <d v="2024-09-24T00:00:00"/>
    <x v="3"/>
    <s v="FACILITIES"/>
    <m/>
    <m/>
    <m/>
    <d v="2024-11-14T00:00:00"/>
    <s v=""/>
    <s v=""/>
  </r>
  <r>
    <d v="2024-09-24T00:00:00"/>
    <s v="Once any report is submitted, how will the Quality Manager be notified?"/>
    <d v="2024-09-24T00:00:00"/>
    <x v="0"/>
    <m/>
    <m/>
    <m/>
    <s v="When a report is submitted, we should send an email to quality manager at facility level._x000a__x000a_Alphonse will assign Amanda as the quality manager for all facilities for Test Group 1"/>
    <d v="2024-11-14T00:00:00"/>
    <s v=""/>
    <n v="-32542"/>
  </r>
  <r>
    <d v="2024-09-24T00:00:00"/>
    <s v="Users should be able to go back to first step, and the tool should not record that as new incident. "/>
    <d v="2024-09-24T00:00:00"/>
    <x v="0"/>
    <m/>
    <m/>
    <m/>
    <s v="Pending | Fontend"/>
    <d v="2024-11-14T00:00:00"/>
    <s v=""/>
    <n v="-32542"/>
  </r>
  <r>
    <d v="2024-09-24T00:00:00"/>
    <s v="When Incident is resolved, the status should be resolved."/>
    <d v="2024-09-24T00:00:00"/>
    <x v="1"/>
    <m/>
    <m/>
    <m/>
    <s v="Pending | Fontend | backend_x000a_11.7.24 THERE ARE STILL ISSUES WHEN MARKING AN INCIDENT AS CLOSED. SEE ROW 57 IN THE GENERAL INCIDENT WORKSHEET"/>
    <d v="2024-11-14T00:00:00"/>
    <n v="38"/>
    <s v=""/>
  </r>
  <r>
    <d v="2024-09-24T00:00:00"/>
    <s v="Statuses can be: [We wait for the first test users feedback]"/>
    <d v="2024-09-24T00:00:00"/>
    <x v="0"/>
    <m/>
    <m/>
    <m/>
    <s v="SEE ROW 50 FOR STATUS"/>
    <d v="2024-11-14T00:00:00"/>
    <s v=""/>
    <n v="-32542"/>
  </r>
  <r>
    <d v="2024-09-24T00:00:00"/>
    <s v="For severiTy rating. Only Quality manager can acces that field. This field should be on modify form."/>
    <d v="2024-09-24T00:00:00"/>
    <x v="0"/>
    <m/>
    <m/>
    <m/>
    <s v="WAITING FOR THE SEVERITY RATING SCALE THAT WILL BE USED. Done on general patient/visitor report_x000a_10.17.24 SEVERITY WILL BE A FREE TEXT FIELD"/>
    <d v="2024-11-14T00:00:00"/>
    <s v=""/>
    <n v="-32542"/>
  </r>
  <r>
    <d v="2024-09-24T00:00:00"/>
    <s v="All incident details pages should display incident date &amp; time in MM-DD-YYYY and 24 hour format except grievance will only display date."/>
    <d v="2024-09-24T00:00:00"/>
    <x v="1"/>
    <s v="INCIDENT DETAILS"/>
    <m/>
    <m/>
    <s v="ALL DATES ARE DISPLAYING AND WILL WORK ON DISPLAYING INCIDENT TIME_x000a_11.7.24 INCIDENT DETAILS #513 DATE AND TIME ARE NOT THE CORRECT FORMAT SEE SCREENSHOT. PLEASE CAREFULLY REVIEW ALL DATE &amp; TIME FIELDS AND FORMAT USING MM/DD/YYYY"/>
    <d v="2024-11-14T00:00:00"/>
    <n v="38"/>
    <s v=""/>
  </r>
  <r>
    <d v="2024-09-24T00:00:00"/>
    <s v="SUPPORT LINK WILL BE AVAILABLE TO TEST GROUP 1 THAT WILL OPEN AN EMAIL TO ALPHONSE FOR SUPPORT"/>
    <d v="2024-09-24T00:00:00"/>
    <x v="0"/>
    <m/>
    <m/>
    <m/>
    <m/>
    <d v="2024-11-14T00:00:00"/>
    <s v=""/>
    <n v="-32542"/>
  </r>
  <r>
    <d v="2025-09-25T00:00:00"/>
    <s v="Permission/Access: discuss structure for corporate level directors who do not need access to all reports for all hospitals. How can we given them access to all hospitals for only a specific department?"/>
    <d v="2024-09-25T00:00:00"/>
    <x v="0"/>
    <s v="PERMISSIONS"/>
    <m/>
    <m/>
    <s v="10.17.24 COMBINED TASK WITH ROW 24_x000a_10.8.24 CSR has a solution to assign facilities and departments. If team agrees with the solution they will apply to all but still need to verify the solution works and will assign the report to the correct facility log. It did not work during demonstration today. "/>
    <d v="2024-11-14T00:00:00"/>
    <s v=""/>
    <n v="-32543"/>
  </r>
  <r>
    <d v="2024-09-27T00:00:00"/>
    <s v="Client would like to discuss options to ensure the patient name column on all tracking logs are formatted: Last Name, First Name"/>
    <d v="2024-09-27T00:00:00"/>
    <x v="0"/>
    <s v="LOGS"/>
    <d v="2024-11-01T00:00:00"/>
    <m/>
    <s v="Pending |Backend | Frontend_x000a_10.17.24 CAN TEST DURING 10.18.24 MEETING._x000a_10.24.24 THE NAME DOES NOT DISPLAY CORRECTLY IN THE LOGS. THIS IS AN URGENT NEED._x000a__x000a_10.29.24 DUE DATE - TODAY"/>
    <d v="2024-11-14T00:00:00"/>
    <s v=""/>
    <n v="26"/>
  </r>
  <r>
    <d v="2024-09-27T00:00:00"/>
    <s v="the cohesive logo in the left toolbar blends in with the background color. Recommend changing design."/>
    <d v="2024-09-27T00:00:00"/>
    <x v="0"/>
    <m/>
    <m/>
    <m/>
    <s v="Pending | Frontend"/>
    <d v="2024-11-14T00:00:00"/>
    <s v=""/>
    <n v="-32545"/>
  </r>
  <r>
    <d v="2024-09-30T00:00:00"/>
    <s v="Please adda date range to all incide report tracking log filters (start date and end date in MM/DD/YYYY format)"/>
    <d v="2024-09-30T00:00:00"/>
    <x v="0"/>
    <s v="LOGS"/>
    <d v="2024-10-25T00:00:00"/>
    <m/>
    <s v="Pending | Frontend_x000a_10.17.24 START AND END DATE WILL BE A FIELD WHERE USERS TYPE THE DATES VS A CALENDAR PICKER. NEW TASK CREATED ON ROW 58"/>
    <d v="2024-11-14T00:00:00"/>
    <s v=""/>
    <n v="20"/>
  </r>
  <r>
    <d v="2024-09-30T00:00:00"/>
    <s v="Add city to all forms that request an address"/>
    <d v="2024-09-30T00:00:00"/>
    <x v="0"/>
    <m/>
    <d v="2024-11-01T00:00:00"/>
    <m/>
    <s v="Amanda, on this, this is a standart adress information. this is what we are going to add on all fileds that require address: Name, Addreess, City, State, Zip/Postal Code, and Country (default USA)_x000a_10.17.24 STAFF INCIDENT AND WORKPLACE VIOLENCE NEED CITY ADDED_x000a__x000a_10.29.24 DUE DATE 0 10/30/2024"/>
    <d v="2024-11-14T00:00:00"/>
    <s v=""/>
    <n v="25"/>
  </r>
  <r>
    <d v="2024-09-30T00:00:00"/>
    <s v="Move the submit a complaint option to the list under add new"/>
    <d v="2024-09-30T00:00:00"/>
    <x v="0"/>
    <m/>
    <m/>
    <m/>
    <s v="Done"/>
    <d v="2024-11-14T00:00:00"/>
    <s v=""/>
    <n v="-32546"/>
  </r>
  <r>
    <d v="2024-09-30T00:00:00"/>
    <s v="From Incident Tracking &gt; because there are a few capitalization and grammatical errors, Please change the following card labels/titles:  _x000a_General incidents  &gt;  General Incident Reports_x000a__x000a_Anaphylaxis/Adverse Drug Reaction&gt; Anaphylaxis/Adverse Drug Reaction Reports_x000a__x000a_Staff Incident Report &gt; Staff Incident Reports_x000a__x000a_Complaint &amp; Grievance &gt; Complaint &amp; Grievance Reports_x000a__x000a_Lost &amp; Found Property report &gt; Lost &amp; Found Property Reports_x000a__x000a_Workplace Violence Incidence Report &gt; Workplace Violence Incident Reports_x000a__x000a_Medication Error Report &gt; Medication Error Reports"/>
    <d v="2024-09-30T00:00:00"/>
    <x v="0"/>
    <m/>
    <m/>
    <m/>
    <s v="Done"/>
    <d v="2024-11-14T00:00:00"/>
    <s v=""/>
    <n v="-32546"/>
  </r>
  <r>
    <d v="2024-09-30T00:00:00"/>
    <s v="When an email notification is sent to the QM or department manager, please include date report created, Incident ID and Incident report type"/>
    <d v="2024-09-30T00:00:00"/>
    <x v="0"/>
    <m/>
    <d v="2024-10-25T00:00:00"/>
    <m/>
    <s v="Done_x000a_10.17.24 TEST 10.18.24"/>
    <d v="2024-11-14T00:00:00"/>
    <s v=""/>
    <n v="20"/>
  </r>
  <r>
    <d v="2024-09-30T00:00:00"/>
    <m/>
    <d v="2024-09-30T00:00:00"/>
    <x v="0"/>
    <s v="EMAIL NOTIFICATION"/>
    <m/>
    <m/>
    <s v="Done"/>
    <d v="2024-11-14T00:00:00"/>
    <s v=""/>
    <n v="-32546"/>
  </r>
  <r>
    <d v="2024-10-03T00:00:00"/>
    <s v="Allow users to switch facilities (if they are assigned to them). And info card on every form that reminds users wich facility they are submitting a report for"/>
    <d v="2024-10-03T00:00:00"/>
    <x v="0"/>
    <d v="2024-10-17T00:00:00"/>
    <m/>
    <s v="AB"/>
    <s v="`Done_x000a_10.17"/>
    <d v="2024-11-14T00:00:00"/>
    <s v=""/>
    <n v="-32549"/>
  </r>
  <r>
    <d v="2024-10-03T00:00:00"/>
    <s v="Client requested change to email notifications: for staff incident notification. Please change the button title &quot;Log into the platform&quot; to &quot;Click here to view&quot;"/>
    <d v="2024-10-03T00:00:00"/>
    <x v="0"/>
    <d v="2024-10-17T00:00:00"/>
    <m/>
    <m/>
    <s v="done"/>
    <d v="2024-11-14T00:00:00"/>
    <s v=""/>
    <n v="-32549"/>
  </r>
  <r>
    <d v="2024-10-03T00:00:00"/>
    <s v="Client requested change to email notifications. When an email is sent to a department, would like the email content to show:_x000a__x000a_Dear [insert user name],_x000a__x000a_The following incident report has been assigned to you by {dept name], which needs to be reviewed in the Quality Control Program. Please take appropriate action."/>
    <d v="2024-10-03T00:00:00"/>
    <x v="1"/>
    <s v="EMAIL"/>
    <m/>
    <m/>
    <s v="Done_x000a_10.17.24 TEST 10.18.24_x000a_10.24.24 EMAIL NOW READS: _x000a__x000a_An incident report has been submitted from the No facility found. Please review the details below:_x000a__x000a_please remove the from highlighted red above. "/>
    <d v="2024-11-14T00:00:00"/>
    <n v="31"/>
    <s v=""/>
  </r>
  <r>
    <d v="2024-10-03T00:00:00"/>
    <s v="Send report to department: Change the &quot;add a comment&quot; field label on the send to department form to &quot;ENTER THE DETAILS OF THE REQUEST FOR THIS REPORT&quot;"/>
    <d v="2024-10-03T00:00:00"/>
    <x v="0"/>
    <m/>
    <m/>
    <m/>
    <s v="Done"/>
    <d v="2024-11-14T00:00:00"/>
    <s v=""/>
    <n v="-32549"/>
  </r>
  <r>
    <d v="2024-10-03T00:00:00"/>
    <s v="Make search bar searchable by incident id"/>
    <d v="2024-10-03T00:00:00"/>
    <x v="0"/>
    <m/>
    <m/>
    <m/>
    <m/>
    <d v="2024-11-14T00:00:00"/>
    <s v=""/>
    <n v="-32549"/>
  </r>
  <r>
    <d v="2024-10-03T00:00:00"/>
    <s v="CLIENT WOULD LIKE TO REQUEST A NOTIFICATION ICON IN THE PROGRAM TO SEE A LIST OF ACTIONABLE TASKS"/>
    <d v="2024-10-03T00:00:00"/>
    <x v="0"/>
    <m/>
    <m/>
    <m/>
    <s v="Incident open, incident sent to departments, pending reviews, pendig approval.  Pending Frontend | Backend_x000a_My Activities:_x000a_Open 3 (USER HAS CREATED/COMPLETED A REPORT)_x000a_Pending Assigned 1 (SENT TO DEPT)_x000a_Pending Review 2 (QUALITY REVIEW)_x000a_Pending Approval 1 (QUALITY NEEDS TO RESOLVE)"/>
    <d v="2024-11-14T00:00:00"/>
    <s v=""/>
    <n v="-32549"/>
  </r>
  <r>
    <d v="2024-10-03T00:00:00"/>
    <s v="when modifying  a report, client would like the report fields to show what has already been documented on the report. Currently, when modifying a report, all report fields are blank."/>
    <d v="2024-10-03T00:00:00"/>
    <x v="0"/>
    <m/>
    <d v="2024-10-17T00:00:00"/>
    <m/>
    <s v="Done"/>
    <d v="2024-11-14T00:00:00"/>
    <s v=""/>
    <n v="11"/>
  </r>
  <r>
    <d v="2024-10-04T00:00:00"/>
    <s v="Client would like to request forms have the option FOR USERS to sign the report or remain anonymous._x000a_incident report_x000a_medication error/near miss_x000a_complaint"/>
    <d v="2024-10-04T00:00:00"/>
    <x v="0"/>
    <m/>
    <d v="2024-10-09T00:00:00"/>
    <m/>
    <s v="WE CAN OMIT THIS REQUEST. HOSPITAL HAS AN ANONYMOUS PHONE LINE TO CALL IF THEY WANT TO REMAIN ANONYMOUS._x000a_10.8.24 I have more questions here:_x000a_# Are uses going to be from any of cohesive facilities? Yes_x000a_# How are we going to know which facility are they reporting from? Still assign a facility_x000a_# Do you want user to be completely anonymous, or you want hide their information from some people? Just hide their information if they choose to submit a report and remain anonymous_x000a_# Are all fields the same for anonymous users and signed in users? Yes_x000a_# Are reports names going to be same for anonymous users? Yes_x000a_# Are reports going to have the same flow/lifecycle as other reports? Yes "/>
    <d v="2024-11-14T00:00:00"/>
    <s v=""/>
    <n v="4"/>
  </r>
  <r>
    <d v="2024-10-04T00:00:00"/>
    <s v="When uploading a document : Change the prompt from &quot;if you have any file, attach it here&quot; TO &quot;Upload any documentation here that pertains to this report&quot;"/>
    <d v="2024-10-04T00:00:00"/>
    <x v="0"/>
    <m/>
    <d v="2024-10-17T00:00:00"/>
    <m/>
    <s v="Done"/>
    <d v="2024-11-14T00:00:00"/>
    <s v=""/>
    <n v="10"/>
  </r>
  <r>
    <d v="2024-10-09T00:00:00"/>
    <s v="For test group 2. Client would like to see all departments built into the system for testing. "/>
    <d v="2024-10-09T00:00:00"/>
    <x v="1"/>
    <m/>
    <m/>
    <m/>
    <s v="10.25.24 I was able to see the list of departments; however, the layout was not readable because it was too big. _x000a_11.7.24 NO DEPARTMENTS AVAILABLE IN THE LIST"/>
    <d v="2024-11-14T00:00:00"/>
    <n v="27"/>
    <s v=""/>
  </r>
  <r>
    <d v="2024-10-14T00:00:00"/>
    <s v="Add a popup that explains roles"/>
    <d v="2024-10-14T00:00:00"/>
    <x v="1"/>
    <m/>
    <m/>
    <m/>
    <s v="11.7.24 ROLES HAVE NOT BEEN UPDATED"/>
    <d v="2024-11-14T00:00:00"/>
    <n v="24"/>
    <s v=""/>
  </r>
  <r>
    <d v="2024-10-17T00:00:00"/>
    <s v="reset password did not work using https://q-control-frontend-beta.vercel.app/"/>
    <d v="2024-10-17T00:00:00"/>
    <x v="1"/>
    <m/>
    <m/>
    <m/>
    <m/>
    <d v="2024-11-14T00:00:00"/>
    <n v="21"/>
    <s v=""/>
  </r>
  <r>
    <d v="2024-10-17T00:00:00"/>
    <s v="WHEN MODIFYing  a report, THE MODIFICATIONS/REVISIONS ARE NOT BEING SHOWN ON PATIENT DETAILS. TESTED W/ GENERAL INCIDENT ID 3. LOCATION DID NOT SAVE"/>
    <d v="2024-10-17T00:00:00"/>
    <x v="2"/>
    <m/>
    <m/>
    <m/>
    <s v="11.7.24 ISSUE IS ONGOING"/>
    <d v="2024-11-14T00:00:00"/>
    <s v=""/>
    <s v=""/>
  </r>
  <r>
    <d v="2024-09-23T00:00:00"/>
    <s v="Change date picker to text field"/>
    <s v="10/17/204"/>
    <x v="0"/>
    <s v="FORMS"/>
    <d v="2024-10-24T00:00:00"/>
    <m/>
    <m/>
    <d v="2024-11-14T00:00:00"/>
    <s v=""/>
    <e v="#VALUE!"/>
  </r>
  <r>
    <d v="2024-10-25T00:00:00"/>
    <s v="Incident ID #1230: No name was provided. I modified the name by: Actions &gt; Modify &gt; Name: Cinderella &gt; Save and Submit &gt; Incident is updated successfully_x000a__x000a_The name did not update on the incident tracking log or on the incident details screen"/>
    <d v="2024-10-25T00:00:00"/>
    <x v="0"/>
    <m/>
    <d v="2024-11-01T00:00:00"/>
    <m/>
    <s v="10.25.24 This is still an issue. I tired modifying the name using this link below but the name did not update in the log or patient details. _x000a_ https://q-control-frontend-beta.vercel.app/incident/grievance/24/modif_x000a_10.29.24 DUE DATE: "/>
    <d v="2024-11-14T00:00:00"/>
    <s v=""/>
    <n v="6"/>
  </r>
  <r>
    <d v="2024-10-24T00:00:00"/>
    <s v="Setting time zone preference did not save on initial login."/>
    <d v="2024-10-25T00:00:00"/>
    <x v="0"/>
    <s v="log in"/>
    <d v="2024-11-01T00:00:00"/>
    <m/>
    <m/>
    <d v="2024-11-14T00:00:00"/>
    <s v=""/>
    <n v="6"/>
  </r>
  <r>
    <d v="2024-10-24T00:00:00"/>
    <s v="Quality manager has access to everythin for the facility they are assigned to"/>
    <d v="2024-10-24T00:00:00"/>
    <x v="0"/>
    <m/>
    <d v="2024-11-01T00:00:00"/>
    <m/>
    <m/>
    <d v="2024-11-14T00:00:00"/>
    <s v=""/>
    <n v="7"/>
  </r>
  <r>
    <d v="2024-11-01T00:00:00"/>
    <s v="CLIENT NEEDS TO DECIDE IF USERS WILL BE ALLOWED TO MODIFY THEIR OWN INCIDENT REPORTS"/>
    <d v="2024-11-01T00:00:00"/>
    <x v="3"/>
    <m/>
    <m/>
    <m/>
    <m/>
    <d v="2024-11-14T00:00:00"/>
    <s v=""/>
    <s v=""/>
  </r>
  <r>
    <d v="2024-11-01T00:00:00"/>
    <s v="CSR WILL BEGIN WORKING ON A WAY TO KEEP A COPY OF THE ORIGINAL REPORT IF A USER MODIFIES OR SHOW CLIENT WHAT WAS MODIFIED"/>
    <d v="2024-11-01T00:00:00"/>
    <x v="3"/>
    <m/>
    <m/>
    <m/>
    <m/>
    <d v="2024-11-14T00:00:00"/>
    <s v=""/>
    <s v=""/>
  </r>
  <r>
    <d v="2024-11-01T00:00:00"/>
    <s v="Client would like to request adding a HOME page that is also available in the left tool bar and the landing page will be the home page when all users log-in. "/>
    <d v="2024-11-01T00:00:00"/>
    <x v="3"/>
    <m/>
    <m/>
    <m/>
    <m/>
    <d v="2024-11-14T00:00:00"/>
    <s v=""/>
    <s v=""/>
  </r>
  <r>
    <d v="2024-11-01T00:00:00"/>
    <s v="Allow user to select wich colums to eport on the report"/>
    <d v="2024-11-01T00:00:00"/>
    <x v="3"/>
    <m/>
    <m/>
    <m/>
    <m/>
    <d v="2024-11-14T00:00:00"/>
    <s v=""/>
    <s v=""/>
  </r>
  <r>
    <d v="2024-11-01T00:00:00"/>
    <s v="Allow user to edit their draft report. once submitted modify permissions are removed"/>
    <d v="2024-11-01T00:00:00"/>
    <x v="3"/>
    <m/>
    <m/>
    <m/>
    <m/>
    <d v="2024-11-14T00:00:00"/>
    <s v=""/>
    <s v=""/>
  </r>
  <r>
    <d v="2024-11-01T00:00:00"/>
    <s v="Add double click everywhere on the table"/>
    <d v="2024-11-01T00:00:00"/>
    <x v="3"/>
    <m/>
    <m/>
    <m/>
    <m/>
    <d v="2024-11-14T00:00:00"/>
    <s v=""/>
    <s v=""/>
  </r>
  <r>
    <d v="2024-11-07T00:00:00"/>
    <s v="FUTURE CHANGE REQUEST: WOULD LIKE USERS TO BE ABLE TO EITHER CLICK THROUGH REPORT STEPS OR PREVIEW REPORT STEPS TO VIEW INFORMATION THAT WILL BE NEEDED FOR A REPORT"/>
    <d v="2024-11-07T00:00:00"/>
    <x v="3"/>
    <m/>
    <m/>
    <m/>
    <m/>
    <d v="2024-11-14T00:00:00"/>
    <s v=""/>
    <s v=""/>
  </r>
  <r>
    <d v="2024-11-07T00:00:00"/>
    <s v="user roles are displayed next to user name when adding a review. visually is very distracting. see screenshot"/>
    <d v="2024-11-07T00:00:00"/>
    <x v="3"/>
    <m/>
    <m/>
    <m/>
    <m/>
    <d v="2024-11-14T00:00:00"/>
    <s v=""/>
    <s v=""/>
  </r>
  <r>
    <d v="2024-11-14T00:00:00"/>
    <s v="Using the new versioning feature, some of the information that was modified does not show up on the most recent version. _x000a_Acitons taken_x000a_Secerity rating"/>
    <d v="2024-11-14T00:00:00"/>
    <x v="2"/>
    <m/>
    <m/>
    <m/>
    <m/>
    <d v="2024-11-14T00:00:00"/>
    <s v=""/>
    <s v=""/>
  </r>
  <r>
    <d v="2024-11-14T00:00:00"/>
    <s v="Discuss options to save draft vs automatic saving draft"/>
    <d v="2024-11-14T00:00:00"/>
    <x v="3"/>
    <m/>
    <m/>
    <m/>
    <m/>
    <d v="2024-11-14T00:00:00"/>
    <s v=""/>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d v="2024-09-13T00:00:00"/>
    <s v="I couldnt not move beyond step 4/11. Received multiple errors to fill out field for assailant and victim becuse it was not clear that I needed to select the add button before i could continue."/>
    <d v="2024-09-13T00:00:00"/>
    <x v="0"/>
    <m/>
    <d v="2024-10-25T00:00:00"/>
    <s v="AB"/>
    <s v="We added a message that explains that. &quot;Add details and click &quot;Add Assailant&quot;. Same on victim, and witness"/>
    <d v="2024-11-14T00:00:00"/>
    <s v=""/>
    <n v="31"/>
  </r>
  <r>
    <d v="2024-09-13T00:00:00"/>
    <s v="Step 1/ 11 Describe the physical injury needs to be a multi-select field"/>
    <d v="2024-09-13T00:00:00"/>
    <x v="0"/>
    <m/>
    <d v="2024-09-16T00:00:00"/>
    <s v="AW"/>
    <s v="9.16.24 COMPLETED"/>
    <d v="2024-11-14T00:00:00"/>
    <s v=""/>
    <n v="2"/>
  </r>
  <r>
    <d v="2024-09-13T00:00:00"/>
    <s v="STEP 5/11 IS A SINGLE SELECT FIELD BUT WHEN I SELECT PATIENT'S FAMILY THE PROGRAM AUTOMATICALLY HIGHLIGHTED THE PATIENT OPTION"/>
    <d v="2024-09-13T00:00:00"/>
    <x v="0"/>
    <m/>
    <d v="2024-10-25T00:00:00"/>
    <s v="AB"/>
    <m/>
    <d v="2024-11-14T00:00:00"/>
    <s v=""/>
    <n v="31"/>
  </r>
  <r>
    <d v="2024-09-13T00:00:00"/>
    <s v="STEP 5/11 AFTER ASSAILANTS RELATIONSHIP TO VICTIM THERE IS A MISSING QUESTION: Did the victim have previous contact with the assailant?  □ Maybe   □ Yes   □ No  □ Unknown "/>
    <d v="2024-09-13T00:00:00"/>
    <x v="0"/>
    <m/>
    <d v="2024-10-25T00:00:00"/>
    <s v="AB"/>
    <m/>
    <d v="2024-11-14T00:00:00"/>
    <s v=""/>
    <n v="31"/>
  </r>
  <r>
    <d v="2024-09-13T00:00:00"/>
    <s v="STEP 6/11 TYPE OF CONTACT IS MISSING OPTIONS: PLEASE ADD MAIL , RECORDING, AND OTHER"/>
    <d v="2024-09-13T00:00:00"/>
    <x v="0"/>
    <m/>
    <d v="2024-11-07T00:00:00"/>
    <s v="AB"/>
    <m/>
    <d v="2024-11-14T00:00:00"/>
    <s v=""/>
    <n v="40"/>
  </r>
  <r>
    <d v="2024-09-13T00:00:00"/>
    <s v="STEP 8/11 NOTIFICATION SHOULD BE A MULTI-SELECT OPTION"/>
    <d v="2024-09-13T00:00:00"/>
    <x v="1"/>
    <m/>
    <m/>
    <m/>
    <s v="11.7.24 no changes"/>
    <d v="2024-11-14T00:00:00"/>
    <n v="45"/>
    <s v=""/>
  </r>
  <r>
    <d v="2024-09-13T00:00:00"/>
    <s v="STEP 4/11 CAN REMOVE WITNESSES FROM THIS PART OF THE FORM"/>
    <d v="2024-09-13T00:00:00"/>
    <x v="0"/>
    <s v="FORM"/>
    <d v="2024-10-25T00:00:00"/>
    <s v="AB"/>
    <s v="And put it where? Or would you like it removed completely?"/>
    <d v="2024-11-14T00:00:00"/>
    <s v=""/>
    <n v="31"/>
  </r>
  <r>
    <d v="2024-10-24T00:00:00"/>
    <s v="WHEN I OPENED A NEW WORKPLACE VIOLENCE INCIDENT THE FORM OPENED ON STEP 9/11. PLEASE CHANGE SO THAT THE FORM OPENS ON STEP 1"/>
    <d v="2024-10-24T00:00:00"/>
    <x v="0"/>
    <m/>
    <d v="2024-11-07T00:00:00"/>
    <s v="AB"/>
    <m/>
    <d v="2024-11-14T00:00:00"/>
    <s v=""/>
    <n v="11"/>
  </r>
  <r>
    <d v="2024-10-24T00:00:00"/>
    <s v="Step 5/11 &gt; Background options &gt; Please move the &quot;other (explain)&quot; option to the end of the list"/>
    <d v="2024-10-25T00:00:00"/>
    <x v="0"/>
    <s v="FORM"/>
    <d v="2024-11-07T00:00:00"/>
    <s v="AB"/>
    <m/>
    <d v="2024-11-14T00:00:00"/>
    <s v=""/>
    <n v="10"/>
  </r>
  <r>
    <d v="2024-11-07T00:00:00"/>
    <s v="WP Violence Tracking List header spelling errors. &quot;Incident data &amp; time&quot; should be &quot;Incident Date &amp; Time&quot;_x000a_* All titles/headers should be capitalized except articles, prepositions, or conjuctions unless they are the first word. "/>
    <d v="2024-11-07T00:00:00"/>
    <x v="2"/>
    <s v="Log"/>
    <m/>
    <m/>
    <m/>
    <d v="2024-11-14T00:00:00"/>
    <s v=""/>
    <s v=""/>
  </r>
  <r>
    <d v="2024-11-07T00:00:00"/>
    <s v="step 5/10 &gt; question: were any threats made before the incident occurred &gt; could not select any of the radio buttons"/>
    <d v="2024-11-07T00:00:00"/>
    <x v="2"/>
    <m/>
    <m/>
    <m/>
    <m/>
    <d v="2024-11-14T00:00:00"/>
    <s v=""/>
    <s v=""/>
  </r>
  <r>
    <d v="2024-11-07T00:00:00"/>
    <s v="TRIED TO SUBMIT A NEW REPORT AND COULD NOT CONTINUE AFTER STEP 10/10 BUT THE REPORT APPEARS IN THE TRACKING LOG."/>
    <d v="2024-11-07T00:00:00"/>
    <x v="3"/>
    <s v="FORM"/>
    <m/>
    <m/>
    <m/>
    <d v="2024-11-14T00:00:00"/>
    <s v=""/>
    <s v=""/>
  </r>
  <r>
    <d v="2024-11-07T00:00:00"/>
    <s v="MULTIPLE ISSUES WITH THE INCIDENT DETAILS SCREEN: SEE #643"/>
    <d v="2024-11-07T00:00:00"/>
    <x v="3"/>
    <m/>
    <m/>
    <m/>
    <m/>
    <d v="2024-11-14T00:00:00"/>
    <s v=""/>
    <s v=""/>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d v="2024-08-10T00:00:00"/>
    <s v="step 3/4 please use 24HR time format"/>
    <d v="2024-08-16T00:00:00"/>
    <x v="0"/>
    <s v="form"/>
    <d v="2024-10-25T00:00:00"/>
    <s v="ab"/>
    <s v="08.27.24 No changes visible online"/>
    <d v="2024-11-14T00:00:00"/>
    <s v=""/>
    <n v="51"/>
  </r>
  <r>
    <d v="2024-08-13T00:00:00"/>
    <s v="Change title -  Title should be Patient/Patient Representative Grievance Form"/>
    <d v="2024-08-16T00:00:00"/>
    <x v="0"/>
    <s v="form"/>
    <d v="2024-09-17T00:00:00"/>
    <s v="AW"/>
    <s v="08.27.24 No changes visible online"/>
    <d v="2024-11-14T00:00:00"/>
    <m/>
    <n v="23"/>
  </r>
  <r>
    <d v="2024-08-13T00:00:00"/>
    <s v="step 1/4 - Source of Information – the options do not include the “Grievance Form” which will be the main form of written form "/>
    <d v="2024-08-16T00:00:00"/>
    <x v="0"/>
    <s v="form"/>
    <d v="2024-10-25T00:00:00"/>
    <s v="AW"/>
    <s v="08.27.24 No changes visible online_x000a_9.16.24 CAN TYPE THIS UNDER OTHER UNTIL NEXT UPDATE"/>
    <d v="2024-11-14T00:00:00"/>
    <s v=""/>
    <n v="51"/>
  </r>
  <r>
    <d v="2024-08-13T00:00:00"/>
    <s v="step 3/4 -  Administrator on call notification – this should not be a hard stop or required documentation because this notification will not be applicable to all grievances.  We need to add a note/instruction that this information is not required."/>
    <d v="2024-08-16T00:00:00"/>
    <x v="0"/>
    <s v="form"/>
    <d v="2024-09-17T00:00:00"/>
    <s v="AW"/>
    <s v="08.27.24 No changes visible online"/>
    <d v="2024-11-14T00:00:00"/>
    <m/>
    <n v="23"/>
  </r>
  <r>
    <d v="2024-09-13T00:00:00"/>
    <s v="Where is our button to enter a new complaint? "/>
    <d v="2024-09-13T00:00:00"/>
    <x v="0"/>
    <s v="log"/>
    <d v="2024-09-16T00:00:00"/>
    <s v="ab"/>
    <s v="9.16.24 THIS BUTTON CAN BE ACCESSED BY CLICKING USER PROFILE PICTURE. "/>
    <d v="2024-11-14T00:00:00"/>
    <m/>
    <n v="2"/>
  </r>
  <r>
    <d v="2024-09-13T00:00:00"/>
    <s v="Need option to upload attachment to grievance forms and when modifying the report."/>
    <d v="2024-09-13T00:00:00"/>
    <x v="0"/>
    <s v="form"/>
    <d v="2024-09-18T00:00:00"/>
    <s v="ab"/>
    <s v="9.13.24 We’re adding it the option to upload the document when sending a incident to department. (REGARDING DOCUMENT TYPES LIKE .DOCS, .XCELS and more, We’ll convert them to PDF before uploading them. This is because out service now does not support those type of files.)_x000a_9.16.24 CAN ONLY SEND PDF OR IMAGE. CANNOT OPEN THE DOCUMENT ANYWHERE AFTER UPLOADING_x000a_9.18.24 Attempted to modify a grievance and upload a pdf document. After selecting the file to upload, there was an error &quot;Error uploading documents&quot;"/>
    <d v="2024-11-14T00:00:00"/>
    <s v=""/>
    <n v="4"/>
  </r>
  <r>
    <d v="2024-09-16T00:00:00"/>
    <s v="MOVE ADD PATIENT COMPLAINT BUTTON TO A MORE VISIBLE LOCATION FOR END USERS. "/>
    <d v="2024-09-16T00:00:00"/>
    <x v="0"/>
    <d v="2024-10-25T00:00:00"/>
    <m/>
    <s v="ab"/>
    <s v="9.25.24 Test group 1 user was unable to figure out how to add a complaint without instructions"/>
    <d v="2024-11-14T00:00:00"/>
    <s v=""/>
    <n v="-32536"/>
  </r>
  <r>
    <d v="2024-09-16T00:00:00"/>
    <s v="MAKE PHONE NUMBER FIELD LIMITED TO NUMBERS ONLY"/>
    <d v="2024-09-16T00:00:00"/>
    <x v="1"/>
    <s v="form"/>
    <m/>
    <s v="ab"/>
    <m/>
    <d v="2024-11-14T00:00:00"/>
    <n v="44"/>
    <s v=""/>
  </r>
  <r>
    <d v="2024-09-16T00:00:00"/>
    <s v="CAN REMOVE GRIEVANCE INVESTIGATION LIST/LOG BECAUSE THESE WILL STORED/ATTACHED TO THE GRIEVANCES LOG"/>
    <d v="2024-09-16T00:00:00"/>
    <x v="0"/>
    <s v="log"/>
    <d v="2024-09-17T00:00:00"/>
    <s v="ab"/>
    <m/>
    <d v="2024-11-14T00:00:00"/>
    <s v=""/>
    <n v="2"/>
  </r>
  <r>
    <d v="2024-09-18T00:00:00"/>
    <s v="When adding and grievance investigation &gt; Step 2/4: the form question titled &quot;Feedback to Patient and Family&quot; has two options, if one of the options is selected it can be changed but it cannot be unchecked. I want to completely remove my selection. Please make it so that users can remove their selection."/>
    <d v="2024-09-18T00:00:00"/>
    <x v="0"/>
    <s v="form"/>
    <d v="2024-09-18T00:00:00"/>
    <s v="ab"/>
    <s v="We worked on this."/>
    <d v="2024-11-14T00:00:00"/>
    <s v=""/>
    <n v="1"/>
  </r>
  <r>
    <d v="2024-09-18T00:00:00"/>
    <s v="Add investigation form &gt; Step 3/4: The date extension letter sent to patient and/or family is not a mandatory/required field. Please remove this rule. "/>
    <d v="2024-09-18T00:00:00"/>
    <x v="0"/>
    <s v="form"/>
    <d v="2024-09-18T00:00:00"/>
    <s v="ab"/>
    <s v="We worked on this."/>
    <d v="2024-11-14T00:00:00"/>
    <s v=""/>
    <n v="1"/>
  </r>
  <r>
    <d v="2024-09-18T00:00:00"/>
    <s v="There are multiple issues with trying to submit a grievance investigation using grievance ID #13_x000a_Here is the explanation of the error message from DevTools console:_x000a__x000a_Failed to Load Resource: This indicates that a resource (like a file or data) could not be loaded._x000a_Status of 400: The server responded with a 400 status code, which means Bad Request. This typically occurs when the server cannot process the request due to a client error (e.g., malformed request syntax)."/>
    <d v="2024-09-18T00:00:00"/>
    <x v="0"/>
    <s v="form"/>
    <d v="2024-09-20T00:00:00"/>
    <s v="ab"/>
    <m/>
    <d v="2024-11-14T00:00:00"/>
    <s v=""/>
    <n v="3"/>
  </r>
  <r>
    <d v="2024-09-18T00:00:00"/>
    <s v="Incident tracking &gt; grievance &gt; View patient details: there is a field &quot;Contribution&quot; this information is not applicable and there is nothing on the grievance form related to contributing factor. Please remove."/>
    <d v="2024-09-18T00:00:00"/>
    <x v="0"/>
    <s v="PATIENT DETAILS"/>
    <d v="2024-09-18T00:00:00"/>
    <s v="ab"/>
    <m/>
    <d v="2024-11-14T00:00:00"/>
    <s v=""/>
    <n v="1"/>
  </r>
  <r>
    <d v="2024-09-18T00:00:00"/>
    <s v="Add Grievance investigation step 2/4: Date of feedback is not a mandatory/require field unless the user selected one of the two options above &quot;meeting&quot; or &quot;telephone&quot; conversation. If meeting or telephone conversation is unchecked then we do not need to enter a date and should be allowed to continue."/>
    <d v="2024-09-18T00:00:00"/>
    <x v="0"/>
    <s v="form"/>
    <d v="2024-09-18T00:00:00"/>
    <s v="ab"/>
    <m/>
    <d v="2024-11-14T00:00:00"/>
    <s v=""/>
    <n v="1"/>
  </r>
  <r>
    <d v="2024-09-18T00:00:00"/>
    <s v="After we complete/save a grievance investigation, where can we view the investigation information?"/>
    <d v="2024-09-18T00:00:00"/>
    <x v="0"/>
    <s v="form"/>
    <d v="2024-09-18T00:00:00"/>
    <s v="ab"/>
    <s v="We decided that we're going to view them on the grivence indicent details. Check the image I just added"/>
    <d v="2024-11-14T00:00:00"/>
    <s v=""/>
    <n v="1"/>
  </r>
  <r>
    <d v="2024-09-19T00:00:00"/>
    <s v="CLIENT REQUESTED TO REMOVE PATIENT NAME FROM ANY EMAIL NOTIFICATION TO ENSURE HIPAA COMPLIANCE STANDARD ARE MET"/>
    <d v="2024-09-19T00:00:00"/>
    <x v="0"/>
    <s v="NOTIFICATION"/>
    <d v="2024-09-24T00:00:00"/>
    <s v="ab"/>
    <s v="Data required data to be stored in the US server."/>
    <d v="2024-11-14T00:00:00"/>
    <s v=""/>
    <n v="4"/>
  </r>
  <r>
    <d v="2024-09-19T00:00:00"/>
    <s v="Submit a complaint &gt; Change question &quot;Resolved by staff&quot; to &quot;Please select, if concern(s) were resolved by staff present&quot;_x000a__x000a_THEN_x000a__x000a_ If &quot;Please select, if concern(s) were resolved by staff present&quot; has not been checked when submitting a new complaint. Can we add this alert &quot;For concerns expressed by a patient or patient representative that were not resolved by staff present, the concern should be considered a Grievance. Please notify the House Supervisor, Charge Nurse or the Administrator on Call (AOC)&quot; _x000a__x000a_If &quot;Please select, if concern(s) were resolved by staff present&quot; is checked can we prompt the user to answer: &quot;Who resolved the complaint?&quot;"/>
    <d v="2024-09-19T00:00:00"/>
    <x v="0"/>
    <s v="COMPLAINT"/>
    <d v="2024-09-24T00:00:00"/>
    <s v="ab"/>
    <m/>
    <d v="2024-11-14T00:00:00"/>
    <s v=""/>
    <n v="4"/>
  </r>
  <r>
    <d v="2024-09-19T00:00:00"/>
    <s v="Incident tracking &gt; Please change card title from Grievance to Complaint &amp; Grievance"/>
    <d v="2024-09-19T00:00:00"/>
    <x v="0"/>
    <s v="INCIDENT TRACKING"/>
    <d v="2024-09-23T00:00:00"/>
    <s v="ab"/>
    <m/>
    <d v="2024-11-14T00:00:00"/>
    <s v=""/>
    <n v="3"/>
  </r>
  <r>
    <d v="2024-09-20T00:00:00"/>
    <s v="VIEW INVESTIGATION DID NOT TAKE ME TO THE DETAILS PAGE WHEN I CLICKED IT"/>
    <d v="2024-09-20T00:00:00"/>
    <x v="0"/>
    <s v="INCIDENT DETAILS"/>
    <d v="2024-09-24T00:00:00"/>
    <s v="ab"/>
    <m/>
    <d v="2024-11-14T00:00:00"/>
    <s v=""/>
    <n v="3"/>
  </r>
  <r>
    <d v="2024-09-24T00:00:00"/>
    <s v="MODIFY GRIEVANCE &gt; VIEW INVESTIGATION: IT TOOK ME TO THE INVESTIGATION ON INCIDENT DETAILS BUT AN ALERT POPPED UP THAT READ: FAILED TO FETCH INCIDENT REVIEWS_x000a_10.25.24 I do not see the option to add investigation using this link: https://q-control-frontend-beta.vercel.app/incident/grievance/364/_x000a_with these permissions: Quality-Risk Manager, Admin, Staff Health Nurse, Chief Clinical Officer, managers, Department head, Staff"/>
    <d v="2024-09-24T00:00:00"/>
    <x v="0"/>
    <s v="INCIDENT DETAILS"/>
    <d v="2024-09-24T00:00:00"/>
    <s v="ab"/>
    <m/>
    <d v="2024-11-14T00:00:00"/>
    <s v=""/>
    <n v="1"/>
  </r>
  <r>
    <d v="2024-09-25T00:00:00"/>
    <s v="Confirm adding an investigation is only permissable for certain users:_x000a_Grievance investigation &gt; Only a QM has permission to add this investigation_x000a__x000a_Staff incident report investigation &gt; Only an Employee Health Nurse has permissoin to add this investigation. "/>
    <d v="2024-09-25T00:00:00"/>
    <x v="2"/>
    <s v="INVESTIGATION"/>
    <m/>
    <s v="ab"/>
    <s v="10.8.24 Can only demonstrate once changes are applied_x000a_11.7.24 Unable to determine (UTD) at this time_x000a_11.14.24 Confirmed demo.user cannot see tracking lists or add investigations"/>
    <d v="2024-11-14T00:00:00"/>
    <s v=""/>
    <s v=""/>
  </r>
  <r>
    <d v="2024-11-01T00:00:00"/>
    <s v="ADD SORT TO THE COMPLAINTS TRACKING LIST"/>
    <d v="2024-11-01T00:00:00"/>
    <x v="0"/>
    <m/>
    <d v="2024-11-07T00:00:00"/>
    <m/>
    <m/>
    <d v="2024-11-14T00:00:00"/>
    <s v=""/>
    <n v="5"/>
  </r>
  <r>
    <d v="2024-11-07T00:00:00"/>
    <s v="ATTEMPTED TO ADD INVESTIGATION BUT RECEIVED ERROR = _x000a_Error saving the grievance investigation"/>
    <d v="2024-11-07T00:00:00"/>
    <x v="2"/>
    <m/>
    <m/>
    <m/>
    <m/>
    <d v="2024-11-14T00:00:00"/>
    <s v=""/>
    <s v=""/>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d v="2024-08-10T00:00:00"/>
    <s v="please add short cut keys to expand drop down list"/>
    <d v="2024-08-16T00:00:00"/>
    <x v="0"/>
    <s v="FORM"/>
    <m/>
    <s v="AB"/>
    <s v="08.27.24 No changes visible online_x000a_11.7.24 ADDED TO GENERAL REQUESTS"/>
    <d v="2024-11-14T00:00:00"/>
    <s v=""/>
    <n v="-32515"/>
  </r>
  <r>
    <d v="2024-08-10T00:00:00"/>
    <s v="please change date format to mm-dd-yyyy"/>
    <d v="2024-08-16T00:00:00"/>
    <x v="0"/>
    <s v="FORM"/>
    <d v="2024-09-16T00:00:00"/>
    <s v="AB"/>
    <s v="08.27.24 No changes visible online"/>
    <d v="2024-11-14T00:00:00"/>
    <s v=""/>
    <n v="22"/>
  </r>
  <r>
    <d v="2024-08-10T00:00:00"/>
    <s v="please change time format to 24HR/Military time"/>
    <d v="2024-08-16T00:00:00"/>
    <x v="0"/>
    <s v="FORM"/>
    <d v="2024-09-24T00:00:00"/>
    <s v="AB"/>
    <s v="08.27.24 No changes visible online"/>
    <d v="2024-11-14T00:00:00"/>
    <s v=""/>
    <n v="28"/>
  </r>
  <r>
    <d v="2024-08-10T00:00:00"/>
    <s v="step 2/7: Cannot continue due to error message &quot;please enter:observers name&quot; but I do have a name in the field. See image 1."/>
    <d v="2024-08-16T00:00:00"/>
    <x v="0"/>
    <s v="FORM"/>
    <d v="2024-09-13T00:00:00"/>
    <s v="AB"/>
    <s v="08.27.24 No changes visible online_x000a_9.13.24 This is still an issue"/>
    <d v="2024-11-14T00:00:00"/>
    <s v=""/>
    <n v="21"/>
  </r>
  <r>
    <d v="2024-09-23T00:00:00"/>
    <s v="USER PROFILE NOT FOUND. PLEASE CONTACT ADMIN."/>
    <d v="2024-09-23T00:00:00"/>
    <x v="0"/>
    <s v="FORM"/>
    <d v="2024-09-23T00:00:00"/>
    <s v="AB"/>
    <m/>
    <d v="2024-11-14T00:00:00"/>
    <s v=""/>
    <n v="1"/>
  </r>
  <r>
    <d v="2024-09-23T00:00:00"/>
    <s v="The ADR tracking list/log is displaying all times as 19:00 even if the incident time was 13:00"/>
    <d v="2024-09-23T00:00:00"/>
    <x v="0"/>
    <s v="LOG"/>
    <d v="2024-09-24T00:00:00"/>
    <m/>
    <m/>
    <d v="2024-11-14T00:00:00"/>
    <s v=""/>
    <n v="2"/>
  </r>
  <r>
    <d v="2024-09-24T00:00:00"/>
    <s v="General Info &gt; still showing YYYY-MM-DD. please change to MM-DD-YYYY"/>
    <d v="2024-09-24T00:00:00"/>
    <x v="0"/>
    <s v="DETAILS"/>
    <d v="2024-10-25T00:00:00"/>
    <s v="AB"/>
    <m/>
    <d v="2024-11-14T00:00:00"/>
    <s v=""/>
    <n v="24"/>
  </r>
  <r>
    <d v="2024-09-24T00:00:00"/>
    <s v="Incident Date &amp; Time only displays date at the top of the screen"/>
    <d v="2024-09-24T00:00:00"/>
    <x v="0"/>
    <m/>
    <d v="2024-10-25T00:00:00"/>
    <m/>
    <s v="Show date and time"/>
    <d v="2024-11-14T00:00:00"/>
    <s v=""/>
    <n v="24"/>
  </r>
  <r>
    <d v="2024-09-24T00:00:00"/>
    <s v="Reorganize dates /time(s) on detail page"/>
    <d v="2024-09-24T00:00:00"/>
    <x v="0"/>
    <m/>
    <d v="2024-10-25T00:00:00"/>
    <m/>
    <m/>
    <d v="2024-11-14T00:00:00"/>
    <s v=""/>
    <n v="24"/>
  </r>
  <r>
    <d v="2024-10-24T00:00:00"/>
    <s v="STEP 1/8: PLEASE ADD CITY TO THE ADDRESS. _x000a_ADDRESS, CITY, STATE, ZIP CODE"/>
    <d v="2024-10-24T00:00:00"/>
    <x v="0"/>
    <s v="FORM"/>
    <m/>
    <m/>
    <m/>
    <d v="2024-11-14T00:00:00"/>
    <s v=""/>
    <n v="-32564"/>
  </r>
  <r>
    <m/>
    <s v="https://q-control-frontend-beta.vercel.app/incident/drug-reaction/84/modify/_x000a__x000a_CHANGE TITLE FROM: Modifying Adverse drug incident TO_x000a_Modifying Adverse Drug Incident"/>
    <m/>
    <x v="0"/>
    <m/>
    <m/>
    <m/>
    <m/>
    <d v="2024-11-14T00:00:00"/>
    <s v=""/>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d v="2024-07-31T00:00:00"/>
    <s v="Did not receive a time out message while entering data. I attempted to save the incident and received error code 403. I logged back in and the form worked correctly. I would recommend a notification that user session is timing out. "/>
    <d v="2024-08-06T00:00:00"/>
    <x v="0"/>
    <s v="FORM"/>
    <m/>
    <s v="AB"/>
    <s v="08.27.24 No changes visible online"/>
    <d v="2024-11-14T00:00:00"/>
    <s v=""/>
    <n v="32579"/>
  </r>
  <r>
    <d v="2024-08-10T00:00:00"/>
    <s v="Recommend adding a scroll bar on the left of the screen so users can see that additional documentation or options are available. "/>
    <d v="2024-08-16T00:00:00"/>
    <x v="0"/>
    <s v="FORM"/>
    <d v="2024-09-23T00:00:00"/>
    <s v="AB"/>
    <s v="08.27.24 No changes visible online"/>
    <d v="2024-11-14T00:00:00"/>
    <s v=""/>
    <n v="39"/>
  </r>
  <r>
    <d v="2024-09-13T00:00:00"/>
    <s v="The med error tracking list/log does not show the category. Instread it is showing things like {&quot;category&quot;:&quot;Category A&quot;,&quot;description&quot;:&quot;Circumstances or events that have the capacity to cause a medication-use error.&quot;}"/>
    <d v="2024-09-13T00:00:00"/>
    <x v="0"/>
    <s v="LIST"/>
    <d v="2024-09-16T00:00:00"/>
    <s v="AB"/>
    <s v="9.16.24 COMPLETED"/>
    <d v="2024-11-14T00:00:00"/>
    <s v=""/>
    <n v="44"/>
  </r>
  <r>
    <d v="2024-09-16T00:00:00"/>
    <s v="WHEN ADDING A NEW MED ERROR/NEAR MISS REPORT THE LANDING PAGE WAS STEP 5/9. USERS SHOULD LAND ON STEP 1. I HAD TO USE THE BACK BUTTON TO GO TO STEP 1"/>
    <d v="2024-09-16T00:00:00"/>
    <x v="0"/>
    <s v="FORM"/>
    <d v="2024-09-17T00:00:00"/>
    <s v="AB"/>
    <s v="9.16.24 COMPLETED"/>
    <d v="2024-11-14T00:00:00"/>
    <s v=""/>
    <n v="43"/>
  </r>
  <r>
    <d v="2024-09-23T00:00:00"/>
    <s v="REceived failed to post data error message"/>
    <d v="2024-09-23T00:00:00"/>
    <x v="0"/>
    <s v="FORM"/>
    <d v="2024-09-24T00:00:00"/>
    <s v="AB"/>
    <m/>
    <d v="2024-11-14T00:00:00"/>
    <s v=""/>
    <n v="38"/>
  </r>
  <r>
    <d v="2024-09-23T00:00:00"/>
    <s v="What happened options are not neatly organized"/>
    <d v="2024-09-23T00:00:00"/>
    <x v="0"/>
    <s v="FORM"/>
    <d v="2024-09-24T00:00:00"/>
    <s v="AB"/>
    <m/>
    <d v="2024-11-14T00:00:00"/>
    <s v=""/>
    <n v="38"/>
  </r>
  <r>
    <d v="2024-09-23T00:00:00"/>
    <s v="Modifying Medication Error but the title shows Modifying Employee Health Investigation incindent. Please change to Modifying Medication Error"/>
    <d v="2024-09-23T00:00:00"/>
    <x v="0"/>
    <s v="FORM"/>
    <d v="2024-09-24T00:00:00"/>
    <s v="AB"/>
    <m/>
    <d v="2024-11-14T00:00:00"/>
    <s v=""/>
    <n v="38"/>
  </r>
  <r>
    <d v="2024-09-23T00:00:00"/>
    <s v="Cannot mofiy &gt; what happened? Incorrect..."/>
    <d v="2024-09-23T00:00:00"/>
    <x v="0"/>
    <s v="FORM"/>
    <d v="2024-09-24T00:00:00"/>
    <s v="AB"/>
    <m/>
    <d v="2024-11-14T00:00:00"/>
    <s v=""/>
    <n v="38"/>
  </r>
  <r>
    <d v="2024-09-23T00:00:00"/>
    <s v="Cannot resolve med error ID # 1056: _x000a_Unknown error while resolving incident_x000a__x000a_Here’s a breakdown of the error message from the DevTools console:_x000a__x000a_Failed to load resource: This indicates that the browser tried to load a resource (like a file or data) but couldn’t._x000a_Status of 404: The server responded with a “404 Not Found” status, meaning the requested resource doesn’t exist on the server."/>
    <d v="2024-09-23T00:00:00"/>
    <x v="0"/>
    <s v="FORM"/>
    <d v="2024-09-24T00:00:00"/>
    <s v="AB"/>
    <m/>
    <d v="2024-11-14T00:00:00"/>
    <s v=""/>
    <n v="38"/>
  </r>
  <r>
    <d v="2024-09-23T00:00:00"/>
    <s v="Error categor&gt; {&quot;category&quot;:&quot;Category A&quot;,&quot;description&quot;:&quot;Circumstances or events that have the capacity to cause a medication-use error.&quot;}"/>
    <d v="2024-09-23T00:00:00"/>
    <x v="0"/>
    <s v="MODIFY"/>
    <d v="2024-09-24T00:00:00"/>
    <s v="AB"/>
    <m/>
    <d v="2024-11-14T00:00:00"/>
    <s v=""/>
    <n v="38"/>
  </r>
  <r>
    <d v="2024-09-23T00:00:00"/>
    <s v="unable to save changes"/>
    <d v="2024-09-23T00:00:00"/>
    <x v="0"/>
    <s v="MODIFY"/>
    <d v="2024-09-24T00:00:00"/>
    <s v="AB"/>
    <m/>
    <d v="2024-11-14T00:00:00"/>
    <s v=""/>
    <n v="38"/>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d v="2024-07-31T00:00:00"/>
    <s v="Cannot move forward without documenting in the boxes: Check if this bodypart has been injured before and When"/>
    <d v="2024-08-06T00:00:00"/>
    <x v="0"/>
    <s v="FORM"/>
    <d v="2024-09-13T00:00:00"/>
    <s v="AB"/>
    <s v="08.27.24 No changes visible online_x000a_9.13.24 completed"/>
    <d v="2024-11-14T00:00:00"/>
    <s v=""/>
    <n v="29"/>
  </r>
  <r>
    <d v="2024-08-10T00:00:00"/>
    <s v="Step 1/5  - Change “I am reporting working related from” to “I am reporting a work related:”"/>
    <d v="2024-08-16T00:00:00"/>
    <x v="0"/>
    <s v="FORM"/>
    <d v="2024-09-13T00:00:00"/>
    <s v="AB"/>
    <s v="08.27.24 No changes visible online_x000a_9.13.24 completed"/>
    <d v="2024-11-14T00:00:00"/>
    <s v=""/>
    <n v="21"/>
  </r>
  <r>
    <d v="2024-08-10T00:00:00"/>
    <s v="Step 1/5 Drop down options should be : Injury, Illness, Near miss "/>
    <d v="2024-08-16T00:00:00"/>
    <x v="0"/>
    <s v="FORM"/>
    <d v="2024-09-13T00:00:00"/>
    <s v="AB"/>
    <s v="08.27.24 No changes visible online_x000a_9.13.24 completed"/>
    <d v="2024-11-14T00:00:00"/>
    <s v=""/>
    <n v="21"/>
  </r>
  <r>
    <d v="2024-08-10T00:00:00"/>
    <s v="Step 1/5 Cannot move forward or continue unless I enter a witness name but this field should be optional. (see screenshot below) "/>
    <d v="2024-08-16T00:00:00"/>
    <x v="0"/>
    <s v="FORM"/>
    <d v="2024-09-13T00:00:00"/>
    <s v="AB"/>
    <s v="08.27.24 No changes visible online_x000a_9.13.24 completed"/>
    <d v="2024-11-14T00:00:00"/>
    <s v=""/>
    <n v="21"/>
  </r>
  <r>
    <d v="2024-09-19T00:00:00"/>
    <s v="Incident Tracking &gt; Employee Incident Report: Please change the card title from Employee Incident Report to Staff Incident Report"/>
    <d v="2024-09-19T00:00:00"/>
    <x v="0"/>
    <m/>
    <d v="2024-09-23T00:00:00"/>
    <s v="AB"/>
    <m/>
    <d v="2024-11-14T00:00:00"/>
    <s v=""/>
    <n v="3"/>
  </r>
  <r>
    <d v="2024-09-19T00:00:00"/>
    <s v="ADD NEW &gt; Please change form title from Employee Incident to Staff Incident Report"/>
    <d v="2024-09-19T00:00:00"/>
    <x v="0"/>
    <m/>
    <d v="2024-09-23T00:00:00"/>
    <s v="AB"/>
    <m/>
    <d v="2024-11-14T00:00:00"/>
    <s v=""/>
    <n v="3"/>
  </r>
  <r>
    <d v="2024-09-23T00:00:00"/>
    <s v="Unable to move from step 2 to step 3"/>
    <d v="2024-09-23T00:00:00"/>
    <x v="0"/>
    <s v="FORM"/>
    <d v="2024-09-23T00:00:00"/>
    <s v="AB"/>
    <m/>
    <d v="2024-11-14T00:00:00"/>
    <s v=""/>
    <n v="1"/>
  </r>
  <r>
    <d v="2024-09-23T00:00:00"/>
    <s v="Check this if part of your body has been injured before. SHOULD SAY Check if this part of your body has been injured before"/>
    <d v="2024-09-23T00:00:00"/>
    <x v="0"/>
    <s v="FORM"/>
    <d v="2024-09-23T00:00:00"/>
    <s v="AB"/>
    <m/>
    <d v="2024-11-14T00:00:00"/>
    <s v=""/>
    <n v="1"/>
  </r>
  <r>
    <d v="2024-09-23T00:00:00"/>
    <s v="Add investigation &gt; date claim notified and claim are not mandatory fields. "/>
    <d v="2024-09-23T00:00:00"/>
    <x v="0"/>
    <s v="FORM"/>
    <d v="2024-09-24T00:00:00"/>
    <s v="AB"/>
    <m/>
    <d v="2024-11-14T00:00:00"/>
    <s v=""/>
    <n v="2"/>
  </r>
  <r>
    <d v="2024-09-23T00:00:00"/>
    <s v="Change add investigation icon to view investigation after an investigation has been submitted"/>
    <d v="2024-09-23T00:00:00"/>
    <x v="0"/>
    <s v="FORM"/>
    <d v="2024-09-24T00:00:00"/>
    <s v="AB"/>
    <m/>
    <d v="2024-11-14T00:00:00"/>
    <s v=""/>
    <n v="2"/>
  </r>
  <r>
    <d v="2024-09-23T00:00:00"/>
    <s v="The tracking log is not displaying the time correctly. All are showing as 00:00"/>
    <d v="2024-09-23T00:00:00"/>
    <x v="0"/>
    <s v="Log"/>
    <d v="2024-09-24T00:00:00"/>
    <s v="AB"/>
    <m/>
    <d v="2024-11-14T00:00:00"/>
    <s v=""/>
    <n v="2"/>
  </r>
  <r>
    <d v="2024-09-23T00:00:00"/>
    <s v="CHECK IF YOU HAVE SEEN A DOCTOR AND CHECK IF PART OF BODY HAS BEEN INJURED ARE NOT MANDATORY FIELDS"/>
    <d v="2024-09-23T00:00:00"/>
    <x v="0"/>
    <s v="FORM"/>
    <d v="2024-09-24T00:00:00"/>
    <s v="AB"/>
    <m/>
    <d v="2024-11-14T00:00:00"/>
    <s v=""/>
    <n v="2"/>
  </r>
  <r>
    <d v="2024-09-30T00:00:00"/>
    <s v="Incident Tracking &gt; Staff Incident Report &gt; View Staff Incident &gt; Other Info:_x000a__x000a_Change field titles: _x000a_previous_injury &gt; Previous injury_x000a__x000a_Date of Previous injury ate &gt; Date of previous injury"/>
    <d v="2024-09-30T00:00:00"/>
    <x v="0"/>
    <s v="DETAILS"/>
    <d v="2024-10-25T00:00:00"/>
    <s v="AB"/>
    <m/>
    <d v="2024-11-14T00:00:00"/>
    <s v=""/>
    <n v="20"/>
  </r>
  <r>
    <d v="2024-09-30T00:00:00"/>
    <s v="Incident Tracking &gt; Staff Incident Report &gt; Modify Staff Incident:_x000a__x000a_The fields that have already been completed are blank on the modify staff incident screen. Shouldn't the original answer already be there versus a blank field?"/>
    <d v="2024-09-30T00:00:00"/>
    <x v="0"/>
    <s v="MODIFY"/>
    <d v="2024-10-25T00:00:00"/>
    <m/>
    <m/>
    <d v="2024-11-14T00:00:00"/>
    <s v=""/>
    <n v="20"/>
  </r>
  <r>
    <d v="2024-09-30T00:00:00"/>
    <s v="The staff incident tracking log displays &quot;Facility not provided&quot; but this is not a question on the staff incident form. Where does the facility name come from for a staff incident report?"/>
    <d v="2024-09-30T00:00:00"/>
    <x v="1"/>
    <m/>
    <m/>
    <s v="AB"/>
    <s v="11.7.24 ongoing issue"/>
    <d v="2024-11-14T00:00:00"/>
    <n v="34"/>
    <s v=""/>
  </r>
  <r>
    <d v="2024-10-03T00:00:00"/>
    <s v="Added a new staff incident (#1329) Entered staff age but it does not show the age on the incident details."/>
    <d v="2024-10-03T00:00:00"/>
    <x v="1"/>
    <m/>
    <m/>
    <s v="IB"/>
    <s v="11.7.24 I still do not see the age for any staff incident. "/>
    <d v="2024-11-14T00:00:00"/>
    <n v="31"/>
    <s v=""/>
  </r>
  <r>
    <d v="2024-10-03T00:00:00"/>
    <s v="Staff Incident #1329. Attempted to add an investigation but received an error: Error submitting Step 1 Please try again"/>
    <d v="2024-10-03T00:00:00"/>
    <x v="1"/>
    <m/>
    <m/>
    <s v="AB"/>
    <s v="11.7.24 was able to move through step one but could not save and submit. report was stuck in processing"/>
    <d v="2024-11-14T00:00:00"/>
    <n v="31"/>
    <s v=""/>
  </r>
  <r>
    <d v="2024-10-03T00:00:00"/>
    <s v="Discuss the programs record retention rules. Staff incident reports must be retained at least 30 years for work comp injuries. "/>
    <d v="2024-10-03T00:00:00"/>
    <x v="1"/>
    <m/>
    <m/>
    <s v="IB"/>
    <s v="Please explain further..."/>
    <d v="2024-11-14T00:00:00"/>
    <n v="31"/>
    <s v=""/>
  </r>
  <r>
    <d v="2024-10-03T00:00:00"/>
    <s v="Staff Incident reports will be restricted to facility EH nurse and QM"/>
    <d v="2024-10-03T00:00:00"/>
    <x v="1"/>
    <m/>
    <m/>
    <s v="IB"/>
    <s v="On which action? View, create, modify?"/>
    <d v="2024-11-14T00:00:00"/>
    <n v="31"/>
    <s v=""/>
  </r>
  <r>
    <d v="2024-10-03T00:00:00"/>
    <s v="Email notification for staff incident #1335. The incident was created at 13:23 CST but the email notification shows the incident created time was 12:23 CST. The time is off by one hour. "/>
    <d v="2024-10-03T00:00:00"/>
    <x v="1"/>
    <m/>
    <m/>
    <m/>
    <s v="11.7.24 cannot test at this time because I cannot submit a report"/>
    <d v="2024-11-14T00:00:00"/>
    <n v="31"/>
    <s v=""/>
  </r>
  <r>
    <d v="2024-11-07T00:00:00"/>
    <s v="WITNESS IS NOT A REQUIRED FIELD"/>
    <d v="2024-11-07T00:00:00"/>
    <x v="0"/>
    <m/>
    <m/>
    <m/>
    <m/>
    <d v="2024-11-14T00:00:00"/>
    <s v=""/>
    <n v="-32574"/>
  </r>
  <r>
    <d v="2024-11-07T00:00:00"/>
    <s v="COULD NOT SAVE STAFF INCIDENT. IT WAS STUCK IN &quot;PROCESSING&quot;. see screenshot"/>
    <d v="2024-11-07T00:00:00"/>
    <x v="0"/>
    <m/>
    <m/>
    <m/>
    <m/>
    <d v="2024-11-14T00:00:00"/>
    <s v=""/>
    <n v="-32574"/>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d v="2024-07-31T00:00:00"/>
    <s v="Step 2/4: when users select the box that missing, lost or misplaced property was found additional boxes are needed to document name of person who found property and dispose of unclaimed property. Once those are added, step ¾ can be removed because that is duplicate information. "/>
    <d v="2024-08-06T00:00:00"/>
    <x v="0"/>
    <s v="FORM"/>
    <d v="2024-09-16T00:00:00"/>
    <s v="AB"/>
    <s v="08.27.24 No changes online"/>
    <d v="2024-11-14T00:00:00"/>
    <s v=""/>
    <n v="30"/>
  </r>
  <r>
    <d v="2024-07-31T00:00:00"/>
    <s v="We forgot to include form elements. We need to able to update incident detials to include the date the registered letter was sent and who the letter was sent to. "/>
    <d v="2024-08-06T00:00:00"/>
    <x v="0"/>
    <s v="FORM"/>
    <d v="2024-09-13T00:00:00"/>
    <s v="AB"/>
    <s v="08.27.24 No changes online_x000a_9.13.24 CSR added the correct fields "/>
    <d v="2024-11-14T00:00:00"/>
    <s v=""/>
    <n v="29"/>
  </r>
  <r>
    <d v="2024-07-31T00:00:00"/>
    <s v="If property is found after submitting the form, can users go into incident details page to modify the incident and mark when the property was found "/>
    <d v="2024-08-06T00:00:00"/>
    <x v="0"/>
    <s v="INCIDENT DETAILS"/>
    <d v="2024-09-13T00:00:00"/>
    <s v="AB"/>
    <s v="08.27.24 No changes online_x000a_9.13.24 yes. we will use the actions button to modify the report. "/>
    <d v="2024-11-14T00:00:00"/>
    <s v=""/>
    <n v="29"/>
  </r>
  <r>
    <d v="2024-07-31T00:00:00"/>
    <s v="Need demonstration on how to update the incident for disposal of unclaimed property.  "/>
    <d v="2024-08-06T00:00:00"/>
    <x v="0"/>
    <s v="FORMS"/>
    <d v="2024-09-13T00:00:00"/>
    <s v="AB"/>
    <s v="08.27.24 No changes online_x000a_9.13.24 yes. we will use the actions button to modify the report. "/>
    <d v="2024-11-14T00:00:00"/>
    <s v=""/>
    <n v="29"/>
  </r>
  <r>
    <d v="2024-08-10T00:00:00"/>
    <s v="Could not save incident in step 3/4. See screenshot image 1"/>
    <d v="2024-08-16T00:00:00"/>
    <x v="0"/>
    <s v="FORM"/>
    <d v="2024-09-16T00:00:00"/>
    <s v="AB"/>
    <s v="08.27.24 No changes online"/>
    <d v="2024-11-14T00:00:00"/>
    <s v=""/>
    <n v="22"/>
  </r>
  <r>
    <d v="2024-09-13T00:00:00"/>
    <s v="Please move the date letter was sent and letter sent to fields. Would like these field to be answered afer the disposal of unclaimed property. "/>
    <d v="2024-09-13T00:00:00"/>
    <x v="0"/>
    <s v="FORM"/>
    <d v="2024-09-16T00:00:00"/>
    <s v="AB"/>
    <s v="9.16.24 COMPLETED"/>
    <d v="2024-11-14T00:00:00"/>
    <s v=""/>
    <n v="2"/>
  </r>
  <r>
    <d v="2024-09-13T00:00:00"/>
    <s v="Please add option to attach a copy of the letter sent document"/>
    <d v="2024-09-13T00:00:00"/>
    <x v="0"/>
    <s v="FORM"/>
    <d v="2024-09-24T00:00:00"/>
    <s v="AB"/>
    <m/>
    <d v="2024-11-14T00:00:00"/>
    <s v=""/>
    <n v="8"/>
  </r>
  <r>
    <d v="2024-09-13T00:00:00"/>
    <s v="Disposal of unclaimed property is not a mandatory/required field but I could not continue to save the incident unless I entered something for this field"/>
    <d v="2024-09-13T00:00:00"/>
    <x v="0"/>
    <s v="FORM"/>
    <d v="2024-09-16T00:00:00"/>
    <s v="AB"/>
    <s v="9.16.24 COMPLETED"/>
    <d v="2024-11-14T00:00:00"/>
    <s v=""/>
    <n v="2"/>
  </r>
  <r>
    <d v="2024-09-30T00:00:00"/>
    <s v="Tried to move from step one to step 2 and received an error message: Failed to post data"/>
    <d v="2024-09-23T00:00:00"/>
    <x v="0"/>
    <s v="FORMS"/>
    <d v="2024-09-23T00:00:00"/>
    <s v="AB"/>
    <m/>
    <d v="2024-11-14T00:00:00"/>
    <s v=""/>
    <n v="1"/>
  </r>
  <r>
    <d v="2024-09-30T00:00:00"/>
    <s v="User can only click the view and modify icon to open a lost and found property report. Please change so users can double click the row to open a report, like users will for a general incident."/>
    <d v="2024-09-30T00:00:00"/>
    <x v="0"/>
    <s v="TRACKING LOG"/>
    <d v="2024-10-25T00:00:00"/>
    <s v="AB"/>
    <m/>
    <d v="2024-11-14T00:00:00"/>
    <s v=""/>
    <n v="20"/>
  </r>
  <r>
    <d v="2024-11-07T00:00:00"/>
    <s v="WHEN ENTERING NAME OF PERSON REPORTING LOSS, THE FIELD TITLE CAN BE LISTED ONLY ONCE. see screenshot"/>
    <d v="2024-11-07T00:00:00"/>
    <x v="1"/>
    <m/>
    <m/>
    <m/>
    <m/>
    <d v="2024-11-14T00:00:00"/>
    <s v=""/>
    <s v=""/>
  </r>
  <r>
    <d v="2024-11-07T00:00:00"/>
    <s v="relationship to patient is not a required field"/>
    <d v="2024-11-07T00:00:00"/>
    <x v="1"/>
    <m/>
    <m/>
    <m/>
    <m/>
    <d v="2024-11-14T00:00:00"/>
    <s v=""/>
    <s v=""/>
  </r>
  <r>
    <d v="2024-11-07T00:00:00"/>
    <s v="CHANGE REQUEST: REMOVED DISPOSAL OF UNCLAIMED PROPERTY FIELDS FROM THE REPORT. INSTEAD WOULD LIKE THESE FORM FIELDS TO BE DOCUMENTED IN THE SAME WAY WE DOCUMENT A GRIEVANCE INVESTIGATION."/>
    <d v="2024-11-07T00:00:00"/>
    <x v="1"/>
    <m/>
    <m/>
    <m/>
    <m/>
    <d v="2024-11-14T00:00:00"/>
    <s v=""/>
    <s v=""/>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d v="2024-07-10T00:00:00"/>
    <s v="Remove employee and recents filter. Recommend:_x000a_Type of Incident _x000a_Status _x000a_Care Level _x000a_Date (month and year)  "/>
    <d v="2024-07-10T00:00:00"/>
    <x v="0"/>
    <s v="Tracking Log"/>
    <m/>
    <s v="AB"/>
    <s v="8.27.24 Care level and date filter are not correct_x000a_9.13.24 filters have been updated but the filters are incorrect. _x000a_9.16.24 FILTERS HAVE BEEN CHANGED BUT NEED TO ENSURE THE FILTERS WORK CORRECTLY_x000a_9.24.24 HIDING FROM TEST GROUP 1. TEST GROUP 2 WILL HAVE THEM._x000a_10.24.24 Filters have been changed as requested but they are not working. When I filter the general incident report tracking log for inpatient it returns zero results but incident ID #12 is an inpatient incident. "/>
    <d v="2024-11-14T00:00:00"/>
    <s v=""/>
    <n v="-32488"/>
  </r>
  <r>
    <d v="2024-07-10T00:00:00"/>
    <s v="Add severity rating of the incident to the incident details view"/>
    <d v="2024-07-10T00:00:00"/>
    <x v="0"/>
    <s v="INCIDENT DETAILS"/>
    <d v="2024-10-25T00:00:00"/>
    <s v="AB"/>
    <s v="8.27.24 no changes online_x000a_9.13.24 I do not see the option to add a severity rating"/>
    <d v="2024-11-14T00:00:00"/>
    <s v=""/>
    <n v="78"/>
  </r>
  <r>
    <d v="2024-07-10T00:00:00"/>
    <s v="Need signatures fields or a way to identify who submitted the report, who followed-up, reviewed, and approved the report"/>
    <d v="2024-07-10T00:00:00"/>
    <x v="0"/>
    <s v="INCIDENT DETAILS"/>
    <d v="2024-09-13T00:00:00"/>
    <s v="AB"/>
    <s v="8.27.24 no changes online_x000a_9.13.24 Can see report reviews and document history from the incident details page"/>
    <d v="2024-11-14T00:00:00"/>
    <s v=""/>
    <n v="48"/>
  </r>
  <r>
    <d v="2024-07-31T00:00:00"/>
    <s v="General patient/visitor incident step 2/7 Missing Required fields patient status prior list but I have selected agitated and this same message appears even when I make another selection and I could not continue without completing the form.  "/>
    <d v="2024-08-06T00:00:00"/>
    <x v="0"/>
    <s v="FORM"/>
    <d v="2024-09-16T00:00:00"/>
    <s v="AB"/>
    <s v="8.27.24 selected the &quot;other&quot; option and entered &quot;test&quot; but system would not allow me to continue. "/>
    <d v="2024-11-14T00:00:00"/>
    <s v=""/>
    <n v="30"/>
  </r>
  <r>
    <d v="2024-08-10T00:00:00"/>
    <s v="Cannot use shortcut key to open/expand a drop down list _x000a_alt + down arrow to open a drop down list"/>
    <d v="2024-08-15T00:00:00"/>
    <x v="1"/>
    <s v="FORM"/>
    <m/>
    <s v="AB"/>
    <s v="08.27.2024 no changes online_x000a_9.13.24 CSR requested more ideas for short cut keys so I provided clarfification in the description to include alt + down arrow to expand a drop down list"/>
    <d v="2024-11-14T00:00:00"/>
    <n v="66"/>
    <s v=""/>
  </r>
  <r>
    <d v="2024-08-10T00:00:00"/>
    <s v="Date and time not formatted yet. We need the time to be in 24 hr format"/>
    <d v="2024-08-15T00:00:00"/>
    <x v="0"/>
    <s v="FORM"/>
    <d v="2024-09-24T00:00:00"/>
    <s v="AB"/>
    <s v="08.27.2024 no changes online_x000a_9.13.24 CSR cont to address poss due to time zones. Date formatting:_x000a_When we save data, dates are saved in a special format. Then when we retrieve them, we can format them however a client need. Now the issue is in adding the data, (date and time picker may behave according to time zones, devices and even the country. ) So, while we are still figuring out how to force the tool to use time and date picker you’re requesting, we can move on, it if okay._x000a_9.24.24 csr CREATED THEIR OWN INPUT TO ALLOW USERS TO ENTER 24 HOUR TIME FORMAT. WATCH CLOSELY TO SEE IF THIS WORKS CONSISTENTLY"/>
    <d v="2024-11-14T00:00:00"/>
    <s v=""/>
    <n v="29"/>
  </r>
  <r>
    <d v="2024-08-10T00:00:00"/>
    <s v="Step 3/7 - incident type defaults to fall related. Change to a prompt to please select incident type "/>
    <d v="2024-08-15T00:00:00"/>
    <x v="0"/>
    <s v="FORM"/>
    <d v="2024-09-16T00:00:00"/>
    <s v="AB"/>
    <s v="08.27.2024 no changes online"/>
    <d v="2024-11-14T00:00:00"/>
    <s v=""/>
    <n v="23"/>
  </r>
  <r>
    <d v="2024-08-10T00:00:00"/>
    <s v="Step 3/7 Incident Type others:  the options contain spelling and capitalization errors. _x000a_Left AMA "/>
    <d v="2024-08-15T00:00:00"/>
    <x v="0"/>
    <s v="FORM"/>
    <d v="2024-09-16T00:00:00"/>
    <s v="AB"/>
    <s v="08.27.2024 no changes online_x000a_9.13.21 CSR corrected most errors but left ama needs addressed_x000a_9.16.24 COMPLETED"/>
    <d v="2024-11-14T00:00:00"/>
    <s v=""/>
    <n v="23"/>
  </r>
  <r>
    <d v="2024-08-10T00:00:00"/>
    <s v="Step 3/7 Incident Type others: violent/disruptive behavior option is on the list twice. Please remove one. "/>
    <d v="2024-08-15T00:00:00"/>
    <x v="0"/>
    <s v="FORM"/>
    <d v="2024-09-16T00:00:00"/>
    <s v="AB"/>
    <s v="08.27.2024 no changes online"/>
    <d v="2024-11-14T00:00:00"/>
    <s v=""/>
    <n v="23"/>
  </r>
  <r>
    <d v="2024-08-10T00:00:00"/>
    <s v="Step 3/7 fall related &gt; while walking &gt; please click the box to indicate your agreement. Change “please click the box to indicate your agreement” to “Please select all applicable” "/>
    <d v="2024-08-15T00:00:00"/>
    <x v="0"/>
    <s v="FORM"/>
    <d v="2024-09-16T00:00:00"/>
    <s v="AB"/>
    <s v="08.27.2024 no changes online"/>
    <d v="2024-11-14T00:00:00"/>
    <s v=""/>
    <n v="23"/>
  </r>
  <r>
    <d v="2024-08-10T00:00:00"/>
    <s v="Step 3/7 fall related &gt; while walking &gt; Cannot continue unless I make a select from the “please click the box to indicate your agreement” Uses should be able to move forward if none of the option are applicable to the event.  "/>
    <d v="2024-08-15T00:00:00"/>
    <x v="0"/>
    <s v="FORM"/>
    <d v="2024-09-16T00:00:00"/>
    <s v="AB"/>
    <s v="08.27.2024 no changes online"/>
    <d v="2024-11-14T00:00:00"/>
    <s v=""/>
    <n v="23"/>
  </r>
  <r>
    <d v="2024-08-10T00:00:00"/>
    <s v="Step 3/7- I could not move forward to the next step due to error message “failed to update incident” "/>
    <d v="2024-08-15T00:00:00"/>
    <x v="0"/>
    <s v="FORM"/>
    <d v="2024-09-16T00:00:00"/>
    <s v="AB"/>
    <s v="08.27.2024 no changes online"/>
    <d v="2024-11-14T00:00:00"/>
    <s v=""/>
    <n v="23"/>
  </r>
  <r>
    <d v="2024-08-10T00:00:00"/>
    <s v="Fall Related Incident Type &gt; Fall Type: Reported Fall not observed &gt; Continue&gt; Step 4/7. Recommend adding a scroll bar on the right of the page "/>
    <d v="2024-08-15T00:00:00"/>
    <x v="0"/>
    <s v="FORM"/>
    <d v="2024-09-16T00:00:00"/>
    <s v="AB"/>
    <s v="08.27.2024 no changes online_x000a_9.13.24 CSR updated that scroll bar will deploy during next update _x000a_9.16.2024"/>
    <d v="2024-11-14T00:00:00"/>
    <s v=""/>
    <n v="23"/>
  </r>
  <r>
    <d v="2024-08-10T00:00:00"/>
    <s v="on the  incident details PAGE . change Contribution to Contributing Factors. "/>
    <d v="2024-08-15T00:00:00"/>
    <x v="0"/>
    <s v="INCIDENT DETAILS"/>
    <d v="2024-09-16T00:00:00"/>
    <s v="AB"/>
    <s v="08.27.2024 no changes online_x000a_9.13.24 I reviewed incident #550 and the incident details page still shows &quot;contribution&quot; and should say &quot;Contributing Factors&quot;"/>
    <d v="2024-11-14T00:00:00"/>
    <s v=""/>
    <n v="23"/>
  </r>
  <r>
    <d v="2024-08-10T00:00:00"/>
    <s v="Send to department gives an option to attach a file but I do not see where to attach a document. "/>
    <d v="2024-08-15T00:00:00"/>
    <x v="0"/>
    <s v="ACTIONS"/>
    <d v="2024-09-24T00:00:00"/>
    <s v="AB"/>
    <s v="08.27.2024 no changes online_x000a_9.13.24 CSR reported still working on this."/>
    <d v="2024-11-14T00:00:00"/>
    <s v=""/>
    <n v="29"/>
  </r>
  <r>
    <d v="2024-08-10T00:00:00"/>
    <s v="Attempted to mark an incident as resolved but received an error message: unknown error while resolving incident. See image 2"/>
    <d v="2024-08-15T00:00:00"/>
    <x v="0"/>
    <s v="ACTIONS"/>
    <d v="2024-09-16T00:00:00"/>
    <s v="AB"/>
    <s v="08.27.2024 no changes online_x000a_9.13.24 tested incident #550 and still get the same error message_x000a_9.16.24 COMPLETE"/>
    <d v="2024-11-14T00:00:00"/>
    <s v=""/>
    <n v="23"/>
  </r>
  <r>
    <d v="2024-08-10T00:00:00"/>
    <s v="Can we add a field in the incident outcome section for &quot;actions taken&quot; "/>
    <d v="2024-08-15T00:00:00"/>
    <x v="0"/>
    <s v="INCIDENT DETAILS"/>
    <d v="2024-09-17T00:00:00"/>
    <s v="AB"/>
    <s v="08.27.2024 no changes online_x000a_9.13.24  from CSR: Can we add a field in the incident outcome section for &quot;actions taken&quot; [WE JUST ADDED IT] . AB: I still cannot see the actions taken on the incident details page. I only see outcome. _x000a_9.16.24 the actions taken field is visible on the incident details screen but the field does not update when I modify the field. _x000a_9.17.24 COMPLETED"/>
    <d v="2024-11-14T00:00:00"/>
    <s v=""/>
    <n v="24"/>
  </r>
  <r>
    <d v="2024-08-10T00:00:00"/>
    <s v="Can an incident be modified after it has been marked resolved?"/>
    <d v="2024-08-15T00:00:00"/>
    <x v="0"/>
    <s v="ACTIONS"/>
    <d v="2024-08-20T00:00:00"/>
    <s v="AB"/>
    <s v="08.20.24 During meeting CSR indicated no they cannot be modified after"/>
    <d v="2024-11-14T00:00:00"/>
    <s v=""/>
    <n v="4"/>
  </r>
  <r>
    <d v="2024-08-10T00:00:00"/>
    <s v="Can we have the option to print an incident report with special permissions only. "/>
    <d v="2024-08-15T00:00:00"/>
    <x v="1"/>
    <s v="ACTIONS"/>
    <m/>
    <s v="AB"/>
    <s v="08.27.2024 no changes online_x000a_9.13.24 CSR reported Yes, but not it this timeline, in the next updates (when it’s in production)_x000a_10.25.24 using this link: https://q-control-frontend-beta.vercel.app/incident/general/12 I do not see the option to export anymore and I have quality/risk manager permissions_x000a_11.7.24 I AM SUPER USER AND QM BUT I STILL DO NOT SEE OPTION TO EXPORT FROM THE TRACKING LOG."/>
    <d v="2024-11-14T00:00:00"/>
    <n v="66"/>
    <s v=""/>
  </r>
  <r>
    <d v="2024-08-10T00:00:00"/>
    <s v="General Incident &gt; #30 Details &gt; Reviews. When I select reviews the page does not function properly. "/>
    <d v="2024-08-15T00:00:00"/>
    <x v="0"/>
    <s v="INCIDENT DETAILS"/>
    <d v="2024-09-16T00:00:00"/>
    <s v="AB"/>
    <s v="08.27.2024 no changes online"/>
    <d v="2024-11-14T00:00:00"/>
    <s v=""/>
    <n v="23"/>
  </r>
  <r>
    <d v="2024-08-10T00:00:00"/>
    <s v="Tracking Log: Care level  filter options should be: Inpatient, outpatient, ED, Visitor"/>
    <d v="2024-08-15T00:00:00"/>
    <x v="0"/>
    <s v="INCIDENT DETAILS"/>
    <d v="2024-09-16T00:00:00"/>
    <s v="AB"/>
    <s v="08.27.2024 no changes online_x000a_9.13.24 no changes. when I filter has the wrong options in the list. "/>
    <d v="2024-11-14T00:00:00"/>
    <s v=""/>
    <n v="23"/>
  </r>
  <r>
    <d v="2024-08-10T00:00:00"/>
    <s v="Tracking log: Date filter should allow a date range to be entered such as start date and end date. "/>
    <d v="2024-08-15T00:00:00"/>
    <x v="0"/>
    <s v="Tracking Log"/>
    <d v="2024-09-16T00:00:00"/>
    <s v="AB"/>
    <s v="08.27.2024 no changes online_x000a_9.13.24 still a date picker. need a date range filter"/>
    <d v="2024-11-14T00:00:00"/>
    <s v=""/>
    <n v="23"/>
  </r>
  <r>
    <d v="2024-08-10T00:00:00"/>
    <s v="The action icons are in the location column "/>
    <d v="2024-08-15T00:00:00"/>
    <x v="0"/>
    <s v="Tracking Log"/>
    <d v="2024-09-16T00:00:00"/>
    <s v="AB"/>
    <s v="08.27.2024 no changes online"/>
    <d v="2024-11-14T00:00:00"/>
    <s v=""/>
    <n v="23"/>
  </r>
  <r>
    <d v="2024-08-13T00:00:00"/>
    <s v="STEP 1/7 - Missing field for City, there needs to be a City field to complete the address must have Address, City, State "/>
    <d v="2024-08-15T00:00:00"/>
    <x v="0"/>
    <s v="FORM"/>
    <d v="2024-09-16T00:00:00"/>
    <s v="AW"/>
    <s v="08.27.2024 no changes online"/>
    <d v="2024-11-14T00:00:00"/>
    <s v=""/>
    <n v="23"/>
  </r>
  <r>
    <d v="2024-08-13T00:00:00"/>
    <s v="STEP 2/7 - Is the location supposed to be a free text box? On the original form this has options for the staff member to check"/>
    <d v="2024-08-15T00:00:00"/>
    <x v="0"/>
    <s v="FORM"/>
    <d v="2024-08-20T00:00:00"/>
    <s v="AW"/>
    <s v="08.20.24 AB notified CSR that a free text field was appropriate"/>
    <d v="2024-11-14T00:00:00"/>
    <s v=""/>
    <n v="4"/>
  </r>
  <r>
    <d v="2024-08-13T00:00:00"/>
    <s v="STEP 2/7 -Move contributing Diagnosis below the patient/visitor status prior to the incident because not all incidents are going to have a contributing diagnosis "/>
    <d v="2024-08-15T00:00:00"/>
    <x v="0"/>
    <s v="FORM"/>
    <d v="2024-09-16T00:00:00"/>
    <s v="AW"/>
    <s v="08.20.24 AB notified CSR that a free text field was appropriate and to keep status options as a multi-select field _x000a_08.27.24 No changes online_x000a_9.13.24 contributing diagnosis is still above the patient visitor status_x000a_9.16.24 contributing diagnosis is still above the patient/visitor status"/>
    <d v="2024-11-14T00:00:00"/>
    <s v=""/>
    <n v="23"/>
  </r>
  <r>
    <d v="2024-08-13T00:00:00"/>
    <s v="STEP 3/7 - Incident type drop down list &gt; Remove “s” from other it should not be “others” just other "/>
    <d v="2024-08-15T00:00:00"/>
    <x v="0"/>
    <s v="FORM"/>
    <d v="2024-09-16T00:00:00"/>
    <s v="AW"/>
    <s v="08.27.24 No changes online"/>
    <d v="2024-11-14T00:00:00"/>
    <s v=""/>
    <n v="23"/>
  </r>
  <r>
    <d v="2024-08-13T00:00:00"/>
    <s v="STEP 4/7 - Select outcome &gt; Same as above remove “s” from other in the options list "/>
    <d v="2024-08-15T00:00:00"/>
    <x v="0"/>
    <s v="FORM"/>
    <d v="2024-09-16T00:00:00"/>
    <s v="AW"/>
    <s v="08.27.24 No changes online"/>
    <d v="2024-11-14T00:00:00"/>
    <s v=""/>
    <n v="23"/>
  </r>
  <r>
    <d v="2024-08-13T00:00:00"/>
    <s v="STEP 7/7 -  BRIEF SUMMARY - Entered summary and immediate actions and tried to save incident and got an error message “error posting data please try again” Unable to save incident "/>
    <d v="2024-08-15T00:00:00"/>
    <x v="0"/>
    <s v="FORM"/>
    <d v="2024-09-16T00:00:00"/>
    <s v="AW"/>
    <s v="08.27.24 No changes online"/>
    <d v="2024-11-14T00:00:00"/>
    <s v=""/>
    <n v="23"/>
  </r>
  <r>
    <d v="2024-08-27T00:00:00"/>
    <s v="Step 3/7 Incident type &gt; Fall related &gt; Please check box to indicate your agreement &gt; options should be a multi-select field. Currently, I can only select one"/>
    <d v="2024-08-27T00:00:00"/>
    <x v="0"/>
    <s v="FORM"/>
    <d v="2024-08-27T00:00:00"/>
    <s v="AB"/>
    <m/>
    <d v="2024-11-14T00:00:00"/>
    <s v=""/>
    <n v="1"/>
  </r>
  <r>
    <d v="2024-09-13T00:00:00"/>
    <s v="When I select add a new incident the landing page is on step 6/7. I have to select the back button to go back to the first page. Even if I try to close the form and reopen. It always lands on step 6/7."/>
    <d v="2024-09-13T00:00:00"/>
    <x v="0"/>
    <s v="FORM"/>
    <d v="2024-09-16T00:00:00"/>
    <s v="AB"/>
    <s v="9.16.24 when I open the form the landing page is on step 3/7. I have to use the back button to complete step 1 and step 2"/>
    <d v="2024-11-14T00:00:00"/>
    <s v=""/>
    <n v="2"/>
  </r>
  <r>
    <d v="2024-09-13T00:00:00"/>
    <s v="GEneral incident &gt; Step 3/7 &gt; Incident Type &gt; Treatment Related &gt; Select Treatment: The select treatment options do not work correctly. I cannot select any option except blood product problem and when I select blood product problem all options are highlighted."/>
    <d v="2024-09-13T00:00:00"/>
    <x v="0"/>
    <s v="FORM"/>
    <d v="2024-09-16T00:00:00"/>
    <s v="AB"/>
    <s v="9.16.24 COMPLETED"/>
    <d v="2024-11-14T00:00:00"/>
    <s v=""/>
    <n v="2"/>
  </r>
  <r>
    <d v="2024-09-13T00:00:00"/>
    <s v="General incident &gt; Step 3/7 &gt; Incident Type &gt; Treatment Related &gt; Select Treatment &gt; BLOOD PRODUCT PROBLEM &gt; BUT IT WILL NOT ALLOW ME TO CONTINUE TO THE NEXT STEP"/>
    <d v="2024-09-13T00:00:00"/>
    <x v="0"/>
    <s v="FORM"/>
    <d v="2024-09-16T00:00:00"/>
    <s v="AB"/>
    <m/>
    <d v="2024-11-14T00:00:00"/>
    <s v=""/>
    <n v="2"/>
  </r>
  <r>
    <d v="2024-09-13T00:00:00"/>
    <s v="GENERAL INCIDENT REPORT &gt; STEP 4/7 &gt; REMOVE THE ACTIONS TAKEN FIELD AT THE END OF THE OPTIONS LIST. kEEP &quot;Immediate Actions Taken&quot; ON STEP 6/7"/>
    <d v="2024-09-13T00:00:00"/>
    <x v="0"/>
    <s v=" FORM"/>
    <d v="2024-09-16T00:00:00"/>
    <s v="AB"/>
    <m/>
    <d v="2024-11-14T00:00:00"/>
    <s v=""/>
    <n v="2"/>
  </r>
  <r>
    <d v="2024-09-16T00:00:00"/>
    <s v="on the incident details page &gt; general info &gt; status prior to incident. it shows status 1, status 2 (see figure 2). Shouldn't this return the options the end user selected:_x000a_Agitated_x000a__x000a_Sedated_x000a__x000a_Medicated_x000a__x000a_Alert/Oriented_x000a__x000a_Confused/Disoriented_x000a__x000a_Unconscious_x000a__x000a_Anesthetized_x000a__x000a_Other_x000a__x000a_Dementia"/>
    <d v="2024-09-16T00:00:00"/>
    <x v="0"/>
    <s v="INCIDENT DETAILS"/>
    <d v="2024-09-17T00:00:00"/>
    <s v="AB"/>
    <s v="9.17.24 THE FIELD WAS MOVED TO LEFT SIDE OF SCREEN ON INCIDENT DETAILS BUT"/>
    <d v="2024-11-14T00:00:00"/>
    <s v=""/>
    <n v="2"/>
  </r>
  <r>
    <d v="2024-09-16T00:00:00"/>
    <s v="AFTER I MODIFY A GENERAL INCIDENT REPORT BRIEF SUMMARY OF INCIDENT AND ACTIONS TAKEN THEN SELECT SAVE. THE MODIFICATIONS DO NOT SAVE AND ARE NOT DISPLAYED ON THE INCIDENT DETAILS PAGE"/>
    <d v="2024-09-16T00:00:00"/>
    <x v="0"/>
    <m/>
    <d v="2024-09-17T00:00:00"/>
    <s v="AB"/>
    <s v="9.17.24 COMPLETED"/>
    <d v="2024-11-14T00:00:00"/>
    <s v=""/>
    <n v="2"/>
  </r>
  <r>
    <d v="2024-09-16T00:00:00"/>
    <s v="When I open incident ID 1 from the general incident tracking log, the incident details page shows #769. What is that number and why is it different than the ID on the log? Just trying to understand the relationship of these numbers. "/>
    <d v="2024-09-16T00:00:00"/>
    <x v="0"/>
    <m/>
    <d v="2024-09-23T00:00:00"/>
    <s v="AB"/>
    <m/>
    <d v="2024-11-14T00:00:00"/>
    <s v=""/>
    <n v="6"/>
  </r>
  <r>
    <d v="2024-09-16T00:00:00"/>
    <s v="From the incident details &gt; modify page there is only a back arrow button in the upper left corner that returns user  to general incident but when I select this arrow it takes me all the way back to general incident log/list. I would like an option to return to the incident detaisl page. "/>
    <d v="2024-09-16T00:00:00"/>
    <x v="0"/>
    <m/>
    <d v="2024-09-23T00:00:00"/>
    <s v="AB"/>
    <m/>
    <d v="2024-11-14T00:00:00"/>
    <s v=""/>
    <n v="6"/>
  </r>
  <r>
    <d v="2024-09-16T00:00:00"/>
    <s v="When any report is modified. It should be recorded under document history that shows the date, time, and person that modified the report."/>
    <d v="2024-09-16T00:00:00"/>
    <x v="0"/>
    <m/>
    <d v="2024-09-17T00:00:00"/>
    <s v="AB"/>
    <s v="9.17.24 COMPLETED"/>
    <d v="2024-11-14T00:00:00"/>
    <s v=""/>
    <n v="2"/>
  </r>
  <r>
    <d v="2024-09-17T00:00:00"/>
    <s v="General incident tracking &gt; actions &gt; modify &gt; brief summary of incident_x000a_When I modify the brief summary of incident then click save and submit, the text I entered does not pull over to the incident details page. "/>
    <d v="2024-09-18T00:00:00"/>
    <x v="0"/>
    <s v="FORM"/>
    <d v="2024-09-18T00:00:00"/>
    <s v="AB"/>
    <s v="We resolved this one_x000a_"/>
    <d v="2024-11-14T00:00:00"/>
    <s v=""/>
    <n v="1"/>
  </r>
  <r>
    <d v="2024-09-19T00:00:00"/>
    <s v="General incident tracking&gt; View patient details. Immediate actions taken is visible in two places. I can see actions taken on the patient details section and the other info section under brief summary of incident. See incident #17. Please remove actions taken from the other info section."/>
    <d v="2024-09-19T00:00:00"/>
    <x v="0"/>
    <s v="FORM"/>
    <d v="2024-09-19T00:00:00"/>
    <s v="AB"/>
    <m/>
    <d v="2024-11-14T00:00:00"/>
    <s v=""/>
    <n v="1"/>
  </r>
  <r>
    <d v="2024-09-23T00:00:00"/>
    <s v="I marked incident ID #1033 as resolved but the program still allowed me to modify. Is this permission based?"/>
    <d v="2024-09-23T00:00:00"/>
    <x v="0"/>
    <s v="INCIDENT DETAILS"/>
    <d v="2024-09-24T00:00:00"/>
    <s v="AB"/>
    <m/>
    <d v="2024-11-14T00:00:00"/>
    <s v=""/>
    <n v="2"/>
  </r>
  <r>
    <d v="2024-09-23T00:00:00"/>
    <s v="I tried to submit a new incident and received an error when I selected continue from step 1/7...that &quot;user profile not found. Contact Admin. "/>
    <d v="2024-09-23T00:00:00"/>
    <x v="0"/>
    <s v="FORM"/>
    <d v="2024-09-23T00:00:00"/>
    <s v="AB"/>
    <m/>
    <d v="2024-11-14T00:00:00"/>
    <s v=""/>
    <n v="1"/>
  </r>
  <r>
    <d v="2024-09-23T00:00:00"/>
    <s v="General incident report &gt; failed to update incident {'brief_summary_of_incident': [ErrorDetail(string='Ensure this field has no more than 100 characters.', code='max_length')]}_x000a__x000a_Does this mean the character count is limited to 100? Can we remove the character count?"/>
    <d v="2024-09-23T00:00:00"/>
    <x v="0"/>
    <s v="FORM"/>
    <d v="2024-09-23T00:00:00"/>
    <s v="AB"/>
    <s v="CHANGED TO 1000"/>
    <d v="2024-11-14T00:00:00"/>
    <s v=""/>
    <n v="1"/>
  </r>
  <r>
    <d v="2024-09-23T00:00:00"/>
    <s v="VISUALLY THERE IS AN ISSUE WITH SUPPORTING DOCUMENTS BECAUSE THE NAME IS TOO BIG"/>
    <d v="2024-09-23T00:00:00"/>
    <x v="0"/>
    <s v="MODIFY INCIDENT"/>
    <d v="2024-11-07T00:00:00"/>
    <s v="SA"/>
    <s v="WILL FIX TOMORROW 09/24/24_x000a_"/>
    <d v="2024-11-14T00:00:00"/>
    <s v=""/>
    <n v="34"/>
  </r>
  <r>
    <d v="2024-09-25T00:00:00"/>
    <s v="The notification email to the QM misspelled:_x000a_SEILLING&gt; Please remove one L, it is spelled SEILING_x000a__x000a_Incident type: Change General Patine/Visitor to General Patient/Visitor"/>
    <d v="2024-09-25T00:00:00"/>
    <x v="0"/>
    <s v="EMAIL NOTIFICATION"/>
    <d v="2024-10-25T00:00:00"/>
    <s v="AB"/>
    <s v="We worked on it, please check"/>
    <d v="2024-11-14T00:00:00"/>
    <s v=""/>
    <n v="23"/>
  </r>
  <r>
    <d v="2024-09-27T00:00:00"/>
    <s v="On step 1/7 &gt; There are two fields that do not have the orange outline/highlight when the user selects the field: _x000a_1. Age_x000a_2. Incident Time_x000a__x000a_It is difficult to know where the cursor landed if the field does not highlight when it is selected"/>
    <d v="2024-09-27T00:00:00"/>
    <x v="0"/>
    <s v="FORM"/>
    <d v="2024-10-25T00:00:00"/>
    <s v="AB"/>
    <m/>
    <d v="2024-11-14T00:00:00"/>
    <s v=""/>
    <n v="21"/>
  </r>
  <r>
    <d v="2024-09-30T00:00:00"/>
    <s v="User profile picture &gt; My Profile &gt; Draft Reports &gt; Your Drafts:_x000a_The small font title &quot;Drafts&quot; displays (9) draft reports but the cards below only display (2) General Incident Reports and (1) Workplace violence report. Why does &quot;Drafts&quot; show (9)?_x000a__x000a_The same is true here: Incident Tracking &gt; Change All Reports to Drafts:"/>
    <d v="2024-09-30T00:00:00"/>
    <x v="0"/>
    <s v="DRAFTS"/>
    <d v="2024-10-25T00:00:00"/>
    <m/>
    <m/>
    <d v="2024-11-14T00:00:00"/>
    <s v=""/>
    <n v="20"/>
  </r>
  <r>
    <d v="2024-09-30T00:00:00"/>
    <s v="Discuss options with team re: Drafts. _x000a__x000a_Example scenario: Nurse starts to submit an incident report but gets called away. A draft is automatically saved. The nurse forgets a draft of the incident is available and submits a new report. How do we clear the draft folder? _x000a_!. Give the user the option to clear draft reports they created?_x000a_2. Give the QM the option to delete draft reports?_x000a_3. Give the user a more visible reminder that draft reports are pending when they log-in and give the option to delete a draft?"/>
    <d v="2024-09-30T00:00:00"/>
    <x v="0"/>
    <m/>
    <d v="2024-10-25T00:00:00"/>
    <m/>
    <m/>
    <d v="2024-11-14T00:00:00"/>
    <s v=""/>
    <n v="20"/>
  </r>
  <r>
    <d v="2024-10-04T00:00:00"/>
    <s v="Incident ID #1230: No name was provided. I modified the name by: Actions &gt; Modify &gt; Name: Cinderella &gt; Save and Submit &gt; Incident is updated successfully_x000a__x000a_The name did not update on the incident tracking log or on the incident details screen"/>
    <d v="2024-10-04T00:00:00"/>
    <x v="2"/>
    <m/>
    <m/>
    <m/>
    <s v="10.17.24 In Progress_x000a_11.7.24 ONGOING ISSUE"/>
    <d v="2024-11-14T00:00:00"/>
    <s v=""/>
    <s v=""/>
  </r>
  <r>
    <d v="2024-10-04T00:00:00"/>
    <s v="Family notified is not required, and replace fell off of with fell from"/>
    <d v="2024-10-04T00:00:00"/>
    <x v="1"/>
    <s v="FORM"/>
    <m/>
    <m/>
    <s v="11.7.24 ONGOING ISSUE"/>
    <d v="2024-11-14T00:00:00"/>
    <n v="30"/>
    <s v=""/>
  </r>
  <r>
    <d v="2024-10-29T00:00:00"/>
    <s v="ANGELA AND AMANDA REVIEWED THE GENERAL INCIDENT REPORT EXPORT AND PROVIDED FEEDBACK IN FIGMA. _x000a_1. Add city to the address details_x000a_2. Format all dates using MM/DD/YYYY"/>
    <d v="2024-10-29T00:00:00"/>
    <x v="0"/>
    <s v="EXPORT"/>
    <d v="2024-11-01T00:00:00"/>
    <m/>
    <m/>
    <d v="2024-11-14T00:00:00"/>
    <s v=""/>
    <n v="4"/>
  </r>
  <r>
    <d v="2024-11-07T00:00:00"/>
    <s v="modifying a general incident &gt; there are two fields for actions taken. please remove actions taken under the incident outcome section"/>
    <d v="2024-11-07T00:00:00"/>
    <x v="3"/>
    <s v="FORM"/>
    <m/>
    <m/>
    <m/>
    <d v="2024-11-14T00:00:00"/>
    <s v=""/>
    <s v=""/>
  </r>
  <r>
    <d v="2024-11-07T00:00:00"/>
    <s v="TESTED MARK INCIDENT #577 AS CLOSED_x000a_ERROR MESSAGE = _x000a_Unknown error while resolving incident_x000a_HOWEVER THE INCIDENT IS NOW SHOWING AS CLOSED ON THE TRACKING LOG"/>
    <d v="2024-11-07T00:00:00"/>
    <x v="2"/>
    <m/>
    <m/>
    <m/>
    <s v="11.14.2024 Tried to close incident #677 Shohei Ohtani and it did not mark as closed"/>
    <d v="2024-11-14T00:00:00"/>
    <s v=""/>
    <s v=""/>
  </r>
  <r>
    <d v="2024-11-08T00:00:00"/>
    <s v="Please correct the capitalization on the general incident tracking log Care Level column. They should be written as:_x000a_Inpatient_x000a_Outpatient_x000a_ER_x000a_Visitor"/>
    <d v="2024-11-08T00:00:00"/>
    <x v="3"/>
    <s v="Log"/>
    <m/>
    <m/>
    <m/>
    <d v="2024-11-14T00:00:00"/>
    <s v=""/>
    <s v=""/>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d v="2024-10-02T00:00:00"/>
    <s v="Change BM title to Goal. See column E on the 2024 KPI spreadsheet"/>
    <d v="2024-10-02T00:00:00"/>
    <x v="0"/>
    <m/>
    <m/>
    <s v="AB AW"/>
    <m/>
    <d v="2024-11-14T00:00:00"/>
    <s v=""/>
    <n v="-32548"/>
  </r>
  <r>
    <d v="2024-10-02T00:00:00"/>
    <s v="Need unit of measure with the data in the tables and graphs"/>
    <d v="2024-10-02T00:00:00"/>
    <x v="0"/>
    <m/>
    <m/>
    <s v="AB AW"/>
    <m/>
    <d v="2024-11-14T00:00:00"/>
    <s v=""/>
    <n v="-32548"/>
  </r>
  <r>
    <d v="2024-10-02T00:00:00"/>
    <s v="Need charts to use high contrast colors for better visibility"/>
    <d v="2024-10-02T00:00:00"/>
    <x v="0"/>
    <m/>
    <m/>
    <s v="AB AW"/>
    <m/>
    <d v="2024-11-14T00:00:00"/>
    <s v=""/>
    <n v="-32548"/>
  </r>
  <r>
    <d v="2024-10-02T00:00:00"/>
    <s v="Need to ensure data is accurate between cards, charts, and table"/>
    <d v="2024-10-02T00:00:00"/>
    <x v="1"/>
    <m/>
    <m/>
    <s v="AB AW"/>
    <s v="10.14.24 Line graph data was not accurate. Amanda will check all data after call. Goal column data is not accurate. DUE 10/29/2024_x000a_10.29 Percent of ED Transfer is displayed as a  number but should be a percentage._x000a_"/>
    <d v="2024-11-14T00:00:00"/>
    <n v="32"/>
    <s v=""/>
  </r>
  <r>
    <d v="2024-10-02T00:00:00"/>
    <s v="From the dashboard: Emergency Room Utilization card is blank. We need to learn how the  ER utilization is being calculated to determine the percentage and is it accurate?"/>
    <d v="2024-10-02T00:00:00"/>
    <x v="0"/>
    <m/>
    <m/>
    <s v="AB AW"/>
    <s v="10.14.24 Still in progress the card data is not accurate. Add explanation of data in the title of the card. _x000a_10.23.24 new task created for amanda to provide description of data. DUE 10/29/2024. AB will ask corporate for feedback on this card. _x000a_# of ER Visits per Hospital/ All Hospital ER Visits During Reporting Period"/>
    <d v="2024-11-14T00:00:00"/>
    <s v=""/>
    <n v="-32548"/>
  </r>
  <r>
    <d v="2024-10-02T00:00:00"/>
    <s v="Need to ensure that whena filter is applied that it filters all data cards, charts, and tables if selected or identify which data cards, charts, and tables will be filtered."/>
    <d v="2024-10-02T00:00:00"/>
    <x v="0"/>
    <m/>
    <m/>
    <s v="AB AW"/>
    <m/>
    <d v="2024-11-14T00:00:00"/>
    <s v=""/>
    <n v="-32548"/>
  </r>
  <r>
    <d v="2024-10-02T00:00:00"/>
    <s v="Add goal data "/>
    <d v="2024-10-02T00:00:00"/>
    <x v="0"/>
    <m/>
    <d v="2024-10-23T00:00:00"/>
    <s v="AB AW"/>
    <s v="10.14.24 Goal data added but unable to update or modify goal data. Need to remove BM from census goal. Check accuracy of Goals_x000a_10.23.24 Was able to update the goal."/>
    <d v="2024-11-14T00:00:00"/>
    <s v=""/>
    <n v="16"/>
  </r>
  <r>
    <d v="2024-10-02T00:00:00"/>
    <s v="Ensure all 2024 measures are in the program"/>
    <d v="2024-10-02T00:00:00"/>
    <x v="0"/>
    <m/>
    <m/>
    <s v="AB AW"/>
    <m/>
    <d v="2024-11-14T00:00:00"/>
    <s v=""/>
    <n v="-32548"/>
  </r>
  <r>
    <d v="2024-10-02T00:00:00"/>
    <s v="Demonstrate the color coding feature works when the goals are added"/>
    <d v="2024-10-02T00:00:00"/>
    <x v="0"/>
    <m/>
    <d v="2024-11-05T00:00:00"/>
    <s v="AB AW"/>
    <s v="10.29.24 Do Not apply color coding to the following:_x000a_1. Census - Volume &amp; Utilization Measures_x000a_2. Any measure with no goal; a measure with no goal is identified by &quot;---&quot;"/>
    <d v="2024-11-14T00:00:00"/>
    <s v=""/>
    <n v="25"/>
  </r>
  <r>
    <d v="2024-10-02T00:00:00"/>
    <s v="Move employee separations row to the end of the table"/>
    <d v="2024-10-02T00:00:00"/>
    <x v="0"/>
    <m/>
    <m/>
    <s v="AB AW"/>
    <m/>
    <d v="2024-11-14T00:00:00"/>
    <s v=""/>
    <n v="-32548"/>
  </r>
  <r>
    <d v="2024-10-02T00:00:00"/>
    <s v="Need to ensure all 2024 measures are built into the system: See 2024 KPI spreadsheet"/>
    <d v="2024-10-02T00:00:00"/>
    <x v="0"/>
    <m/>
    <m/>
    <s v="AB AW"/>
    <m/>
    <d v="2024-11-14T00:00:00"/>
    <s v=""/>
    <n v="-32548"/>
  </r>
  <r>
    <d v="2024-10-02T00:00:00"/>
    <s v="Need to organize measures in the dashboard table the same way as our spreadsheet: _x000a_1. Census - Volume &amp; Utilization_x000a_2. Clinical_x000a_3. Human Resources"/>
    <d v="2024-10-02T00:00:00"/>
    <x v="0"/>
    <m/>
    <m/>
    <s v="AB AW"/>
    <m/>
    <d v="2024-11-14T00:00:00"/>
    <s v=""/>
    <n v="-32548"/>
  </r>
  <r>
    <d v="2024-10-02T00:00:00"/>
    <s v="Added a new measure using this workflow: Measures &gt; + New Measure &gt; ED 72 Hour Readmission Rate &gt; Clinical &gt; Save. _x000a__x000a_I can see the measure I created was entered on the Hospitals&gt; All Hospitals Dashboard but this measure is not available anywhere else in the KPI tool."/>
    <d v="2024-10-02T00:00:00"/>
    <x v="0"/>
    <m/>
    <d v="2024-10-23T00:00:00"/>
    <s v="AB AW"/>
    <s v="10.14.24 I was able to add a new measure and add data but only for a specific hospital. Need the new measure and data to appear on the overall dashboard"/>
    <d v="2024-11-14T00:00:00"/>
    <s v=""/>
    <n v="16"/>
  </r>
  <r>
    <d v="2024-10-02T00:00:00"/>
    <s v="From Measures &gt; + New Measure &gt; Modify:_x000a__x000a_Could not modify the measure category for an existing measure. I could only modify the measure name."/>
    <d v="2024-10-02T00:00:00"/>
    <x v="0"/>
    <m/>
    <m/>
    <s v="AB AW"/>
    <m/>
    <d v="2024-11-14T00:00:00"/>
    <s v=""/>
    <n v="-32548"/>
  </r>
  <r>
    <d v="2024-10-02T00:00:00"/>
    <s v="Client would like to request option to re-organize or assign order to the measure. "/>
    <d v="2024-10-02T00:00:00"/>
    <x v="2"/>
    <m/>
    <m/>
    <s v="AB AW"/>
    <m/>
    <d v="2024-11-14T00:00:00"/>
    <s v=""/>
    <s v=""/>
  </r>
  <r>
    <d v="2024-10-02T00:00:00"/>
    <s v="When a new measure is added. How will the KPI program know where to capture the data? Is there a user workflow or does the system notify CSR so they can build the algorithm to capture data from the spreadsheet?"/>
    <d v="2024-10-02T00:00:00"/>
    <x v="0"/>
    <m/>
    <m/>
    <s v="AB AW"/>
    <m/>
    <d v="2024-11-14T00:00:00"/>
    <s v=""/>
    <n v="-32548"/>
  </r>
  <r>
    <d v="2024-10-02T00:00:00"/>
    <s v="From Measure Data: Change the title of the reporting date column to Reporting Period"/>
    <d v="2024-10-02T00:00:00"/>
    <x v="0"/>
    <m/>
    <m/>
    <s v="AB AW"/>
    <m/>
    <d v="2024-11-14T00:00:00"/>
    <s v=""/>
    <n v="-32548"/>
  </r>
  <r>
    <d v="2024-10-02T00:00:00"/>
    <s v="From Measure Data &gt; + New Measure &gt; Change title of Reporting Date field to Reporting Period"/>
    <d v="2024-10-02T00:00:00"/>
    <x v="0"/>
    <m/>
    <m/>
    <s v="AB AW"/>
    <m/>
    <d v="2024-11-14T00:00:00"/>
    <s v=""/>
    <n v="-32548"/>
  </r>
  <r>
    <d v="2024-10-02T00:00:00"/>
    <s v="From Measure Data &gt; + New Measure &gt; Reporting period should be a date range (start date and end date)"/>
    <d v="2024-10-02T00:00:00"/>
    <x v="0"/>
    <m/>
    <d v="2024-10-23T00:00:00"/>
    <s v="AB AW"/>
    <s v="10.14.24 Not a date range yet"/>
    <d v="2024-11-14T00:00:00"/>
    <s v=""/>
    <n v="16"/>
  </r>
  <r>
    <d v="2024-10-02T00:00:00"/>
    <s v="Display error messages that users can understand, insread of error codes."/>
    <d v="2024-10-02T00:00:00"/>
    <x v="0"/>
    <m/>
    <d v="2024-10-23T00:00:00"/>
    <s v="AB AW"/>
    <m/>
    <d v="2024-11-14T00:00:00"/>
    <s v=""/>
    <n v="16"/>
  </r>
  <r>
    <d v="2024-10-02T00:00:00"/>
    <s v="Targets &gt; Action: Modify CAH 30 Day Readmission Rate &gt; changed target to 5 and saved but it did not apply/update  the target throughout the program."/>
    <d v="2024-10-02T00:00:00"/>
    <x v="0"/>
    <m/>
    <d v="2024-10-23T00:00:00"/>
    <s v="AB AW"/>
    <m/>
    <d v="2024-11-14T00:00:00"/>
    <s v=""/>
    <n v="16"/>
  </r>
  <r>
    <d v="2024-10-02T00:00:00"/>
    <s v="Need to ensure all dates are formatted using MM-DD-YYYY"/>
    <d v="2024-10-02T00:00:00"/>
    <x v="0"/>
    <m/>
    <m/>
    <s v="AB AW"/>
    <m/>
    <d v="2024-11-14T00:00:00"/>
    <s v=""/>
    <n v="-32548"/>
  </r>
  <r>
    <d v="2024-10-02T00:00:00"/>
    <s v="Need to ensure all time are formatted using 24 Hour format"/>
    <d v="2024-10-02T00:00:00"/>
    <x v="0"/>
    <m/>
    <m/>
    <s v="AB AW"/>
    <m/>
    <d v="2024-11-14T00:00:00"/>
    <s v=""/>
    <n v="-32548"/>
  </r>
  <r>
    <d v="2024-10-02T00:00:00"/>
    <s v="Need to review user permission setting to ensure users assigned to a specific Hospital cannot view another hospital's data."/>
    <d v="2024-10-02T00:00:00"/>
    <x v="0"/>
    <m/>
    <m/>
    <s v="AB AW"/>
    <m/>
    <d v="2024-11-14T00:00:00"/>
    <s v=""/>
    <n v="-32548"/>
  </r>
  <r>
    <d v="2024-10-02T00:00:00"/>
    <s v="On Dashboard: Consider changing pie chart data from employee sep &amp; New hires to Falls by injury type."/>
    <d v="2024-10-02T00:00:00"/>
    <x v="0"/>
    <m/>
    <d v="2024-10-23T00:00:00"/>
    <s v="AB AW"/>
    <s v="10.14.24 Pie chart not pulling data the correct way"/>
    <d v="2024-11-14T00:00:00"/>
    <s v=""/>
    <n v="16"/>
  </r>
  <r>
    <d v="2024-10-02T00:00:00"/>
    <s v="When reviewing Hospital level dashboard: Client requested a filter by month"/>
    <d v="2024-10-02T00:00:00"/>
    <x v="0"/>
    <m/>
    <d v="2024-10-23T00:00:00"/>
    <s v="AB AW"/>
    <m/>
    <d v="2024-11-14T00:00:00"/>
    <s v=""/>
    <n v="16"/>
  </r>
  <r>
    <d v="2024-10-02T00:00:00"/>
    <s v="When reviewing Hospital level data the export button is not working"/>
    <d v="2024-10-02T00:00:00"/>
    <x v="0"/>
    <m/>
    <d v="2024-10-23T00:00:00"/>
    <s v="AB AW"/>
    <m/>
    <d v="2024-11-14T00:00:00"/>
    <s v=""/>
    <n v="16"/>
  </r>
  <r>
    <d v="2024-10-02T00:00:00"/>
    <s v="Measures search bar is not working. I tried to search using &quot;swing&quot; and it did not return any results"/>
    <d v="2024-10-02T00:00:00"/>
    <x v="0"/>
    <m/>
    <d v="2024-10-23T00:00:00"/>
    <s v="AB AW"/>
    <m/>
    <d v="2024-11-14T00:00:00"/>
    <s v=""/>
    <n v="16"/>
  </r>
  <r>
    <d v="2024-10-02T00:00:00"/>
    <s v="Discuss Support options"/>
    <d v="2024-10-02T00:00:00"/>
    <x v="1"/>
    <m/>
    <m/>
    <s v="AB AW"/>
    <s v="11.5.24 IT AND CSR NEEDS TO DEFINE THIS PROCESS BECAUSE USERS WILL NATURALLY CONTACT COHESIVE IT SUPPORT. "/>
    <n v="45610"/>
    <n v="32"/>
    <s v=""/>
  </r>
  <r>
    <d v="2024-10-04T00:00:00"/>
    <s v="INCLUDE MEASURE DEFINTIONS: THESE WERE INCLUDED IN EARLIER VERSIONS OF THE KPI TOOL. THE USER COULD HOVER OVER THE MEASURE NAME AND A TOOLTIP WOULD APPEAR THAT DEFINED THE MEASURE"/>
    <d v="2024-10-04T00:00:00"/>
    <x v="0"/>
    <m/>
    <d v="2024-10-29T00:00:00"/>
    <m/>
    <s v="10.14.24 Need a field to add a measure description when adding a new measure"/>
    <n v="45610"/>
    <s v=""/>
    <n v="18"/>
  </r>
  <r>
    <d v="2024-10-04T00:00:00"/>
    <s v="CLIENT NEEDS A SOLUTION TO CHANGE MEASURES EACH YEAR BECAUSE THERE IS A HIGH PROBABILITY THAT THE MEASURES WILL CHANGE EVERY YEAR."/>
    <d v="2024-10-04T00:00:00"/>
    <x v="0"/>
    <m/>
    <m/>
    <m/>
    <m/>
    <n v="45610"/>
    <s v=""/>
    <n v="-32550"/>
  </r>
  <r>
    <d v="2024-10-04T00:00:00"/>
    <s v="Inpatient Tranfer rate should be percentage"/>
    <d v="2024-10-04T00:00:00"/>
    <x v="0"/>
    <m/>
    <d v="2024-10-23T00:00:00"/>
    <m/>
    <m/>
    <n v="45610"/>
    <s v=""/>
    <n v="14"/>
  </r>
  <r>
    <d v="2024-10-04T00:00:00"/>
    <s v="Medical error rate is should not be percentage"/>
    <d v="2024-10-04T00:00:00"/>
    <x v="0"/>
    <m/>
    <d v="2024-10-29T00:00:00"/>
    <m/>
    <m/>
    <n v="45610"/>
    <s v=""/>
    <n v="18"/>
  </r>
  <r>
    <d v="2024-10-04T00:00:00"/>
    <s v="Titles should mach the speadsheet"/>
    <d v="2024-10-04T00:00:00"/>
    <x v="0"/>
    <m/>
    <d v="2024-10-29T00:00:00"/>
    <m/>
    <m/>
    <n v="45610"/>
    <s v=""/>
    <n v="18"/>
  </r>
  <r>
    <d v="2024-10-04T00:00:00"/>
    <s v="Wherever there is BM is, add a dash"/>
    <d v="2024-10-04T00:00:00"/>
    <x v="0"/>
    <m/>
    <d v="2024-10-29T00:00:00"/>
    <m/>
    <m/>
    <n v="45610"/>
    <s v=""/>
    <n v="18"/>
  </r>
  <r>
    <d v="2024-10-04T00:00:00"/>
    <s v="Administrators should be able to edit the taarget. The target is yearly base, not monthly base"/>
    <d v="2024-10-04T00:00:00"/>
    <x v="0"/>
    <m/>
    <d v="2024-10-29T00:00:00"/>
    <m/>
    <m/>
    <n v="45610"/>
    <s v=""/>
    <n v="18"/>
  </r>
  <r>
    <d v="2024-10-04T00:00:00"/>
    <s v="While adding a measure value, allow users to select the value type"/>
    <d v="2024-10-04T00:00:00"/>
    <x v="0"/>
    <m/>
    <d v="2024-11-05T00:00:00"/>
    <m/>
    <m/>
    <n v="45610"/>
    <s v=""/>
    <n v="23"/>
  </r>
  <r>
    <d v="2024-10-04T00:00:00"/>
    <s v="On side bar, replace the hover event by a click event"/>
    <d v="2024-10-04T00:00:00"/>
    <x v="0"/>
    <m/>
    <d v="2024-10-23T00:00:00"/>
    <s v="AB"/>
    <m/>
    <n v="45610"/>
    <s v=""/>
    <n v="14"/>
  </r>
  <r>
    <d v="2024-10-04T00:00:00"/>
    <s v="Add popup that explain roles"/>
    <d v="2024-10-04T00:00:00"/>
    <x v="0"/>
    <m/>
    <d v="2024-11-05T00:00:00"/>
    <m/>
    <m/>
    <n v="45610"/>
    <s v=""/>
    <n v="23"/>
  </r>
  <r>
    <d v="2024-10-04T00:00:00"/>
    <s v="Make the search show results as a user is typing"/>
    <d v="2024-10-04T00:00:00"/>
    <x v="0"/>
    <m/>
    <d v="2024-11-05T00:00:00"/>
    <m/>
    <m/>
    <n v="45610"/>
    <s v=""/>
    <n v="23"/>
  </r>
  <r>
    <d v="2024-10-23T00:00:00"/>
    <s v="Need option to update measure descriptions in the KPI tool."/>
    <d v="2024-10-23T00:00:00"/>
    <x v="0"/>
    <m/>
    <d v="2024-11-05T00:00:00"/>
    <m/>
    <m/>
    <n v="45610"/>
    <s v=""/>
    <n v="10"/>
  </r>
  <r>
    <d v="2024-10-23T00:00:00"/>
    <s v="AMANDA provide a description of the ER utilization data"/>
    <d v="2024-10-23T00:00:00"/>
    <x v="0"/>
    <m/>
    <d v="2024-11-05T00:00:00"/>
    <m/>
    <s v="# of ER Visits per Hospital/ All Hospital ER Visits During Reporting Period"/>
    <n v="45610"/>
    <s v=""/>
    <n v="10"/>
  </r>
  <r>
    <d v="2024-10-23T00:00:00"/>
    <s v="Targets &gt; Action: Modify &gt; Client needs option to mark the value as numerical or percentage when modifying the target."/>
    <d v="2024-10-23T00:00:00"/>
    <x v="0"/>
    <m/>
    <d v="2024-11-05T00:00:00"/>
    <m/>
    <m/>
    <n v="45610"/>
    <s v=""/>
    <n v="10"/>
  </r>
  <r>
    <d v="2024-10-23T00:00:00"/>
    <s v="When adding a measure ...Client needs option to apply conditional formatting for measures to highlight numbers greater than/less than with the correct color"/>
    <d v="2024-10-23T00:00:00"/>
    <x v="0"/>
    <m/>
    <d v="2024-11-05T00:00:00"/>
    <m/>
    <m/>
    <n v="45610"/>
    <s v=""/>
    <n v="10"/>
  </r>
  <r>
    <d v="2024-10-23T00:00:00"/>
    <s v="FOR THE FALLS BY INJURY TYPE PIE CHART: CALCULATE BY ADDING THE TOTAL NUMBER OF FALLS FOR THE MONTH AND DIVIDE BY FALL TYPE. PIE CHART SHOULD SHOW PERCENTAGE OF FALLS WITHOUT INJURY, PERCENTAGE OF FALLS WITH MINOR INJURY AND PERCENTAGE OF FALLS WITH MAJOR INJURY"/>
    <d v="2024-10-23T00:00:00"/>
    <x v="0"/>
    <m/>
    <m/>
    <m/>
    <s v="11.5.24 pie chart does not filter but will be fixed by next meeting. "/>
    <n v="45610"/>
    <s v=""/>
    <n v="-32563"/>
  </r>
  <r>
    <d v="2024-10-23T00:00:00"/>
    <s v="FINISH THE POSITION NAME DESCRIPTIONS FOR USER ROLE DEFINITIONS"/>
    <d v="2024-10-23T00:00:00"/>
    <x v="0"/>
    <m/>
    <m/>
    <m/>
    <s v="10.23.2024 AB WILL READ THEM AND PROVIDE FEEDBACK. DUE 10/29/2024._x000a__x000a_https://new-kpi.vercel.app/users/"/>
    <n v="45610"/>
    <s v=""/>
    <n v="-32563"/>
  </r>
  <r>
    <d v="2024-10-23T00:00:00"/>
    <s v="ANGELA AND AMANDA REVIEWED THE GENERAL INCIDENT REPORT EXPORT AND PROVIDED FEEDBACK IN FIGMA. _x000a_1. Add city to the address details_x000a_2. Format all dates using MM/DD/YYYY"/>
    <d v="2024-10-23T00:00:00"/>
    <x v="0"/>
    <m/>
    <m/>
    <m/>
    <s v="1. Add city to the address details_x000a_2. Format all dates using MM/DD/YYYY"/>
    <n v="45610"/>
    <s v=""/>
    <n v="-32563"/>
  </r>
  <r>
    <d v="2024-10-23T00:00:00"/>
    <s v="Measure DATA TABLE Column &quot;Reporting Period&quot; should not display the date data was reported. Instead it should display the Start and end date of the reporting period OR REPORTING MONTH AND YEAR. SEE EXAMPLE:_x000a_09/01/2024 TO 09/31/2024_x000a_09/2024"/>
    <d v="2024-10-23T00:00:00"/>
    <x v="0"/>
    <m/>
    <d v="2024-10-23T00:00:00"/>
    <m/>
    <m/>
    <n v="45610"/>
    <s v=""/>
    <n v="1"/>
  </r>
  <r>
    <d v="2024-10-23T00:00:00"/>
    <s v="Export Table was not working"/>
    <d v="2024-10-23T00:00:00"/>
    <x v="0"/>
    <m/>
    <d v="2024-11-05T00:00:00"/>
    <m/>
    <m/>
    <n v="45610"/>
    <s v=""/>
    <n v="10"/>
  </r>
  <r>
    <d v="2024-10-29T00:00:00"/>
    <s v="https://new-kpi.vercel.app/measure_data/_x000a_Percentage of ED Transfers - value is displayed as a number vs percentage. _x000a_Tried to edit the measure data to change to a percentage. I selected the percentage value &gt; and clicked save. The dashboard value did not change to a percentage"/>
    <d v="2024-10-29T00:00:00"/>
    <x v="0"/>
    <m/>
    <d v="2024-11-05T00:00:00"/>
    <m/>
    <m/>
    <n v="45610"/>
    <s v=""/>
    <n v="6"/>
  </r>
  <r>
    <d v="2024-10-29T00:00:00"/>
    <s v="https://new-kpi.vercel.app/targets/_x000a__x000a_When target/goal value is zero then display 0 instead of N/A"/>
    <d v="2024-10-29T00:00:00"/>
    <x v="0"/>
    <m/>
    <d v="2024-11-05T00:00:00"/>
    <m/>
    <m/>
    <n v="45610"/>
    <s v=""/>
    <n v="6"/>
  </r>
  <r>
    <d v="2024-10-29T00:00:00"/>
    <s v="When selecting any date in the KPI tool. Why do we select the MM/DD/YYYY and then we are prompted to select the month and year again. "/>
    <d v="2024-10-29T00:00:00"/>
    <x v="0"/>
    <m/>
    <d v="2024-11-05T00:00:00"/>
    <m/>
    <m/>
    <n v="45610"/>
    <s v=""/>
    <n v="6"/>
  </r>
  <r>
    <d v="2024-10-29T00:00:00"/>
    <s v="I like the data descriptions but the description is distracting. I would like the option to hover over an &quot;i&quot; icon to view the description or adjust how the description displays so that it does not cover the measure name"/>
    <d v="2024-10-29T00:00:00"/>
    <x v="0"/>
    <m/>
    <d v="2024-11-05T00:00:00"/>
    <m/>
    <m/>
    <n v="45610"/>
    <s v=""/>
    <n v="6"/>
  </r>
  <r>
    <d v="2024-10-29T00:00:00"/>
    <s v="I added new cah 30 day readmissions measure data for pawhuska on 10/29/2024 for the September reporting month (start date: 09/01/2024 end date 09/30/2024) and the data is displayed on the pawhuska performance measure table for October and should be for September"/>
    <d v="2024-10-29T00:00:00"/>
    <x v="3"/>
    <m/>
    <m/>
    <m/>
    <s v="11.5.24 resolution in progress"/>
    <n v="45610"/>
    <s v=""/>
    <s v=""/>
  </r>
  <r>
    <d v="2024-10-29T00:00:00"/>
    <s v="I was able to export the pawhuska meares to excel but the data in the excel file does not include the unit of measure (% or #)"/>
    <d v="2024-10-29T00:00:00"/>
    <x v="0"/>
    <m/>
    <d v="2024-11-05T00:00:00"/>
    <m/>
    <n v="11"/>
    <n v="45610"/>
    <s v=""/>
    <n v="6"/>
  </r>
  <r>
    <d v="2024-10-29T00:00:00"/>
    <s v="Falls by Injury Type Statistic: when hovering over the pie chart the data displayed is the same as the data beside the pie chart. I would rather the number of falls display when you hover over the pie chart since the % of falls is already visible. "/>
    <d v="2024-10-29T00:00:00"/>
    <x v="0"/>
    <m/>
    <m/>
    <m/>
    <s v="11.5.24 resolution in progress"/>
    <n v="45610"/>
    <s v=""/>
    <n v="-32567"/>
  </r>
  <r>
    <d v="2024-11-14T00:00:00"/>
    <s v="Add colors to tables to see data and measures better"/>
    <d v="2024-11-14T00:00:00"/>
    <x v="2"/>
    <m/>
    <m/>
    <m/>
    <m/>
    <n v="45610"/>
    <s v=""/>
    <s v=""/>
  </r>
  <r>
    <d v="2024-11-14T00:00:00"/>
    <s v="Change vertical axis to respond to the data"/>
    <d v="2024-11-14T00:00:00"/>
    <x v="2"/>
    <m/>
    <m/>
    <m/>
    <m/>
    <n v="45610"/>
    <s v=""/>
    <s v=""/>
  </r>
  <r>
    <d v="2024-11-14T00:00:00"/>
    <s v="Browser compatability/ client cannot add data "/>
    <d v="2024-11-14T00:00:00"/>
    <x v="2"/>
    <m/>
    <m/>
    <m/>
    <m/>
    <n v="45610"/>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567DCE-7663-484F-BBBD-F7AD07D183CD}" name="PivotTable8" cacheId="49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10:H15" firstHeaderRow="1" firstDataRow="1" firstDataCol="1"/>
  <pivotFields count="11">
    <pivotField compact="0" numFmtId="14" outline="0" showAll="0"/>
    <pivotField compact="0" outline="0" showAll="0"/>
    <pivotField compact="0" numFmtId="14" outline="0" showAll="0"/>
    <pivotField axis="axisRow" dataField="1" compact="0" outline="0" showAll="0" sortType="descending">
      <items count="5">
        <item x="3"/>
        <item x="2"/>
        <item x="1"/>
        <item x="0"/>
        <item t="default"/>
      </items>
    </pivotField>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s>
  <rowFields count="1">
    <field x="3"/>
  </rowFields>
  <rowItems count="5">
    <i>
      <x/>
    </i>
    <i>
      <x v="1"/>
    </i>
    <i>
      <x v="2"/>
    </i>
    <i>
      <x v="3"/>
    </i>
    <i t="grand">
      <x/>
    </i>
  </rowItems>
  <colItems count="1">
    <i/>
  </colItems>
  <dataFields count="1">
    <dataField name="Count of Status " fld="3" subtotal="count" baseField="0" baseItem="0"/>
  </dataFields>
  <formats count="7">
    <format dxfId="288">
      <pivotArea dataOnly="0" labelOnly="1" outline="0" fieldPosition="0">
        <references count="1">
          <reference field="3" count="1">
            <x v="0"/>
          </reference>
        </references>
      </pivotArea>
    </format>
    <format dxfId="289">
      <pivotArea type="all" dataOnly="0" outline="0" fieldPosition="0"/>
    </format>
    <format dxfId="290">
      <pivotArea outline="0" collapsedLevelsAreSubtotals="1" fieldPosition="0"/>
    </format>
    <format dxfId="291">
      <pivotArea field="3" type="button" dataOnly="0" labelOnly="1" outline="0" axis="axisRow" fieldPosition="0"/>
    </format>
    <format dxfId="292">
      <pivotArea dataOnly="0" labelOnly="1" outline="0" fieldPosition="0">
        <references count="1">
          <reference field="3" count="0"/>
        </references>
      </pivotArea>
    </format>
    <format dxfId="293">
      <pivotArea dataOnly="0" labelOnly="1" grandRow="1" outline="0" fieldPosition="0"/>
    </format>
    <format dxfId="29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D7AF46-B82B-4199-B6B2-EF93761C96ED}" name="PivotTable5" cacheId="494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10:K12" firstHeaderRow="1" firstDataRow="1" firstDataCol="1"/>
  <pivotFields count="11">
    <pivotField compact="0" numFmtId="14" outline="0" showAll="0"/>
    <pivotField compact="0" outline="0" showAll="0"/>
    <pivotField compact="0" numFmtId="14" outline="0" showAll="0"/>
    <pivotField axis="axisRow" dataField="1" compact="0" outline="0" showAll="0" sortType="descending">
      <items count="4">
        <item m="1" x="2"/>
        <item m="1" x="1"/>
        <item x="0"/>
        <item t="default"/>
      </items>
    </pivotField>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s>
  <rowFields count="1">
    <field x="3"/>
  </rowFields>
  <rowItems count="2">
    <i>
      <x v="2"/>
    </i>
    <i t="grand">
      <x/>
    </i>
  </rowItems>
  <colItems count="1">
    <i/>
  </colItems>
  <dataFields count="1">
    <dataField name="Count of Status" fld="3" subtotal="count" baseField="0" baseItem="0"/>
  </dataFields>
  <formats count="6">
    <format dxfId="282">
      <pivotArea type="all" dataOnly="0" outline="0" fieldPosition="0"/>
    </format>
    <format dxfId="283">
      <pivotArea outline="0" collapsedLevelsAreSubtotals="1" fieldPosition="0"/>
    </format>
    <format dxfId="284">
      <pivotArea field="3" type="button" dataOnly="0" labelOnly="1" outline="0" axis="axisRow" fieldPosition="0"/>
    </format>
    <format dxfId="285">
      <pivotArea dataOnly="0" labelOnly="1" outline="0" fieldPosition="0">
        <references count="1">
          <reference field="3" count="0"/>
        </references>
      </pivotArea>
    </format>
    <format dxfId="286">
      <pivotArea dataOnly="0" labelOnly="1" grandRow="1" outline="0" fieldPosition="0"/>
    </format>
    <format dxfId="28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97B11F-6079-4E98-8C74-D9ECE382A1F9}" name="PivotTable1" cacheId="49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7" firstHeaderRow="1" firstDataRow="1" firstDataCol="1"/>
  <pivotFields count="11">
    <pivotField compact="0" numFmtId="14" outline="0" showAll="0"/>
    <pivotField compact="0" outline="0" showAll="0"/>
    <pivotField compact="0" numFmtId="14" outline="0" showAll="0"/>
    <pivotField axis="axisRow" dataField="1" compact="0" outline="0" showAll="0" sortType="descending">
      <items count="6">
        <item m="1" x="4"/>
        <item x="2"/>
        <item x="3"/>
        <item x="1"/>
        <item x="0"/>
        <item t="default"/>
      </items>
    </pivotField>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s>
  <rowFields count="1">
    <field x="3"/>
  </rowFields>
  <rowItems count="5">
    <i>
      <x v="1"/>
    </i>
    <i>
      <x v="2"/>
    </i>
    <i>
      <x v="3"/>
    </i>
    <i>
      <x v="4"/>
    </i>
    <i t="grand">
      <x/>
    </i>
  </rowItems>
  <colItems count="1">
    <i/>
  </colItems>
  <dataFields count="1">
    <dataField name="Count of Status" fld="3" subtotal="count" baseField="0" baseItem="0"/>
  </dataFields>
  <formats count="8">
    <format dxfId="274">
      <pivotArea type="all" dataOnly="0" outline="0" fieldPosition="0"/>
    </format>
    <format dxfId="275">
      <pivotArea outline="0" collapsedLevelsAreSubtotals="1" fieldPosition="0"/>
    </format>
    <format dxfId="276">
      <pivotArea field="3" type="button" dataOnly="0" labelOnly="1" outline="0" axis="axisRow" fieldPosition="0"/>
    </format>
    <format dxfId="277">
      <pivotArea dataOnly="0" labelOnly="1" outline="0" fieldPosition="0">
        <references count="1">
          <reference field="3" count="0"/>
        </references>
      </pivotArea>
    </format>
    <format dxfId="278">
      <pivotArea dataOnly="0" labelOnly="1" grandRow="1" outline="0" fieldPosition="0"/>
    </format>
    <format dxfId="279">
      <pivotArea dataOnly="0" labelOnly="1" outline="0" axis="axisValues" fieldPosition="0"/>
    </format>
    <format dxfId="280">
      <pivotArea field="3" type="button" dataOnly="0" labelOnly="1" outline="0" axis="axisRow" fieldPosition="0"/>
    </format>
    <format dxfId="281">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16A4B4-3BC5-4D0D-8BD7-6EB8238AA869}" name="PivotTable3" cacheId="494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2:H5" firstHeaderRow="1" firstDataRow="1" firstDataCol="1"/>
  <pivotFields count="11">
    <pivotField compact="0" numFmtId="14" outline="0" showAll="0"/>
    <pivotField compact="0" outline="0" showAll="0"/>
    <pivotField compact="0" numFmtId="14" outline="0" showAll="0"/>
    <pivotField axis="axisRow" dataField="1" compact="0" outline="0" showAll="0" sortType="descending">
      <items count="5">
        <item m="1" x="2"/>
        <item m="1" x="3"/>
        <item x="1"/>
        <item x="0"/>
        <item t="default"/>
      </items>
    </pivotField>
    <pivotField compact="0" outline="0" showAll="0"/>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numFmtId="14" outline="0" showAll="0"/>
    <pivotField compact="0" outline="0" showAll="0"/>
    <pivotField compact="0" outline="0" showAll="0"/>
  </pivotFields>
  <rowFields count="1">
    <field x="3"/>
  </rowFields>
  <rowItems count="3">
    <i>
      <x v="2"/>
    </i>
    <i>
      <x v="3"/>
    </i>
    <i t="grand">
      <x/>
    </i>
  </rowItems>
  <colItems count="1">
    <i/>
  </colItems>
  <dataFields count="1">
    <dataField name="Count of Status " fld="3" subtotal="count" baseField="0" baseItem="0"/>
  </dataFields>
  <formats count="9">
    <format dxfId="265">
      <pivotArea dataOnly="0" labelOnly="1" outline="0" fieldPosition="0">
        <references count="1">
          <reference field="3" count="1">
            <x v="1"/>
          </reference>
        </references>
      </pivotArea>
    </format>
    <format dxfId="266">
      <pivotArea type="all" dataOnly="0" outline="0" fieldPosition="0"/>
    </format>
    <format dxfId="267">
      <pivotArea outline="0" collapsedLevelsAreSubtotals="1" fieldPosition="0"/>
    </format>
    <format dxfId="268">
      <pivotArea field="3" type="button" dataOnly="0" labelOnly="1" outline="0" axis="axisRow" fieldPosition="0"/>
    </format>
    <format dxfId="269">
      <pivotArea dataOnly="0" labelOnly="1" outline="0" fieldPosition="0">
        <references count="1">
          <reference field="3" count="0"/>
        </references>
      </pivotArea>
    </format>
    <format dxfId="270">
      <pivotArea dataOnly="0" labelOnly="1" grandRow="1" outline="0" fieldPosition="0"/>
    </format>
    <format dxfId="271">
      <pivotArea dataOnly="0" labelOnly="1" outline="0" axis="axisValues" fieldPosition="0"/>
    </format>
    <format dxfId="272">
      <pivotArea field="3" type="button" dataOnly="0" labelOnly="1" outline="0" axis="axisRow" fieldPosition="0"/>
    </format>
    <format dxfId="2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46CE60-025A-4074-B043-CDCA16DF5FFA}" name="PivotTable2" cacheId="494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2:E7" firstHeaderRow="1" firstDataRow="1" firstDataCol="1"/>
  <pivotFields count="11">
    <pivotField compact="0" outline="0" showAll="0"/>
    <pivotField compact="0" outline="0" showAll="0"/>
    <pivotField compact="0" numFmtId="14" outline="0" showAll="0"/>
    <pivotField axis="axisRow" dataField="1" compact="0" outline="0" showAll="0" sortType="descending">
      <items count="6">
        <item m="1" x="4"/>
        <item x="2"/>
        <item x="3"/>
        <item x="1"/>
        <item x="0"/>
        <item t="default"/>
      </items>
    </pivotField>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s>
  <rowFields count="1">
    <field x="3"/>
  </rowFields>
  <rowItems count="5">
    <i>
      <x v="1"/>
    </i>
    <i>
      <x v="2"/>
    </i>
    <i>
      <x v="3"/>
    </i>
    <i>
      <x v="4"/>
    </i>
    <i t="grand">
      <x/>
    </i>
  </rowItems>
  <colItems count="1">
    <i/>
  </colItems>
  <dataFields count="1">
    <dataField name="Count of Status" fld="3" subtotal="count" baseField="0" baseItem="0"/>
  </dataFields>
  <formats count="8">
    <format dxfId="257">
      <pivotArea type="all" dataOnly="0" outline="0" fieldPosition="0"/>
    </format>
    <format dxfId="258">
      <pivotArea outline="0" collapsedLevelsAreSubtotals="1" fieldPosition="0"/>
    </format>
    <format dxfId="259">
      <pivotArea field="3" type="button" dataOnly="0" labelOnly="1" outline="0" axis="axisRow" fieldPosition="0"/>
    </format>
    <format dxfId="260">
      <pivotArea dataOnly="0" labelOnly="1" outline="0" fieldPosition="0">
        <references count="1">
          <reference field="3" count="0"/>
        </references>
      </pivotArea>
    </format>
    <format dxfId="261">
      <pivotArea dataOnly="0" labelOnly="1" grandRow="1" outline="0" fieldPosition="0"/>
    </format>
    <format dxfId="262">
      <pivotArea dataOnly="0" labelOnly="1" outline="0" axis="axisValues" fieldPosition="0"/>
    </format>
    <format dxfId="263">
      <pivotArea field="3" type="button" dataOnly="0" labelOnly="1" outline="0" axis="axisRow" fieldPosition="0"/>
    </format>
    <format dxfId="2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73572B-62DD-47EB-A3F9-719172A38354}" name="PivotTable6" cacheId="494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0:B12" firstHeaderRow="1" firstDataRow="1" firstDataCol="1"/>
  <pivotFields count="11">
    <pivotField compact="0" numFmtId="14" outline="0" showAll="0"/>
    <pivotField compact="0" outline="0" showAll="0"/>
    <pivotField compact="0" numFmtId="14" outline="0" showAll="0"/>
    <pivotField axis="axisRow" dataField="1" compact="0" outline="0" showAll="0" sortType="descending">
      <items count="6">
        <item m="1" x="4"/>
        <item m="1" x="2"/>
        <item m="1" x="3"/>
        <item m="1" x="1"/>
        <item x="0"/>
        <item t="default"/>
      </items>
    </pivotField>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s>
  <rowFields count="1">
    <field x="3"/>
  </rowFields>
  <rowItems count="2">
    <i>
      <x v="4"/>
    </i>
    <i t="grand">
      <x/>
    </i>
  </rowItems>
  <colItems count="1">
    <i/>
  </colItems>
  <dataFields count="1">
    <dataField name="Count of Status " fld="3" subtotal="count" baseField="0" baseItem="0"/>
  </dataFields>
  <formats count="6">
    <format dxfId="251">
      <pivotArea type="all" dataOnly="0" outline="0" fieldPosition="0"/>
    </format>
    <format dxfId="252">
      <pivotArea outline="0" collapsedLevelsAreSubtotals="1" fieldPosition="0"/>
    </format>
    <format dxfId="253">
      <pivotArea field="3" type="button" dataOnly="0" labelOnly="1" outline="0" axis="axisRow" fieldPosition="0"/>
    </format>
    <format dxfId="254">
      <pivotArea dataOnly="0" labelOnly="1" outline="0" fieldPosition="0">
        <references count="1">
          <reference field="3" count="0"/>
        </references>
      </pivotArea>
    </format>
    <format dxfId="255">
      <pivotArea dataOnly="0" labelOnly="1" grandRow="1" outline="0" fieldPosition="0"/>
    </format>
    <format dxfId="2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801DED-EFB6-4D63-A63C-6143935DB146}" name="PivotTable7" cacheId="49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10:E14" firstHeaderRow="1" firstDataRow="1" firstDataCol="1"/>
  <pivotFields count="11">
    <pivotField compact="0" numFmtId="14" outline="0" showAll="0"/>
    <pivotField compact="0" outline="0" showAll="0"/>
    <pivotField compact="0" outline="0" showAll="0"/>
    <pivotField axis="axisRow" dataField="1" compact="0" outline="0" showAll="0" sortType="descending">
      <items count="6">
        <item m="1" x="4"/>
        <item x="2"/>
        <item m="1" x="3"/>
        <item x="1"/>
        <item x="0"/>
        <item t="default"/>
      </items>
    </pivotField>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s>
  <rowFields count="1">
    <field x="3"/>
  </rowFields>
  <rowItems count="4">
    <i>
      <x v="1"/>
    </i>
    <i>
      <x v="3"/>
    </i>
    <i>
      <x v="4"/>
    </i>
    <i t="grand">
      <x/>
    </i>
  </rowItems>
  <colItems count="1">
    <i/>
  </colItems>
  <dataFields count="1">
    <dataField name="Count of Status " fld="3" subtotal="count" baseField="0" baseItem="0"/>
  </dataFields>
  <formats count="8">
    <format dxfId="243">
      <pivotArea outline="0" fieldPosition="0">
        <references count="1">
          <reference field="3" count="1" selected="0">
            <x v="1"/>
          </reference>
        </references>
      </pivotArea>
    </format>
    <format dxfId="244">
      <pivotArea outline="0" fieldPosition="0">
        <references count="1">
          <reference field="3" count="1" selected="0">
            <x v="1"/>
          </reference>
        </references>
      </pivotArea>
    </format>
    <format dxfId="245">
      <pivotArea type="all" dataOnly="0" outline="0" fieldPosition="0"/>
    </format>
    <format dxfId="246">
      <pivotArea outline="0" collapsedLevelsAreSubtotals="1" fieldPosition="0"/>
    </format>
    <format dxfId="247">
      <pivotArea field="3" type="button" dataOnly="0" labelOnly="1" outline="0" axis="axisRow" fieldPosition="0"/>
    </format>
    <format dxfId="248">
      <pivotArea dataOnly="0" labelOnly="1" outline="0" fieldPosition="0">
        <references count="1">
          <reference field="3" count="0"/>
        </references>
      </pivotArea>
    </format>
    <format dxfId="249">
      <pivotArea dataOnly="0" labelOnly="1" grandRow="1" outline="0" fieldPosition="0"/>
    </format>
    <format dxfId="2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5C227F-FF75-40C3-BD7A-78315E16DFC0}" name="PivotTable9" cacheId="49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2" firstHeaderRow="1" firstDataRow="1" firstDataCol="1"/>
  <pivotFields count="11">
    <pivotField numFmtId="14" showAll="0"/>
    <pivotField showAll="0"/>
    <pivotField numFmtId="14" showAll="0"/>
    <pivotField axis="axisRow" dataField="1" showAll="0" sortType="descending">
      <items count="7">
        <item m="1" x="5"/>
        <item x="3"/>
        <item x="2"/>
        <item x="1"/>
        <item x="0"/>
        <item m="1" x="4"/>
        <item t="default"/>
      </items>
    </pivotField>
    <pivotField showAll="0"/>
    <pivotField showAll="0"/>
    <pivotField showAll="0"/>
    <pivotField showAll="0"/>
    <pivotField showAll="0"/>
    <pivotField showAll="0"/>
    <pivotField showAll="0"/>
  </pivotFields>
  <rowFields count="1">
    <field x="3"/>
  </rowFields>
  <rowItems count="5">
    <i>
      <x v="1"/>
    </i>
    <i>
      <x v="2"/>
    </i>
    <i>
      <x v="3"/>
    </i>
    <i>
      <x v="4"/>
    </i>
    <i t="grand">
      <x/>
    </i>
  </rowItems>
  <colItems count="1">
    <i/>
  </colItems>
  <dataFields count="1">
    <dataField name="Count of Status " fld="3" subtotal="count" baseField="0" baseItem="0"/>
  </dataFields>
  <formats count="1">
    <format dxfId="242">
      <pivotArea dataOnly="0" labelOnly="1" fieldPosition="0">
        <references count="1">
          <reference field="3"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A4FAF3-9141-4653-A524-9A7F423B66AA}" name="PivotTable4" cacheId="494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2:K5" firstHeaderRow="1" firstDataRow="1" firstDataCol="1"/>
  <pivotFields count="11">
    <pivotField compact="0" numFmtId="14" outline="0" showAll="0"/>
    <pivotField compact="0" outline="0" showAll="0"/>
    <pivotField compact="0" numFmtId="14" outline="0" showAll="0"/>
    <pivotField axis="axisRow" dataField="1" compact="0" outline="0" showAll="0" sortType="descending">
      <items count="6">
        <item m="1" x="4"/>
        <item m="1" x="2"/>
        <item m="1" x="3"/>
        <item x="1"/>
        <item x="0"/>
        <item t="default"/>
      </items>
    </pivotField>
    <pivotField compact="0" outline="0" showAll="0"/>
    <pivotField compact="0" numFmtId="14" outline="0" showAll="0"/>
    <pivotField compact="0" outline="0" showAll="0"/>
    <pivotField compact="0" outline="0" showAll="0"/>
    <pivotField compact="0" numFmtId="14" outline="0" showAll="0"/>
    <pivotField compact="0" outline="0" showAll="0"/>
    <pivotField compact="0" outline="0" showAll="0"/>
  </pivotFields>
  <rowFields count="1">
    <field x="3"/>
  </rowFields>
  <rowItems count="3">
    <i>
      <x v="3"/>
    </i>
    <i>
      <x v="4"/>
    </i>
    <i t="grand">
      <x/>
    </i>
  </rowItems>
  <colItems count="1">
    <i/>
  </colItems>
  <dataFields count="1">
    <dataField name="Count of Status " fld="3" subtotal="count" baseField="0" baseItem="0"/>
  </dataFields>
  <formats count="8">
    <format dxfId="234">
      <pivotArea type="all" dataOnly="0" outline="0" fieldPosition="0"/>
    </format>
    <format dxfId="235">
      <pivotArea outline="0" collapsedLevelsAreSubtotals="1" fieldPosition="0"/>
    </format>
    <format dxfId="236">
      <pivotArea field="3" type="button" dataOnly="0" labelOnly="1" outline="0" axis="axisRow" fieldPosition="0"/>
    </format>
    <format dxfId="237">
      <pivotArea dataOnly="0" labelOnly="1" outline="0" fieldPosition="0">
        <references count="1">
          <reference field="3" count="0"/>
        </references>
      </pivotArea>
    </format>
    <format dxfId="238">
      <pivotArea dataOnly="0" labelOnly="1" grandRow="1" outline="0" fieldPosition="0"/>
    </format>
    <format dxfId="239">
      <pivotArea dataOnly="0" labelOnly="1" outline="0" axis="axisValues" fieldPosition="0"/>
    </format>
    <format dxfId="240">
      <pivotArea field="3" type="button" dataOnly="0" labelOnly="1" outline="0" axis="axisRow" fieldPosition="0"/>
    </format>
    <format dxfId="2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F86963B-DCAA-4E9A-9994-8284BF91F2F9}" name="Table11" displayName="Table11" ref="A2:K80" totalsRowShown="0" headerRowDxfId="224" dataDxfId="223" headerRowBorderDxfId="221" tableBorderDxfId="222">
  <autoFilter ref="A2:K80" xr:uid="{FF86963B-DCAA-4E9A-9994-8284BF91F2F9}"/>
  <tableColumns count="11">
    <tableColumn id="1" xr3:uid="{C38BC02E-61D8-4502-9B2B-66B87B034E2B}" name="Date of review" dataDxfId="220"/>
    <tableColumn id="2" xr3:uid="{A1A3BDD6-60A2-4326-A920-1C937A20EA84}" name="Describe Feedback" dataDxfId="219"/>
    <tableColumn id="3" xr3:uid="{9604D708-D03A-45A5-A042-53F9391BA4EE}" name="Date Feedback Reported to CSR" dataDxfId="218"/>
    <tableColumn id="4" xr3:uid="{F5836FBE-A6EE-4315-AD26-8C1E3160F314}" name="Status " dataDxfId="217"/>
    <tableColumn id="5" xr3:uid="{42184D80-ADD2-409F-BAE5-EF5524BD91ED}" name="Category" dataDxfId="216"/>
    <tableColumn id="6" xr3:uid="{0D2D3C01-0ED4-4F57-9913-6B7A003DE0A6}" name="Date Task Completed" dataDxfId="215"/>
    <tableColumn id="7" xr3:uid="{F2D91F1E-8CD8-4492-B676-120106BF1577}" name="Reviewed By" dataDxfId="214"/>
    <tableColumn id="8" xr3:uid="{954D12D0-4510-48D1-A428-EBC75C1344A2}" name="Comments" dataDxfId="213"/>
    <tableColumn id="9" xr3:uid="{B7A9E668-7E13-46D1-934E-C0B798CC6D97}" name="Today" dataDxfId="212">
      <calculatedColumnFormula>TODAY()</calculatedColumnFormula>
    </tableColumn>
    <tableColumn id="10" xr3:uid="{C7FE55E6-A5F4-4350-B6AF-9E9FF9F9C0EF}" name="No. of work days task has been In Progress" dataDxfId="211">
      <calculatedColumnFormula>IF(Table11[[#This Row],[Status ]]="In progress",NETWORKDAYS(Table11[[#This Row],[Date Feedback Reported to CSR]],Table11[[#This Row],[Today]]),"")</calculatedColumnFormula>
    </tableColumn>
    <tableColumn id="11" xr3:uid="{C0767AB1-30F2-42B5-A5ED-D410E9FFCFF9}" name="Number of work days to complete task" dataDxfId="210">
      <calculatedColumnFormula>IF(Table11[[#This Row],[Status ]]="COMPLETED",NETWORKDAYS(Table11[[#This Row],[Date Feedback Reported to CSR]],Table11[[#This Row],[Date Task Completed]]),"")</calculatedColumnFormula>
    </tableColumn>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F4948EC-D56A-4906-8B8F-B99B517F9BAA}" name="Table7" displayName="Table7" ref="A3:K84" totalsRowShown="0" headerRowDxfId="205" dataDxfId="204" headerRowBorderDxfId="202" tableBorderDxfId="203">
  <autoFilter ref="A3:K84" xr:uid="{8F4948EC-D56A-4906-8B8F-B99B517F9BAA}">
    <filterColumn colId="3">
      <filters>
        <filter val="PRIORITY"/>
      </filters>
    </filterColumn>
  </autoFilter>
  <tableColumns count="11">
    <tableColumn id="1" xr3:uid="{2E01201F-661D-46A0-BEDA-2581B416961D}" name="Date of review" dataDxfId="201"/>
    <tableColumn id="2" xr3:uid="{F9B14A43-4617-4FDC-9C36-CF5399BCE4C1}" name="Describe Feedback" dataDxfId="200"/>
    <tableColumn id="3" xr3:uid="{80E49FC4-30F2-4BB9-B263-E4FC03DE0851}" name="Date Feedback Reported to CSR" dataDxfId="199"/>
    <tableColumn id="4" xr3:uid="{EFEE2864-7B3F-4BC3-960C-DFBBA7A7EAB1}" name="Status" dataDxfId="198"/>
    <tableColumn id="11" xr3:uid="{46E70827-8CE5-45BB-B364-FF29E4472726}" name="Category" dataDxfId="197"/>
    <tableColumn id="12" xr3:uid="{8BB57718-705B-4F9E-ABE4-57DBA75CA60F}" name="Date Task Completed" dataDxfId="196"/>
    <tableColumn id="5" xr3:uid="{A76365FA-25EF-4316-A6B9-A5EA91E04E02}" name="Reviewed By" dataDxfId="195"/>
    <tableColumn id="6" xr3:uid="{6EAFFCE9-518B-4CB6-A94F-CCC4407239FB}" name="Comments" dataDxfId="194"/>
    <tableColumn id="9" xr3:uid="{56F9B0CD-2200-4272-A3E1-88A9C303D5F4}" name="Today" dataDxfId="193">
      <calculatedColumnFormula>TODAY()</calculatedColumnFormula>
    </tableColumn>
    <tableColumn id="10" xr3:uid="{14320B8D-0C17-444E-865B-20A76544137C}" name="Number of work days task has been in progress" dataDxfId="192">
      <calculatedColumnFormula>IF(Table7[[#This Row],[Status]]="In progress",NETWORKDAYS(Table7[[#This Row],[Date Feedback Reported to CSR]],Table7[[#This Row],[Today]]),"")</calculatedColumnFormula>
    </tableColumn>
    <tableColumn id="13" xr3:uid="{303BF730-C624-439D-BCE7-04905BE8D99A}" name="Number of work days to complete task" dataDxfId="191">
      <calculatedColumnFormula>IF(Table7[[#This Row],[Status]]="COMPLETED",NETWORKDAYS(Table7[[#This Row],[Date Feedback Reported to CSR]],Table7[[#This Row],[Date Task Completed]]),"")</calculatedColumnFormula>
    </tableColumn>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245042-B47B-494E-960C-BF67C51F1E9F}" name="Table1" displayName="Table1" ref="A1:K63" totalsRowShown="0" headerRowDxfId="185" dataDxfId="184">
  <autoFilter ref="A1:K63" xr:uid="{2F245042-B47B-494E-960C-BF67C51F1E9F}">
    <filterColumn colId="0">
      <filters>
        <filter val="11/22/20245"/>
        <filter val="11/22/22024"/>
        <dateGroupItem year="2024" month="12" dateTimeGrouping="month"/>
      </filters>
    </filterColumn>
    <filterColumn colId="3">
      <colorFilter dxfId="186"/>
    </filterColumn>
  </autoFilter>
  <sortState xmlns:xlrd2="http://schemas.microsoft.com/office/spreadsheetml/2017/richdata2" ref="A2:K63">
    <sortCondition ref="D1:D63"/>
  </sortState>
  <tableColumns count="11">
    <tableColumn id="1" xr3:uid="{B8D5D636-3ED6-4417-BFAF-BE6CCFDB1416}" name="Date of review" dataDxfId="183"/>
    <tableColumn id="2" xr3:uid="{EDFA5A0B-B033-499E-A10E-54F41126C8E0}" name="Describe Feedback" dataDxfId="182"/>
    <tableColumn id="3" xr3:uid="{020C9094-9C8F-48E5-9DCA-F7C48520AE8C}" name="Date Feedback Reported to CSR" dataDxfId="181"/>
    <tableColumn id="4" xr3:uid="{1FBF1D93-FC9F-4EAD-BD21-6A281D8A8B77}" name="Status" dataDxfId="180"/>
    <tableColumn id="7" xr3:uid="{13E52013-B27B-4820-B584-2F1298FB5F0C}" name="Category" dataDxfId="179"/>
    <tableColumn id="10" xr3:uid="{877D255C-754E-46EC-9AD8-7597D530FF53}" name="Date Task Completed" dataDxfId="178"/>
    <tableColumn id="6" xr3:uid="{E8D2D108-D51A-46EA-BA48-32D67FC1A7DD}" name="Reviewed By" dataDxfId="177"/>
    <tableColumn id="5" xr3:uid="{6B86D8C8-1A01-4C95-9FE8-D49884D39246}" name="Comments" dataDxfId="176"/>
    <tableColumn id="8" xr3:uid="{F4949176-50B6-45C4-87B7-7BDBF84773FD}" name="Today" dataDxfId="175">
      <calculatedColumnFormula>TODAY()</calculatedColumnFormula>
    </tableColumn>
    <tableColumn id="9" xr3:uid="{872DA11E-8DD1-43ED-BE0A-E46A511A4CE3}" name="Number of work days task has been in progress" dataDxfId="174">
      <calculatedColumnFormula>IF(Table1[[#This Row],[Status]]="In progress",NETWORKDAYS(Table1[[#This Row],[Date Feedback Reported to CSR]],Table1[[#This Row],[Today]]),"")</calculatedColumnFormula>
    </tableColumn>
    <tableColumn id="11" xr3:uid="{B3BAB628-6A38-4680-88D4-82BB57EE1187}" name="Number of work days to complete task" dataDxfId="173">
      <calculatedColumnFormula>IF(Table1[[#This Row],[Status]]="COMPLETED",NETWORKDAYS(Table1[[#This Row],[Date Feedback Reported to CSR]],Table1[[#This Row],[Date Task Completed]]),"")</calculatedColumnFormula>
    </tableColumn>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16C68D-A713-4BEB-A87A-0D87C6473B25}" name="Table2" displayName="Table2" ref="A1:K15" totalsRowShown="0" headerRowDxfId="164" dataDxfId="163" headerRowBorderDxfId="161" tableBorderDxfId="162">
  <autoFilter ref="A1:K15" xr:uid="{5A16C68D-A713-4BEB-A87A-0D87C6473B25}">
    <filterColumn colId="3">
      <filters>
        <filter val="NEW"/>
        <filter val="PRIORITY"/>
      </filters>
    </filterColumn>
  </autoFilter>
  <tableColumns count="11">
    <tableColumn id="1" xr3:uid="{8E71CF4C-5D34-4F3E-BE68-F027DE173A7E}" name="Date of review" dataDxfId="160"/>
    <tableColumn id="2" xr3:uid="{9328640F-33A0-429D-8A28-D92FE4BE749F}" name="Describe Feedback" dataDxfId="159"/>
    <tableColumn id="3" xr3:uid="{4CF38E4D-0EA7-4A3B-83CC-624BE33E5C40}" name="Date Feedback Reported to CSR" dataDxfId="158"/>
    <tableColumn id="4" xr3:uid="{7368B785-AFDA-479B-A7D9-B72611CD57F9}" name="Status " dataDxfId="157"/>
    <tableColumn id="10" xr3:uid="{9204BD81-59B7-4AA1-917B-7AA466D7A3D7}" name="Category" dataDxfId="156" dataCellStyle="Bad"/>
    <tableColumn id="9" xr3:uid="{BAFF279C-90F3-45AF-ADD0-77ACE29074E1}" name="Date Task Completed" dataDxfId="155" dataCellStyle="Bad"/>
    <tableColumn id="5" xr3:uid="{2945BA65-A427-45FD-95BA-9194178EBAA6}" name="Reviewed By" dataDxfId="154"/>
    <tableColumn id="6" xr3:uid="{CCCD381E-35F1-4916-BE6F-7A0A08CA2D99}" name="Comments" dataDxfId="153"/>
    <tableColumn id="7" xr3:uid="{BAB00747-AC82-430D-8516-85EDDF2BD7AC}" name="Today" dataDxfId="152">
      <calculatedColumnFormula>TODAY()</calculatedColumnFormula>
    </tableColumn>
    <tableColumn id="8" xr3:uid="{FAE702A6-3A97-4FE6-BD88-6D29ABB47E38}" name="No. of work days task has been In Progress" dataDxfId="151">
      <calculatedColumnFormula>IF(Table2[[#This Row],[Status ]]="In progress",NETWORKDAYS(Table2[[#This Row],[Date Feedback Reported to CSR]],Table2[[#This Row],[Today]]),"")</calculatedColumnFormula>
    </tableColumn>
    <tableColumn id="11" xr3:uid="{56B4332E-80CE-4B4B-8EF8-D3E93A5C03F9}" name="Number of work days to complete task" dataDxfId="150">
      <calculatedColumnFormula>IF(Table2[[#This Row],[Status ]]="COMPLETED",NETWORKDAYS(Table2[[#This Row],[Date Feedback Reported to CSR]],Table2[[#This Row],[Date Task Completed]]),"")</calculatedColumnFormula>
    </tableColumn>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8EC927-3667-4D7E-A158-40C0853C8222}" name="Table3" displayName="Table3" ref="A1:K24" totalsRowShown="0" headerRowDxfId="145" dataDxfId="144" headerRowBorderDxfId="142" tableBorderDxfId="143">
  <autoFilter ref="A1:K24" xr:uid="{6D8EC927-3667-4D7E-A158-40C0853C8222}">
    <filterColumn colId="2">
      <filters>
        <dateGroupItem year="2024" month="12" dateTimeGrouping="month"/>
      </filters>
    </filterColumn>
    <filterColumn colId="3">
      <filters>
        <filter val="PRIORITY"/>
      </filters>
    </filterColumn>
  </autoFilter>
  <tableColumns count="11">
    <tableColumn id="1" xr3:uid="{B71B2C3A-6EBB-4B8F-B601-81F3761C2BC6}" name="Date of review" dataDxfId="141"/>
    <tableColumn id="2" xr3:uid="{2628B192-9743-46A1-8E4D-8631D7D1BA7D}" name="Describe Feedback" dataDxfId="140"/>
    <tableColumn id="3" xr3:uid="{73F43EC8-BBC6-4A81-93F6-6734BB233064}" name="Date Feedback Reported to CSR" dataDxfId="139"/>
    <tableColumn id="4" xr3:uid="{9E0BEB20-9487-418C-BBB9-81C4D62B943A}" name="Status " dataDxfId="138"/>
    <tableColumn id="10" xr3:uid="{FD3C1B34-A357-4101-8988-0B93DE17B30A}" name="Category" dataDxfId="137"/>
    <tableColumn id="9" xr3:uid="{B4B71DA4-49F6-47A7-9D60-4539B86ED861}" name="Date Task Completed" dataDxfId="136"/>
    <tableColumn id="5" xr3:uid="{DDD509DD-5476-4B09-92D7-416585060C6C}" name="Reviewed By" dataDxfId="135"/>
    <tableColumn id="6" xr3:uid="{A589A007-110C-4837-A691-243D7AB62E99}" name="Comments" dataDxfId="134"/>
    <tableColumn id="7" xr3:uid="{43168975-CA2B-41BD-BDBC-58F4BAEEED0C}" name="TODAY" dataDxfId="133">
      <calculatedColumnFormula>TODAY()</calculatedColumnFormula>
    </tableColumn>
    <tableColumn id="8" xr3:uid="{A82C6D0D-179D-43CB-8533-84FF70B8741D}" name="No. of work days tasks have been In Progress" dataDxfId="132">
      <calculatedColumnFormula>IF(Table3[[#This Row],[Status ]]="IN PROGRESS",NETWORKDAYS(Table3[[#This Row],[Date Feedback Reported to CSR]],Table3[[#This Row],[TODAY]]),"")</calculatedColumnFormula>
    </tableColumn>
    <tableColumn id="11" xr3:uid="{BB915123-A5C1-4A1B-9881-839FFC9AD993}" name="Number of work days to complete task" dataDxfId="131">
      <calculatedColumnFormula>IF(Table3[[#This Row],[Status ]]="COMPLETED",NETWORKDAYS(Table3[[#This Row],[Date Feedback Reported to CSR]],Table3[[#This Row],[Date Task Completed]]),"")</calculatedColumnFormula>
    </tableColumn>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2BC862-7EFC-485E-BA42-A59BDB3B3349}" name="Table4" displayName="Table4" ref="A1:K13" totalsRowShown="0" headerRowDxfId="123" dataDxfId="122" headerRowBorderDxfId="120" tableBorderDxfId="121">
  <autoFilter ref="A1:K13" xr:uid="{332BC862-7EFC-485E-BA42-A59BDB3B3349}"/>
  <tableColumns count="11">
    <tableColumn id="1" xr3:uid="{1239DD33-514C-4379-AC11-795F9EF2C3A0}" name="Date of review" dataDxfId="119"/>
    <tableColumn id="2" xr3:uid="{0D54BAB3-5081-45A7-95FE-1C6180CA90E5}" name="Describe Feedback" dataDxfId="118"/>
    <tableColumn id="3" xr3:uid="{26363715-13FB-494D-9DA5-1D1552163AF3}" name="Date Feedback Reported to CSR" dataDxfId="117"/>
    <tableColumn id="4" xr3:uid="{AC0AD1BB-CC9C-4210-AE40-978FAD75FA00}" name="Status" dataDxfId="116"/>
    <tableColumn id="12" xr3:uid="{A40262F7-33AB-481B-9E97-2695C7D033C6}" name="Category" dataDxfId="115"/>
    <tableColumn id="11" xr3:uid="{15882C71-82F0-404D-9A61-107FEBC83599}" name="Date Task Completed" dataDxfId="114"/>
    <tableColumn id="5" xr3:uid="{A9C9A716-EEDD-4A74-B297-702F9D554FCC}" name="Reviewed By" dataDxfId="113"/>
    <tableColumn id="6" xr3:uid="{E2FECAEF-D565-4CCE-9072-F923305E6B3D}" name="Comments" dataDxfId="112"/>
    <tableColumn id="7" xr3:uid="{F634F72D-2FB7-4DD0-9A09-B54ACCBCE9FC}" name="Today" dataDxfId="111">
      <calculatedColumnFormula>TODAY()</calculatedColumnFormula>
    </tableColumn>
    <tableColumn id="8" xr3:uid="{367188EB-6398-4590-99E3-D3174BE0EE71}" name="Number of work days tasks have been in progress" dataDxfId="110">
      <calculatedColumnFormula>IF(Table4[[#This Row],[Status]]="In progress",NETWORKDAYS(Table4[[#This Row],[Date Feedback Reported to CSR]],Table4[[#This Row],[Today]]),"")</calculatedColumnFormula>
    </tableColumn>
    <tableColumn id="10" xr3:uid="{E550C832-BA77-438A-859A-FE0DB3C597DB}" name="Number of work days to complete task" dataDxfId="109">
      <calculatedColumnFormula>IF(Table4[[#This Row],[Status]]="COMPLETED",NETWORKDAYS(Table4[[#This Row],[Date Task Completed]],Table4[[#This Row],[Today]]),"")</calculatedColumnFormula>
    </tableColumn>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04BCCA5-3AA3-4FBD-8718-825352544602}" name="Table5" displayName="Table5" ref="A1:K18" totalsRowShown="0" headerRowDxfId="103" dataDxfId="102" headerRowBorderDxfId="100" tableBorderDxfId="101">
  <autoFilter ref="A1:K18" xr:uid="{104BCCA5-3AA3-4FBD-8718-825352544602}"/>
  <tableColumns count="11">
    <tableColumn id="1" xr3:uid="{E80FCA59-CFFD-46BB-A3E9-397A9408FAA7}" name="Date of review" dataDxfId="99"/>
    <tableColumn id="2" xr3:uid="{6C0EF65B-36F9-4200-91E5-7917C922381A}" name="Describe Feedback" dataDxfId="98"/>
    <tableColumn id="3" xr3:uid="{2E9C5B7D-06C2-41B9-A7BB-F0C5D7E3BF5D}" name="Date Feedback Reported to CSR" dataDxfId="97"/>
    <tableColumn id="4" xr3:uid="{E9C8CA09-1618-4572-A979-014146629677}" name="Status " dataDxfId="96"/>
    <tableColumn id="10" xr3:uid="{FD6C0888-8367-434E-B9E2-C75A0FEC1753}" name="Category" dataDxfId="95"/>
    <tableColumn id="9" xr3:uid="{8F61B1DB-CCAB-4D3A-9976-2A669C825518}" name="Date Task Completed" dataDxfId="94"/>
    <tableColumn id="5" xr3:uid="{F12534B3-F54B-41CD-81DF-3099CEC9AB69}" name="Reviewed By" dataDxfId="93"/>
    <tableColumn id="6" xr3:uid="{8E617563-0DE1-40C9-8111-E1AF940A2C70}" name="Comments" dataDxfId="92"/>
    <tableColumn id="7" xr3:uid="{D5A79075-A5B1-4F8A-9294-1EF682D1DE67}" name="TODAY" dataDxfId="91">
      <calculatedColumnFormula>TODAY()</calculatedColumnFormula>
    </tableColumn>
    <tableColumn id="8" xr3:uid="{E5C40E85-B018-4B66-A2A4-CF8A8DE4F7EA}" name="No. of work days task has been In Progress" dataDxfId="90">
      <calculatedColumnFormula>IF(Table5[[#This Row],[Status ]]="In progress",NETWORKDAYS(Table5[[#This Row],[Date Feedback Reported to CSR]],Table5[[#This Row],[TODAY]]),"")</calculatedColumnFormula>
    </tableColumn>
    <tableColumn id="11" xr3:uid="{83126AEE-98F1-4197-9586-4845F0020309}" name="No. of work days to complete task" dataDxfId="89">
      <calculatedColumnFormula>IF(Table5[[#This Row],[Status ]]="COMPLETED",NETWORKDAYS(Table5[[#This Row],[Date Feedback Reported to CSR]],Table5[[#This Row],[Date Task Completed]]),"")</calculatedColumnFormula>
    </tableColumn>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4A3AAA-2F77-4B49-8B17-A99FA0A359D1}" name="Table6" displayName="Table6" ref="A1:K25" totalsRowShown="0" headerRowDxfId="81" dataDxfId="80" headerRowBorderDxfId="78" tableBorderDxfId="79">
  <autoFilter ref="A1:K25" xr:uid="{224A3AAA-2F77-4B49-8B17-A99FA0A359D1}">
    <filterColumn colId="3">
      <filters>
        <filter val="PRIORITY"/>
      </filters>
    </filterColumn>
  </autoFilter>
  <tableColumns count="11">
    <tableColumn id="1" xr3:uid="{78FAE78D-1941-4D8E-A428-8D8CEBDE0368}" name="Date of review" dataDxfId="77"/>
    <tableColumn id="2" xr3:uid="{C01309B6-A907-4CD4-8BDC-9F6CCF6CB9BE}" name="Describe Feedback" dataDxfId="76"/>
    <tableColumn id="3" xr3:uid="{DBCD60BA-819E-41FA-B70C-4E3E2F865D4F}" name="Date Feedback Reported to CSR" dataDxfId="75"/>
    <tableColumn id="4" xr3:uid="{B7D9B1F8-B81E-4957-94E7-6309DA662C15}" name="Status " dataDxfId="74"/>
    <tableColumn id="7" xr3:uid="{CCA17BF3-3EFF-4A16-B10F-BB3AD506830A}" name="Category" dataDxfId="73"/>
    <tableColumn id="11" xr3:uid="{CC8A6C0F-C645-4528-9BDC-97D86D9269A7}" name="Date Task Completed" dataDxfId="72"/>
    <tableColumn id="5" xr3:uid="{D84FC7FF-01FC-4600-91CE-4FD3C8134A16}" name="Reviewed By" dataDxfId="71"/>
    <tableColumn id="6" xr3:uid="{9F962E0C-4392-4CF4-8E33-277D471CD826}" name="Comments" dataDxfId="70"/>
    <tableColumn id="8" xr3:uid="{402668DB-C4CA-4E5E-A553-B00841411A58}" name="Today" dataDxfId="69">
      <calculatedColumnFormula>TODAY()</calculatedColumnFormula>
    </tableColumn>
    <tableColumn id="9" xr3:uid="{8F354542-12DB-429D-A087-CAAB0F7F5976}" name="No. of work days task has been In Progress" dataDxfId="68">
      <calculatedColumnFormula>IF(Table6[[#This Row],[Status ]]="In progress",NETWORKDAYS(Table6[[#This Row],[Date Feedback Reported to CSR]],Table6[[#This Row],[Today]]),"")</calculatedColumnFormula>
    </tableColumn>
    <tableColumn id="10" xr3:uid="{1BAF0537-414C-4A45-B20C-B010D4C9F9F3}" name="No. of work days to complete task" dataDxfId="67">
      <calculatedColumnFormula>IF(Table6[[#This Row],[Status ]]="COMPLETED",NETWORKDAYS(Table6[[#This Row],[Date Feedback Reported to CSR]],Table6[[#This Row],[Date Task Completed]]),"")</calculatedColumnFormula>
    </tableColumn>
  </tableColumns>
  <tableStyleInfo name="TableStyleLight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A43A36C-7979-494C-AFF0-CF13F0D8B3E5}" name="Table9" displayName="Table9" ref="A1:M19" totalsRowShown="0" headerRowDxfId="62" dataDxfId="61" headerRowBorderDxfId="59" tableBorderDxfId="60">
  <autoFilter ref="A1:M19" xr:uid="{FA43A36C-7979-494C-AFF0-CF13F0D8B3E5}">
    <filterColumn colId="3">
      <filters>
        <filter val="PRIORITY"/>
      </filters>
    </filterColumn>
  </autoFilter>
  <tableColumns count="13">
    <tableColumn id="1" xr3:uid="{F6CB18AF-F6A0-4C61-BEED-F666DF207F36}" name="Date of review" dataDxfId="58"/>
    <tableColumn id="2" xr3:uid="{719697EF-030C-4501-8996-7FB6F734719A}" name="Describe Feedback" dataDxfId="57"/>
    <tableColumn id="3" xr3:uid="{627C9317-7136-4F1C-8DFA-9B8B76C10AE9}" name="Date Feedback Reported to CSR" dataDxfId="56"/>
    <tableColumn id="4" xr3:uid="{EB3C606C-3FA1-48A4-9DD6-9162FF0994DD}" name="Status " dataDxfId="55"/>
    <tableColumn id="11" xr3:uid="{4B99AC1C-46FC-456D-8602-CF5A913FB4E2}" name="Category" dataDxfId="54"/>
    <tableColumn id="10" xr3:uid="{0D4DDFE4-639B-4328-9907-E514D0E37F41}" name="Date Task Completed" dataDxfId="53"/>
    <tableColumn id="5" xr3:uid="{90C87D94-C4AE-442C-B0B1-33812784D837}" name="Reviewed By" dataDxfId="52"/>
    <tableColumn id="6" xr3:uid="{9DE10B3D-EB86-45C1-A50B-8BF1ABE7FD05}" name="Comments" dataDxfId="51"/>
    <tableColumn id="9" xr3:uid="{9CBAC917-D5D3-4C90-A3CB-2C446FB3DC5F}" name="Today" dataDxfId="50">
      <calculatedColumnFormula>TODAY()</calculatedColumnFormula>
    </tableColumn>
    <tableColumn id="7" xr3:uid="{E484249B-255C-4BC5-AF0A-FF17BF5F239F}" name="No. of work days task has been In Progress" dataDxfId="49">
      <calculatedColumnFormula>IF(Table9[[#This Row],[Status ]]="IN PROGRESS",NETWORKDAYS(Table9[[#This Row],[Date Feedback Reported to CSR]],Table9[[#This Row],[Today]]),"")</calculatedColumnFormula>
    </tableColumn>
    <tableColumn id="8" xr3:uid="{92AAC042-B16B-4C54-BE97-2A46B9EEC3B6}" name="Number of work days to complete task" dataDxfId="48">
      <calculatedColumnFormula>IF(Table9[[#This Row],[Status ]]="COMPLETED",NETWORKDAYS(Table9[[#This Row],[Date Feedback Reported to CSR]],Table9[[#This Row],[Date Task Completed]]),"")</calculatedColumnFormula>
    </tableColumn>
    <tableColumn id="12" xr3:uid="{4648983F-DFA6-471C-AD65-A8523DF08BED}" name="Column1" dataDxfId="47"/>
    <tableColumn id="13" xr3:uid="{1556AEB6-E765-4A61-B25E-1A350B6171E3}" name="Column2" dataDxfId="46"/>
  </tableColumns>
  <tableStyleInfo name="TableStyleLight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E3ACBA9-8525-40E2-AF5E-9DB15B112D3E}" name="Table8" displayName="Table8" ref="A1:I5" totalsRowShown="0" headerRowDxfId="43" dataDxfId="42" headerRowBorderDxfId="40" tableBorderDxfId="41">
  <autoFilter ref="A1:I5" xr:uid="{1E3ACBA9-8525-40E2-AF5E-9DB15B112D3E}"/>
  <tableColumns count="9">
    <tableColumn id="1" xr3:uid="{39E1B895-7563-42AC-A3B6-9A90AA485D56}" name="Date of review" dataDxfId="39"/>
    <tableColumn id="2" xr3:uid="{1F501316-5027-4CBF-8EA8-E2A9787408BE}" name="Describe Feedback" dataDxfId="38"/>
    <tableColumn id="3" xr3:uid="{8D20A444-2A09-41EE-8FFC-DDDD529DFC89}" name="Date Feedback Reported to CSR" dataDxfId="37"/>
    <tableColumn id="4" xr3:uid="{3F314D8A-E950-4824-82EF-CF1AD7C773B5}" name="Status " dataDxfId="36"/>
    <tableColumn id="7" xr3:uid="{54B8E08D-1916-4315-889E-F91178A46D54}" name="CATEGORY" dataDxfId="35"/>
    <tableColumn id="5" xr3:uid="{2644CF81-0270-4C71-A586-CC96DD32C52E}" name="REPORTED BY" dataDxfId="34"/>
    <tableColumn id="6" xr3:uid="{ACA5A817-767C-41B4-B2C3-181CC95D3E08}" name="Comments" dataDxfId="33"/>
    <tableColumn id="8" xr3:uid="{25E300A7-4A05-4288-86D6-13987F2A73ED}" name="today" dataDxfId="32">
      <calculatedColumnFormula>TODAY()</calculatedColumnFormula>
    </tableColumn>
    <tableColumn id="9" xr3:uid="{662DEAF1-8BBD-4C35-8BA1-37717FE704FA}" name="No. of work days Items have been In Progress" dataDxfId="31">
      <calculatedColumnFormula>IF(Table8[[#This Row],[Status ]]="In progress",NETWORKDAYS(Table8[[#This Row],[Date Feedback Reported to CSR]],Table8[[#This Row],[today]]),"")</calculatedColumnFormula>
    </tableColumn>
  </tableColumns>
  <tableStyleInfo name="TableStyleLight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1212776-893F-4087-9502-19FB2850FCAA}" name="Table10" displayName="Table10" ref="A1:A5" totalsRowShown="0" headerRowDxfId="30" dataDxfId="29">
  <autoFilter ref="A1:A5" xr:uid="{D1212776-893F-4087-9502-19FB2850FCAA}"/>
  <tableColumns count="1">
    <tableColumn id="1" xr3:uid="{2621EB7D-C52F-4C32-8FB8-35FBD290E065}" name="STATUS (enter status categories for tasks)" dataDxfId="28"/>
  </tableColumns>
  <tableStyleInfo name="TableStyleLight1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FD3BF72-DEE6-49B5-9F16-21EDAE331CE3}" name="Table12" displayName="Table12" ref="A2:L14" totalsRowShown="0" headerRowDxfId="27" dataDxfId="26">
  <autoFilter ref="A2:L14" xr:uid="{1FD3BF72-DEE6-49B5-9F16-21EDAE331CE3}"/>
  <tableColumns count="12">
    <tableColumn id="1" xr3:uid="{E5518251-2067-42BE-8093-BB3EA2BE2710}" name="Report" dataDxfId="25"/>
    <tableColumn id="3" xr3:uid="{20BC5488-D030-468E-8EE6-C0CD41774DEC}" name="Draft" dataDxfId="24"/>
    <tableColumn id="9" xr3:uid="{47B50A7B-B537-49BD-A300-B77C33B24866}" name="Delete Drafts _x000a_(user may only delete drafts they created)_x000a__x000a_" dataDxfId="23"/>
    <tableColumn id="4" xr3:uid="{3155B53F-D48A-40CA-9222-2CAC059E75C1}" name="Create" dataDxfId="22"/>
    <tableColumn id="5" xr3:uid="{5011BC74-C5DB-40BA-BA25-B38E847F9DEA}" name="Modify" dataDxfId="21"/>
    <tableColumn id="6" xr3:uid="{06F38BDB-0D85-4678-8616-299EDAA3F6CC}" name="Assign to Department" dataDxfId="20"/>
    <tableColumn id="7" xr3:uid="{BF04FEEA-62F2-4DF7-ADBC-E443E8D83C82}" name="Review" dataDxfId="19"/>
    <tableColumn id="8" xr3:uid="{43897A44-7E38-47FA-BEF9-0E1E19E94F72}" name="Close" dataDxfId="18"/>
    <tableColumn id="11" xr3:uid="{3FD08A93-6733-4C75-B1DD-2FEF17D5BB43}" name="View and Export Report" dataDxfId="17"/>
    <tableColumn id="12" xr3:uid="{9C8D5CDD-FB25-41B4-91E1-CC15C42F4695}" name="View and Export Tracking Log" dataDxfId="16"/>
    <tableColumn id="10" xr3:uid="{21506259-255E-4F40-B51E-C333D3910ABC}" name="Assign Severity Rating" dataDxfId="15"/>
    <tableColumn id="2" xr3:uid="{15F047A0-9B28-49A0-A5CD-DABDA80FFA7D}" name="Column1" dataDxfId="14"/>
  </tableColumns>
  <tableStyleInfo name="TableStyleLight2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49F041A-033D-4CCB-A33C-8B056D82EC09}" name="Table13" displayName="Table13" ref="A1:M28" totalsRowShown="0">
  <autoFilter ref="A1:M28" xr:uid="{449F041A-033D-4CCB-A33C-8B056D82EC09}"/>
  <tableColumns count="13">
    <tableColumn id="1" xr3:uid="{962126A7-2FB0-40C3-A936-DAE71252D8E9}" name="Title"/>
    <tableColumn id="2" xr3:uid="{7807D698-84E0-4E66-B52F-80A5962845E1}" name="Role"/>
    <tableColumn id="3" xr3:uid="{F7F4D89E-D388-4174-A0B4-E6DDE715FB75}" name="Department"/>
    <tableColumn id="4" xr3:uid="{6A2008E7-571F-46E0-8182-0212264AAFD8}" name="Department2"/>
    <tableColumn id="5" xr3:uid="{BA3C2ABD-998F-40AB-A8C1-8A9535183A22}" name="Department3"/>
    <tableColumn id="6" xr3:uid="{2D952395-7457-4394-BEAC-8EC6899229C6}" name="Department4"/>
    <tableColumn id="7" xr3:uid="{4D0FF84E-6F8A-4312-AAEF-62CC96E6FFB7}" name="Department5"/>
    <tableColumn id="8" xr3:uid="{0122148C-807C-470A-A5F2-A6411EEECE4F}" name="Department6"/>
    <tableColumn id="9" xr3:uid="{97A52965-8D69-4FE0-A2C4-5699A68F818F}" name="Department7"/>
    <tableColumn id="10" xr3:uid="{2E393E7D-3071-41FC-9629-460EED944101}" name="Department8"/>
    <tableColumn id="11" xr3:uid="{71FCBEBC-97D2-42E9-945F-B2482E21B371}" name="Department9"/>
    <tableColumn id="12" xr3:uid="{8AB73F14-C4BA-4754-8CC8-E6BC474B809D}" name="Department92"/>
    <tableColumn id="13" xr3:uid="{C694A8AA-BF5A-4558-BFCB-B6F18706E02D}" name="Department922"/>
  </tableColumns>
  <tableStyleInfo name="TableStyleLight1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A9141D1-9736-41F8-A42D-5EA04CA304FC}" name="Table22" displayName="Table22" ref="A1:T7" totalsRowShown="0" headerRowDxfId="13">
  <autoFilter ref="A1:T7" xr:uid="{1A9141D1-9736-41F8-A42D-5EA04CA304FC}"/>
  <tableColumns count="20">
    <tableColumn id="1" xr3:uid="{FD0B3D9E-F4F7-4AAB-B911-EFCB0AF73405}" name="User Role" dataDxfId="12"/>
    <tableColumn id="2" xr3:uid="{0EF42130-6AE0-46FB-B9D2-ADD4CE4C48AE}" name="Draft Report"/>
    <tableColumn id="3" xr3:uid="{0D2BA61C-3F10-4B1F-932F-2ABE419BCB1B}" name="Create Report"/>
    <tableColumn id="4" xr3:uid="{12FB1A3E-7E4D-4677-BF91-9974CE4B52C9}" name="Modify Report"/>
    <tableColumn id="5" xr3:uid="{D7CB4F06-EAF4-49B2-899D-E570A8C14802}" name="Delete Report"/>
    <tableColumn id="6" xr3:uid="{B7B3673B-C286-47C7-B906-A6EDF6E10446}" name="Upload"/>
    <tableColumn id="7" xr3:uid="{C80BC881-E3DC-4597-BC5C-E4E3C337AE2F}" name="List Logs"/>
    <tableColumn id="8" xr3:uid="{5E776C42-E493-4737-931E-CF096B8451AB}" name="Export"/>
    <tableColumn id="9" xr3:uid="{88DDFA61-AD0A-456B-8346-FE21A323597D}" name="Send to Dept"/>
    <tableColumn id="10" xr3:uid="{CB62F627-D159-4005-B7AF-F3FCD4E050CD}" name="Review"/>
    <tableColumn id="11" xr3:uid="{187EB8D0-F3FE-4238-8A9D-80B83F333185}" name="Close"/>
    <tableColumn id="12" xr3:uid="{95E695C3-4DC9-4EBD-B554-1731E0897F3A}" name="Incident Details"/>
    <tableColumn id="13" xr3:uid="{42559C6B-CFA3-4291-ABA7-9468D20A8F3F}" name="Incident Investigation"/>
    <tableColumn id="14" xr3:uid="{519F4BAF-D030-4582-9F19-3BD882B4246B}" name="Dashboard"/>
    <tableColumn id="15" xr3:uid="{3E737452-3E1E-45B5-BB88-6EF14BA23CC0}" name="Access Restricted Information"/>
    <tableColumn id="16" xr3:uid="{D152ABFA-F453-4D18-BD65-DA1BB1112910}" name="Notifications and Alerts"/>
    <tableColumn id="17" xr3:uid="{E0EC8D93-687F-4E53-9F89-F4D53FF8CF51}" name="Allow user to give access to restricted information"/>
    <tableColumn id="18" xr3:uid="{EFAAA4DF-2946-4230-9A39-83CA430B5579}" name="User Accounts"/>
    <tableColumn id="19" xr3:uid="{14D4C02B-F532-4832-B5A9-3FDCF3A4620A}" name="Site Design"/>
    <tableColumn id="20" xr3:uid="{EB21ED09-1444-46B8-983B-A9F43E26EAA1}" name="Site Configuration"/>
  </tableColumns>
  <tableStyleInfo name="TableStyleLight2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2C63AEA-742D-42A5-A92B-6B1A7CCC6CD8}" name="Table21" displayName="Table21" ref="A1:G26" totalsRowShown="0" headerRowDxfId="11" dataDxfId="10" headerRowBorderDxfId="8" tableBorderDxfId="9" totalsRowBorderDxfId="7">
  <autoFilter ref="A1:G26" xr:uid="{42C63AEA-742D-42A5-A92B-6B1A7CCC6CD8}"/>
  <tableColumns count="7">
    <tableColumn id="1" xr3:uid="{9972EC6F-01C4-4245-A504-0B31DDEE08CC}" name="Department Name " dataDxfId="6"/>
    <tableColumn id="2" xr3:uid="{D880BEC5-8E23-40D6-9402-E6028D21CDCA}" name="Carnegie" dataDxfId="5"/>
    <tableColumn id="3" xr3:uid="{787C099C-76AF-4673-8566-757179D116A6}" name="Mangum" dataDxfId="4"/>
    <tableColumn id="4" xr3:uid="{926F606F-570D-41DC-B57E-D30F63602A01}" name="Pawhuska" dataDxfId="3"/>
    <tableColumn id="5" xr3:uid="{D980F0F4-021B-4AE6-A4E3-0D3D2CFD4106}" name="Prague" dataDxfId="2"/>
    <tableColumn id="6" xr3:uid="{5AF3C391-81EA-41ED-97B8-F596C7FF0B1B}" name="Seiling" dataDxfId="1"/>
    <tableColumn id="7" xr3:uid="{631AF5CC-E1D5-4969-9E5D-C0D4C0922B7B}" name="Cohesive"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1" dT="2024-09-14T06:12:29.52" personId="{11BBCD03-3AAA-4185-A1E7-9A1433E9100E}" id="{AA735936-74F7-417D-B23D-D49B4606260D}" done="1">
    <text>On all incidents, or a specific one?
I had added it to the general incident report @Amanda</text>
  </threadedComment>
  <threadedComment ref="B11" dT="2024-09-14T10:56:43.13" personId="{2984E184-BF59-E44D-BAB9-A331B2CDCDD9}" id="{2194E1C1-E7FA-F448-B33F-9E390A63C0CE}" parentId="{AA735936-74F7-417D-B23D-D49B4606260D}">
    <text>Yes all of them please.</text>
  </threadedComment>
  <threadedComment ref="H24" dT="2024-09-24T17:06:22.79" personId="{11BBCD03-3AAA-4185-A1E7-9A1433E9100E}" id="{00632EA8-D717-4075-B4CF-0234049FB1D8}" done="1">
    <text>There are updated that we pushed, I hope they are enough for now about this one...</text>
  </threadedComment>
  <threadedComment ref="H24" dT="2024-09-25T16:26:34.77" personId="{2984E184-BF59-E44D-BAB9-A331B2CDCDD9}" id="{5EF17373-0D2D-4BBB-BFD7-15B3FB468F09}" parentId="{00632EA8-D717-4075-B4CF-0234049FB1D8}">
    <text>Thank you</text>
  </threadedComment>
  <threadedComment ref="B33" dT="2024-10-21T12:10:41.38" personId="{11BBCD03-3AAA-4185-A1E7-9A1433E9100E}" id="{0E7A6389-1C7F-4DB1-BDAF-F00A71F0EAAF}">
    <text>Amanda, I remember we used to talk about it, but I do not remember well... is severity rating only on General Patient/Visitor report only, or which other  reports should we put there?</text>
  </threadedComment>
  <threadedComment ref="B33" dT="2024-10-22T18:53:23.60" personId="{2984E184-BF59-E44D-BAB9-A331B2CDCDD9}" id="{CB15E462-FEBA-4415-9AF8-66EC0F26E9BB}" parentId="{0E7A6389-1C7F-4DB1-BDAF-F00A71F0EAAF}">
    <text>Please apply severity rating on general incident reports. The Anaphylaxis/Adverse Drug Reaction reports already have a field for severity that is labeled "outcome" whatever is chosen should be the severity. Medication Error reports already have a severity rating too. When the user completes the med error report and selects the category, that is the severity rating.</text>
  </threadedComment>
  <threadedComment ref="B49" dT="2024-10-04T10:08:32.42" personId="{11BBCD03-3AAA-4185-A1E7-9A1433E9100E}" id="{54C6A1ED-14AA-43E3-8BC3-AFA9A76DF2C4}">
    <text>I guess here you meant ID?</text>
  </threadedComment>
  <threadedComment ref="B49" dT="2024-10-22T18:53:53.49" personId="{2984E184-BF59-E44D-BAB9-A331B2CDCDD9}" id="{7FDAB6E0-6EB9-4EA1-92B6-703FB351EF2D}" parentId="{54C6A1ED-14AA-43E3-8BC3-AFA9A76DF2C4}">
    <text>yes</text>
  </threadedComment>
</ThreadedComments>
</file>

<file path=xl/threadedComments/threadedComment2.xml><?xml version="1.0" encoding="utf-8"?>
<ThreadedComments xmlns="http://schemas.microsoft.com/office/spreadsheetml/2018/threadedcomments" xmlns:x="http://schemas.openxmlformats.org/spreadsheetml/2006/main">
  <threadedComment ref="B18" dT="2024-09-16T17:41:09.23" personId="{2984E184-BF59-E44D-BAB9-A331B2CDCDD9}" id="{F4323108-9F11-4285-AFB4-198A929AA768}">
    <text>THIS CHANGE IS REQUESTED ON THE INCIDENT DETAILS PAGE NOT ON THE FORM</text>
  </threadedComment>
  <threadedComment ref="B35" dT="2024-09-16T17:44:18.84" personId="{2984E184-BF59-E44D-BAB9-A331B2CDCDD9}" id="{B60EDED9-5333-4013-AEEC-329D2BA528F8}">
    <text>I MISUNDERSTOOD THIS FIELD. PLEASE REMOVE THIS FIELD. ACTIONS TAKEN ARE DOCUMENTED IN STEP 6/7</text>
  </threadedComment>
  <threadedComment ref="B51" dT="2024-11-07T12:50:04.49" personId="{11BBCD03-3AAA-4185-A1E7-9A1433E9100E}" id="{623CE418-534A-439D-95B8-91E06991057A}">
    <text>We are currently working on versions... it may even be the reason why you can't view the location...</text>
  </threadedComment>
  <threadedComment ref="B51" dT="2024-11-08T12:50:00.74" personId="{2984E184-BF59-E44D-BAB9-A331B2CDCDD9}" id="{4C5B4264-CE2D-4A57-A9E4-B6301387692E}" parentId="{623CE418-534A-439D-95B8-91E06991057A}">
    <text>Thank you. Please let me know when it is ready to test without incident</text>
  </threadedComment>
  <threadedComment ref="B55" dT="2024-11-07T12:48:57.00" personId="{11BBCD03-3AAA-4185-A1E7-9A1433E9100E}" id="{8E35A75C-E961-47D5-A441-6FC2930B25B6}">
    <text>Just resolved it now. please test</text>
  </threadedComment>
</ThreadedComments>
</file>

<file path=xl/threadedComments/threadedComment3.xml><?xml version="1.0" encoding="utf-8"?>
<ThreadedComments xmlns="http://schemas.microsoft.com/office/spreadsheetml/2018/threadedcomments" xmlns:x="http://schemas.openxmlformats.org/spreadsheetml/2006/main">
  <threadedComment ref="B7" dT="2024-09-14T13:57:29.81" personId="{11BBCD03-3AAA-4185-A1E7-9A1433E9100E}" id="{CF326E78-D076-40F9-A399-8595AA937E23}" done="1">
    <text>I would like more explanation on this one.... Do you mean the they should be on third step? I am sorry if I am making you repeat yourself, but I am not getting this.</text>
  </threadedComment>
  <threadedComment ref="B7" dT="2024-09-14T17:34:59.09" personId="{2984E184-BF59-E44D-BAB9-A331B2CDCDD9}" id="{66D08A89-7C2D-DC47-B000-B8B8851FFE26}" parentId="{CF326E78-D076-40F9-A399-8595AA937E23}">
    <text>No problem! I appreciate the questions. On the lost and found form there are two questions/fields that should be answered after the disposal of unclaimed property section. Please move the following fields below disposal of unclaimed property: 1) date letter was sent, 2) letter sent to</text>
  </threadedComment>
  <threadedComment ref="B7" dT="2024-09-15T19:18:53.20" personId="{11BBCD03-3AAA-4185-A1E7-9A1433E9100E}" id="{7B9E29DB-6B40-490E-9024-39367C983A3D}" parentId="{CF326E78-D076-40F9-A399-8595AA937E23}">
    <text>Alright, thank you for explanation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E4" dT="2024-10-29T14:14:40.96" personId="{11BBCD03-3AAA-4185-A1E7-9A1433E9100E}" id="{DFD19DBD-7B30-4AA3-9864-77710114B8D8}">
    <text>Only Employee Health Manager can modify, if they're not Admin, or Super User</text>
  </threadedComment>
  <threadedComment ref="E5" dT="2024-10-29T14:14:51.56" personId="{11BBCD03-3AAA-4185-A1E7-9A1433E9100E}" id="{376E18DB-A865-4BB7-993B-80203B6FBA45}">
    <text>Only Employee Health Manager can modify, if they're not Admin, or Super User</text>
  </threadedComment>
  <threadedComment ref="A8" dT="2024-10-29T13:59:03.38" personId="{11BBCD03-3AAA-4185-A1E7-9A1433E9100E}" id="{5A4AFB6B-EF22-41F7-89A5-9C615BCC2247}">
    <text>Manager can not modify what they can't see!</text>
  </threadedComment>
  <threadedComment ref="E11" dT="2024-10-29T14:47:00.18" personId="{11BBCD03-3AAA-4185-A1E7-9A1433E9100E}" id="{B4932203-42B9-4843-9B63-5401E332099C}">
    <text>Only Assigned User | Director | Employee Health Manager can modify, if they're not Admin, or Super User</text>
  </threadedComment>
</ThreadedComment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1.bin"/><Relationship Id="rId6" Type="http://schemas.microsoft.com/office/2017/10/relationships/threadedComment" Target="../threadedComments/threadedComment2.xml"/><Relationship Id="rId5" Type="http://schemas.openxmlformats.org/officeDocument/2006/relationships/comments" Target="../comments3.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drawing" Target="../drawings/drawing4.xml"/><Relationship Id="rId5" Type="http://schemas.microsoft.com/office/2017/10/relationships/threadedComment" Target="../threadedComments/threadedComment3.xml"/><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12.xml"/><Relationship Id="rId1" Type="http://schemas.openxmlformats.org/officeDocument/2006/relationships/vmlDrawing" Target="../drawings/vmlDrawing5.vml"/><Relationship Id="rId4" Type="http://schemas.microsoft.com/office/2017/10/relationships/threadedComment" Target="../threadedComments/threadedComment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6958B-BCA6-4F88-B869-51A1FC110504}">
  <dimension ref="A1:N46"/>
  <sheetViews>
    <sheetView showGridLines="0" workbookViewId="0">
      <selection activeCell="E3" sqref="E3"/>
    </sheetView>
  </sheetViews>
  <sheetFormatPr defaultColWidth="9" defaultRowHeight="14.25"/>
  <cols>
    <col min="1" max="1" width="14.28515625" style="21" customWidth="1"/>
    <col min="2" max="2" width="15.28515625" style="21" bestFit="1" customWidth="1"/>
    <col min="3" max="3" width="5.7109375" style="21" customWidth="1"/>
    <col min="4" max="4" width="16.140625" style="21" customWidth="1"/>
    <col min="5" max="5" width="17.28515625" style="21" bestFit="1" customWidth="1"/>
    <col min="6" max="6" width="8" style="21" customWidth="1"/>
    <col min="7" max="7" width="14.42578125" style="21" customWidth="1"/>
    <col min="8" max="8" width="17.85546875" style="21" customWidth="1"/>
    <col min="9" max="9" width="6.85546875" style="21" customWidth="1"/>
    <col min="10" max="10" width="16.140625" style="21" bestFit="1" customWidth="1"/>
    <col min="11" max="11" width="17.85546875" style="21" customWidth="1"/>
    <col min="12" max="12" width="9" style="21"/>
    <col min="13" max="13" width="11.42578125" style="21" bestFit="1" customWidth="1"/>
    <col min="14" max="14" width="15.28515625" style="21" bestFit="1" customWidth="1"/>
    <col min="15" max="16384" width="9" style="21"/>
  </cols>
  <sheetData>
    <row r="1" spans="1:14" ht="15">
      <c r="A1" s="47" t="s">
        <v>0</v>
      </c>
      <c r="D1" s="47" t="s">
        <v>1</v>
      </c>
      <c r="G1" s="47" t="s">
        <v>2</v>
      </c>
      <c r="J1" s="47" t="s">
        <v>3</v>
      </c>
      <c r="M1" s="47"/>
    </row>
    <row r="2" spans="1:14" s="62" customFormat="1" ht="15">
      <c r="A2" s="61" t="s">
        <v>4</v>
      </c>
      <c r="B2" s="21" t="s">
        <v>5</v>
      </c>
      <c r="C2"/>
      <c r="D2" s="61" t="s">
        <v>4</v>
      </c>
      <c r="E2" s="62" t="s">
        <v>5</v>
      </c>
      <c r="G2" s="61" t="s">
        <v>6</v>
      </c>
      <c r="H2" s="62" t="s">
        <v>7</v>
      </c>
      <c r="J2" s="61" t="s">
        <v>6</v>
      </c>
      <c r="K2" s="62" t="s">
        <v>7</v>
      </c>
    </row>
    <row r="3" spans="1:14" ht="15">
      <c r="A3" s="21" t="s">
        <v>8</v>
      </c>
      <c r="B3" s="21">
        <v>3</v>
      </c>
      <c r="C3"/>
      <c r="D3" s="21" t="s">
        <v>8</v>
      </c>
      <c r="E3" s="21">
        <v>2</v>
      </c>
      <c r="G3" s="21" t="s">
        <v>9</v>
      </c>
      <c r="H3" s="21">
        <v>3</v>
      </c>
      <c r="J3" s="21" t="s">
        <v>10</v>
      </c>
      <c r="K3" s="21">
        <v>6</v>
      </c>
    </row>
    <row r="4" spans="1:14" ht="15">
      <c r="A4" s="21" t="s">
        <v>9</v>
      </c>
      <c r="B4" s="21">
        <v>10</v>
      </c>
      <c r="C4"/>
      <c r="D4" s="21" t="s">
        <v>9</v>
      </c>
      <c r="E4" s="21">
        <v>2</v>
      </c>
      <c r="G4" s="21" t="s">
        <v>11</v>
      </c>
      <c r="H4" s="21">
        <v>10</v>
      </c>
      <c r="J4" s="21" t="s">
        <v>11</v>
      </c>
      <c r="K4" s="21">
        <v>16</v>
      </c>
    </row>
    <row r="5" spans="1:14" ht="15">
      <c r="A5" s="21" t="s">
        <v>10</v>
      </c>
      <c r="B5" s="21">
        <v>11</v>
      </c>
      <c r="C5"/>
      <c r="D5" s="21" t="s">
        <v>10</v>
      </c>
      <c r="E5" s="21">
        <v>3</v>
      </c>
      <c r="G5" s="21" t="s">
        <v>12</v>
      </c>
      <c r="H5" s="21">
        <v>13</v>
      </c>
      <c r="J5" s="21" t="s">
        <v>12</v>
      </c>
      <c r="K5" s="21">
        <v>22</v>
      </c>
    </row>
    <row r="6" spans="1:14" ht="15">
      <c r="A6" s="21" t="s">
        <v>11</v>
      </c>
      <c r="B6" s="21">
        <v>44</v>
      </c>
      <c r="C6"/>
      <c r="D6" s="21" t="s">
        <v>11</v>
      </c>
      <c r="E6" s="21">
        <v>48</v>
      </c>
      <c r="G6"/>
      <c r="H6"/>
      <c r="I6"/>
      <c r="J6"/>
      <c r="K6"/>
    </row>
    <row r="7" spans="1:14" ht="15">
      <c r="A7" s="21" t="s">
        <v>12</v>
      </c>
      <c r="B7" s="21">
        <v>68</v>
      </c>
      <c r="C7"/>
      <c r="D7" s="21" t="s">
        <v>12</v>
      </c>
      <c r="E7" s="21">
        <v>55</v>
      </c>
      <c r="F7"/>
      <c r="J7"/>
      <c r="K7"/>
    </row>
    <row r="8" spans="1:14" ht="15">
      <c r="A8"/>
      <c r="B8"/>
      <c r="C8"/>
      <c r="D8"/>
      <c r="E8"/>
    </row>
    <row r="9" spans="1:14" ht="15">
      <c r="A9" s="47" t="s">
        <v>13</v>
      </c>
      <c r="D9" s="47" t="s">
        <v>14</v>
      </c>
      <c r="G9" s="47" t="s">
        <v>15</v>
      </c>
      <c r="J9" s="47" t="s">
        <v>16</v>
      </c>
    </row>
    <row r="10" spans="1:14">
      <c r="A10" s="48" t="s">
        <v>6</v>
      </c>
      <c r="B10" s="21" t="s">
        <v>7</v>
      </c>
      <c r="D10" s="48" t="s">
        <v>6</v>
      </c>
      <c r="E10" s="21" t="s">
        <v>7</v>
      </c>
      <c r="G10" s="48" t="s">
        <v>6</v>
      </c>
      <c r="H10" s="21" t="s">
        <v>7</v>
      </c>
      <c r="J10" s="48" t="s">
        <v>4</v>
      </c>
      <c r="K10" s="21" t="s">
        <v>5</v>
      </c>
    </row>
    <row r="11" spans="1:14">
      <c r="A11" s="21" t="s">
        <v>11</v>
      </c>
      <c r="B11" s="21">
        <v>11</v>
      </c>
      <c r="D11" s="21" t="s">
        <v>8</v>
      </c>
      <c r="E11" s="60">
        <v>2</v>
      </c>
      <c r="G11" s="103" t="s">
        <v>8</v>
      </c>
      <c r="H11" s="21">
        <v>2</v>
      </c>
      <c r="J11" s="21" t="s">
        <v>11</v>
      </c>
      <c r="K11" s="21">
        <v>11</v>
      </c>
    </row>
    <row r="12" spans="1:14">
      <c r="A12" s="21" t="s">
        <v>12</v>
      </c>
      <c r="B12" s="21">
        <v>11</v>
      </c>
      <c r="D12" s="21" t="s">
        <v>10</v>
      </c>
      <c r="E12" s="21">
        <v>1</v>
      </c>
      <c r="G12" s="21" t="s">
        <v>9</v>
      </c>
      <c r="H12" s="21">
        <v>2</v>
      </c>
      <c r="J12" s="21" t="s">
        <v>12</v>
      </c>
      <c r="K12" s="21">
        <v>11</v>
      </c>
      <c r="N12" s="21" t="s">
        <v>17</v>
      </c>
    </row>
    <row r="13" spans="1:14" ht="15">
      <c r="A13"/>
      <c r="B13"/>
      <c r="D13" s="21" t="s">
        <v>11</v>
      </c>
      <c r="E13" s="21">
        <v>20</v>
      </c>
      <c r="G13" s="21" t="s">
        <v>10</v>
      </c>
      <c r="H13" s="21">
        <v>1</v>
      </c>
      <c r="J13"/>
      <c r="K13"/>
    </row>
    <row r="14" spans="1:14" ht="15">
      <c r="A14"/>
      <c r="B14"/>
      <c r="D14" s="21" t="s">
        <v>12</v>
      </c>
      <c r="E14" s="21">
        <v>23</v>
      </c>
      <c r="F14" s="60"/>
      <c r="G14" s="21" t="s">
        <v>11</v>
      </c>
      <c r="H14" s="21">
        <v>8</v>
      </c>
      <c r="J14"/>
      <c r="K14"/>
    </row>
    <row r="15" spans="1:14" ht="15">
      <c r="A15"/>
      <c r="B15"/>
      <c r="C15"/>
      <c r="D15"/>
      <c r="E15"/>
      <c r="G15" s="21" t="s">
        <v>12</v>
      </c>
      <c r="H15" s="21">
        <v>13</v>
      </c>
    </row>
    <row r="16" spans="1:14" ht="15">
      <c r="A16" s="47" t="s">
        <v>18</v>
      </c>
      <c r="D16"/>
      <c r="E16"/>
      <c r="F16"/>
      <c r="G16"/>
      <c r="H16"/>
      <c r="I16"/>
      <c r="J16"/>
      <c r="K16"/>
    </row>
    <row r="17" spans="1:11" ht="15">
      <c r="A17" s="59" t="s">
        <v>19</v>
      </c>
      <c r="B17" t="s">
        <v>7</v>
      </c>
      <c r="C17"/>
      <c r="D17"/>
      <c r="E17"/>
      <c r="F17"/>
      <c r="G17"/>
      <c r="H17"/>
      <c r="I17"/>
      <c r="J17"/>
      <c r="K17"/>
    </row>
    <row r="18" spans="1:11" ht="15">
      <c r="A18" s="107" t="s">
        <v>8</v>
      </c>
      <c r="B18">
        <v>1</v>
      </c>
      <c r="C18"/>
      <c r="D18"/>
      <c r="E18"/>
      <c r="F18"/>
      <c r="G18"/>
      <c r="H18"/>
      <c r="I18"/>
      <c r="J18"/>
      <c r="K18"/>
    </row>
    <row r="19" spans="1:11" ht="15">
      <c r="A19" s="33" t="s">
        <v>9</v>
      </c>
      <c r="B19">
        <v>4</v>
      </c>
      <c r="C19"/>
      <c r="D19"/>
      <c r="E19"/>
      <c r="F19"/>
      <c r="G19"/>
      <c r="H19"/>
      <c r="I19"/>
      <c r="J19"/>
      <c r="K19"/>
    </row>
    <row r="20" spans="1:11" ht="15">
      <c r="A20" s="33" t="s">
        <v>10</v>
      </c>
      <c r="B20">
        <v>2</v>
      </c>
      <c r="C20"/>
      <c r="D20"/>
      <c r="E20"/>
      <c r="F20"/>
      <c r="G20"/>
      <c r="H20"/>
      <c r="I20"/>
      <c r="J20"/>
      <c r="K20"/>
    </row>
    <row r="21" spans="1:11" ht="15">
      <c r="A21" s="33" t="s">
        <v>11</v>
      </c>
      <c r="B21">
        <v>52</v>
      </c>
      <c r="C21"/>
      <c r="D21"/>
      <c r="E21"/>
      <c r="F21"/>
      <c r="G21"/>
      <c r="H21"/>
      <c r="I21"/>
      <c r="J21"/>
      <c r="K21"/>
    </row>
    <row r="22" spans="1:11" ht="15">
      <c r="A22" s="33" t="s">
        <v>12</v>
      </c>
      <c r="B22">
        <v>59</v>
      </c>
      <c r="C22"/>
      <c r="D22"/>
      <c r="E22"/>
      <c r="F22"/>
      <c r="G22"/>
      <c r="H22"/>
      <c r="I22"/>
      <c r="J22"/>
      <c r="K22"/>
    </row>
    <row r="23" spans="1:11" ht="15">
      <c r="A23"/>
      <c r="B23"/>
      <c r="C23"/>
      <c r="D23"/>
      <c r="E23"/>
      <c r="F23"/>
      <c r="G23"/>
      <c r="H23"/>
      <c r="I23"/>
      <c r="J23"/>
      <c r="K23"/>
    </row>
    <row r="24" spans="1:11" ht="15">
      <c r="A24"/>
      <c r="B24"/>
      <c r="C24"/>
      <c r="D24"/>
      <c r="E24"/>
      <c r="F24"/>
      <c r="G24"/>
      <c r="H24"/>
      <c r="I24"/>
      <c r="J24"/>
      <c r="K24"/>
    </row>
    <row r="25" spans="1:11" ht="15">
      <c r="A25"/>
      <c r="B25"/>
      <c r="C25"/>
      <c r="D25"/>
      <c r="E25"/>
      <c r="F25"/>
      <c r="G25"/>
      <c r="H25"/>
      <c r="I25"/>
      <c r="J25"/>
      <c r="K25"/>
    </row>
    <row r="26" spans="1:11" ht="15">
      <c r="A26"/>
      <c r="B26"/>
      <c r="C26"/>
      <c r="D26"/>
      <c r="E26"/>
      <c r="F26"/>
      <c r="G26"/>
      <c r="H26"/>
      <c r="I26"/>
      <c r="J26"/>
      <c r="K26"/>
    </row>
    <row r="27" spans="1:11" ht="15">
      <c r="A27"/>
      <c r="B27"/>
      <c r="C27"/>
    </row>
    <row r="28" spans="1:11" ht="15">
      <c r="A28"/>
      <c r="B28"/>
      <c r="C28"/>
    </row>
    <row r="29" spans="1:11" ht="15">
      <c r="A29"/>
      <c r="B29"/>
      <c r="C29"/>
    </row>
    <row r="30" spans="1:11" ht="15">
      <c r="A30"/>
      <c r="B30"/>
      <c r="C30"/>
    </row>
    <row r="31" spans="1:11" ht="15">
      <c r="A31"/>
      <c r="B31"/>
      <c r="C31"/>
    </row>
    <row r="32" spans="1:11" ht="27" customHeight="1">
      <c r="A32"/>
      <c r="B32"/>
      <c r="C32"/>
    </row>
    <row r="33" spans="1:3" ht="15">
      <c r="A33"/>
      <c r="B33"/>
      <c r="C33"/>
    </row>
    <row r="34" spans="1:3" ht="15">
      <c r="A34"/>
      <c r="B34"/>
      <c r="C34"/>
    </row>
    <row r="38" spans="1:3" ht="32.25" customHeight="1"/>
    <row r="39" spans="1:3" ht="15">
      <c r="A39" s="47"/>
    </row>
    <row r="46" spans="1:3" ht="15">
      <c r="A46" s="47"/>
    </row>
  </sheetData>
  <conditionalFormatting sqref="A18:A19">
    <cfRule type="containsText" dxfId="233" priority="1" operator="containsText" text="PRIORITY">
      <formula>NOT(ISERROR(SEARCH("PRIORITY",A18)))</formula>
    </cfRule>
  </conditionalFormatting>
  <conditionalFormatting sqref="A1:K2 G3:G5 J3:J5 D3:D6 A3:A8 G6:J6 D7:K10 A9:C10 J11:J13 A11:A14 D11:D14 G11:G14 J14:K14 A15:D15 G15:K15 A16:C17">
    <cfRule type="containsText" dxfId="232" priority="3" operator="containsText" text="PRIORITY">
      <formula>NOT(ISERROR(SEARCH("PRIORITY",A1)))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22B0F-7935-434F-9134-5D7734F4EC6E}">
  <sheetPr>
    <tabColor rgb="FF00B0F0"/>
  </sheetPr>
  <dimension ref="A1:U80"/>
  <sheetViews>
    <sheetView showGridLines="0" topLeftCell="A73" zoomScale="115" zoomScaleNormal="115" workbookViewId="0">
      <selection activeCell="B72" sqref="B72"/>
    </sheetView>
  </sheetViews>
  <sheetFormatPr defaultRowHeight="15"/>
  <cols>
    <col min="1" max="1" width="15.28515625" customWidth="1"/>
    <col min="2" max="2" width="56" style="1" customWidth="1"/>
    <col min="3" max="3" width="19.28515625" customWidth="1"/>
    <col min="4" max="4" width="21.5703125" customWidth="1"/>
    <col min="5" max="5" width="12.7109375" hidden="1" customWidth="1"/>
    <col min="6" max="6" width="19.140625" bestFit="1" customWidth="1"/>
    <col min="7" max="7" width="16.7109375" bestFit="1" customWidth="1"/>
    <col min="8" max="8" width="38" customWidth="1"/>
    <col min="9" max="9" width="9.7109375" hidden="1" customWidth="1"/>
    <col min="10" max="10" width="27.42578125" customWidth="1"/>
    <col min="11" max="11" width="24.85546875" customWidth="1"/>
    <col min="13" max="13" width="51" customWidth="1"/>
  </cols>
  <sheetData>
    <row r="1" spans="1:21" s="5" customFormat="1" ht="35.25" customHeight="1">
      <c r="B1" s="6"/>
    </row>
    <row r="2" spans="1:21" s="5" customFormat="1" ht="32.25" customHeight="1">
      <c r="A2" s="55" t="s">
        <v>20</v>
      </c>
      <c r="B2" s="56" t="s">
        <v>21</v>
      </c>
      <c r="C2" s="57" t="s">
        <v>22</v>
      </c>
      <c r="D2" s="55" t="s">
        <v>6</v>
      </c>
      <c r="E2" s="55" t="s">
        <v>23</v>
      </c>
      <c r="F2" s="57" t="s">
        <v>24</v>
      </c>
      <c r="G2" s="55" t="s">
        <v>25</v>
      </c>
      <c r="H2" s="55" t="s">
        <v>26</v>
      </c>
      <c r="I2" s="55" t="s">
        <v>27</v>
      </c>
      <c r="J2" s="57" t="s">
        <v>28</v>
      </c>
      <c r="K2" s="57" t="s">
        <v>29</v>
      </c>
      <c r="M2"/>
      <c r="N2"/>
      <c r="O2"/>
      <c r="P2"/>
      <c r="Q2"/>
      <c r="R2"/>
      <c r="S2"/>
      <c r="T2"/>
      <c r="U2"/>
    </row>
    <row r="3" spans="1:21" ht="45.75" customHeight="1">
      <c r="A3" s="4">
        <v>45567</v>
      </c>
      <c r="B3" s="6" t="s">
        <v>30</v>
      </c>
      <c r="C3" s="4">
        <v>45567</v>
      </c>
      <c r="D3" s="5" t="s">
        <v>11</v>
      </c>
      <c r="E3" s="5"/>
      <c r="F3" s="5"/>
      <c r="G3" s="5" t="s">
        <v>31</v>
      </c>
      <c r="H3" s="5"/>
      <c r="I3" s="4">
        <f ca="1">TODAY()</f>
        <v>45720</v>
      </c>
      <c r="J3" s="5" t="str">
        <f>IF(Table11[[#This Row],[Status ]]="In progress",NETWORKDAYS(Table11[[#This Row],[Date Feedback Reported to CSR]],Table11[[#This Row],[Today]]),"")</f>
        <v/>
      </c>
      <c r="K3" s="5">
        <f>IF(Table11[[#This Row],[Status ]]="COMPLETED",NETWORKDAYS(Table11[[#This Row],[Date Feedback Reported to CSR]],Table11[[#This Row],[Date Task Completed]]),"")</f>
        <v>-32548</v>
      </c>
    </row>
    <row r="4" spans="1:21" ht="43.5" customHeight="1">
      <c r="A4" s="4">
        <v>45567</v>
      </c>
      <c r="B4" s="5" t="s">
        <v>32</v>
      </c>
      <c r="C4" s="4">
        <v>45567</v>
      </c>
      <c r="D4" s="5" t="s">
        <v>11</v>
      </c>
      <c r="E4" s="5"/>
      <c r="F4" s="5"/>
      <c r="G4" s="5" t="s">
        <v>31</v>
      </c>
      <c r="H4" s="5"/>
      <c r="I4" s="4">
        <f t="shared" ref="I4:I30" ca="1" si="0">TODAY()</f>
        <v>45720</v>
      </c>
      <c r="J4" s="5" t="str">
        <f>IF(Table11[[#This Row],[Status ]]="In progress",NETWORKDAYS(Table11[[#This Row],[Date Feedback Reported to CSR]],Table11[[#This Row],[Today]]),"")</f>
        <v/>
      </c>
      <c r="K4" s="5">
        <f>IF(Table11[[#This Row],[Status ]]="COMPLETED",NETWORKDAYS(Table11[[#This Row],[Date Feedback Reported to CSR]],Table11[[#This Row],[Date Task Completed]]),"")</f>
        <v>-32548</v>
      </c>
    </row>
    <row r="5" spans="1:21" ht="41.25" customHeight="1">
      <c r="A5" s="4">
        <v>45567</v>
      </c>
      <c r="B5" s="5" t="s">
        <v>33</v>
      </c>
      <c r="C5" s="4">
        <v>45567</v>
      </c>
      <c r="D5" s="5" t="s">
        <v>11</v>
      </c>
      <c r="E5" s="5"/>
      <c r="F5" s="5" t="s">
        <v>34</v>
      </c>
      <c r="G5" s="5" t="s">
        <v>31</v>
      </c>
      <c r="H5" s="5"/>
      <c r="I5" s="4">
        <f t="shared" ca="1" si="0"/>
        <v>45720</v>
      </c>
      <c r="J5" s="5" t="str">
        <f>IF(Table11[[#This Row],[Status ]]="In progress",NETWORKDAYS(Table11[[#This Row],[Date Feedback Reported to CSR]],Table11[[#This Row],[Today]]),"")</f>
        <v/>
      </c>
      <c r="K5" s="5" t="e">
        <f>IF(Table11[[#This Row],[Status ]]="COMPLETED",NETWORKDAYS(Table11[[#This Row],[Date Feedback Reported to CSR]],Table11[[#This Row],[Date Task Completed]]),"")</f>
        <v>#VALUE!</v>
      </c>
    </row>
    <row r="6" spans="1:21" ht="117.75" customHeight="1">
      <c r="A6" s="96">
        <v>45567</v>
      </c>
      <c r="B6" s="100" t="s">
        <v>35</v>
      </c>
      <c r="C6" s="96">
        <v>45567</v>
      </c>
      <c r="D6" s="84" t="s">
        <v>10</v>
      </c>
      <c r="E6" s="5"/>
      <c r="F6" s="84"/>
      <c r="G6" s="84" t="s">
        <v>31</v>
      </c>
      <c r="H6" s="70" t="s">
        <v>36</v>
      </c>
      <c r="I6" s="4">
        <f t="shared" ca="1" si="0"/>
        <v>45720</v>
      </c>
      <c r="J6" s="84">
        <f ca="1">IF(Table11[[#This Row],[Status ]]="In progress",NETWORKDAYS(Table11[[#This Row],[Date Feedback Reported to CSR]],Table11[[#This Row],[Today]]),"")</f>
        <v>110</v>
      </c>
      <c r="K6" s="84" t="str">
        <f>IF(Table11[[#This Row],[Status ]]="COMPLETED",NETWORKDAYS(Table11[[#This Row],[Date Feedback Reported to CSR]],Table11[[#This Row],[Date Task Completed]]),"")</f>
        <v/>
      </c>
    </row>
    <row r="7" spans="1:21" ht="153" customHeight="1">
      <c r="A7" s="96">
        <v>45567</v>
      </c>
      <c r="B7" s="99" t="s">
        <v>37</v>
      </c>
      <c r="C7" s="104">
        <v>45567</v>
      </c>
      <c r="D7" s="105" t="s">
        <v>38</v>
      </c>
      <c r="E7" s="105"/>
      <c r="F7" s="105"/>
      <c r="G7" s="105" t="s">
        <v>31</v>
      </c>
      <c r="H7" s="106" t="s">
        <v>39</v>
      </c>
      <c r="I7" s="4">
        <f t="shared" ca="1" si="0"/>
        <v>45720</v>
      </c>
      <c r="J7" s="84" t="str">
        <f>IF(Table11[[#This Row],[Status ]]="In progress",NETWORKDAYS(Table11[[#This Row],[Date Feedback Reported to CSR]],Table11[[#This Row],[Today]]),"")</f>
        <v/>
      </c>
      <c r="K7" s="84">
        <f>IF(Table11[[#This Row],[Status ]]="COMPLETED",NETWORKDAYS(Table11[[#This Row],[Date Feedback Reported to CSR]],Table11[[#This Row],[Date Task Completed]]),"")</f>
        <v>-32548</v>
      </c>
    </row>
    <row r="8" spans="1:21" ht="51" customHeight="1">
      <c r="A8" s="4">
        <v>45567</v>
      </c>
      <c r="B8" s="6" t="s">
        <v>40</v>
      </c>
      <c r="C8" s="4">
        <v>45567</v>
      </c>
      <c r="D8" s="5" t="s">
        <v>11</v>
      </c>
      <c r="E8" s="5"/>
      <c r="F8" s="5"/>
      <c r="G8" s="5" t="s">
        <v>31</v>
      </c>
      <c r="H8" s="6"/>
      <c r="I8" s="4">
        <f t="shared" ca="1" si="0"/>
        <v>45720</v>
      </c>
      <c r="J8" s="5" t="str">
        <f>IF(Table11[[#This Row],[Status ]]="In progress",NETWORKDAYS(Table11[[#This Row],[Date Feedback Reported to CSR]],Table11[[#This Row],[Today]]),"")</f>
        <v/>
      </c>
      <c r="K8" s="5">
        <f>IF(Table11[[#This Row],[Status ]]="COMPLETED",NETWORKDAYS(Table11[[#This Row],[Date Feedback Reported to CSR]],Table11[[#This Row],[Date Task Completed]]),"")</f>
        <v>-32548</v>
      </c>
    </row>
    <row r="9" spans="1:21" ht="59.25" customHeight="1">
      <c r="A9" s="4">
        <v>45567</v>
      </c>
      <c r="B9" s="6" t="s">
        <v>41</v>
      </c>
      <c r="C9" s="4">
        <v>45567</v>
      </c>
      <c r="D9" s="5" t="s">
        <v>11</v>
      </c>
      <c r="E9" s="5"/>
      <c r="F9" s="4">
        <v>45588</v>
      </c>
      <c r="G9" s="5" t="s">
        <v>31</v>
      </c>
      <c r="H9" s="66" t="s">
        <v>42</v>
      </c>
      <c r="I9" s="4">
        <f t="shared" ca="1" si="0"/>
        <v>45720</v>
      </c>
      <c r="J9" s="84" t="str">
        <f>IF(Table11[[#This Row],[Status ]]="In progress",NETWORKDAYS(Table11[[#This Row],[Date Feedback Reported to CSR]],Table11[[#This Row],[Today]]),"")</f>
        <v/>
      </c>
      <c r="K9" s="84">
        <f>IF(Table11[[#This Row],[Status ]]="COMPLETED",NETWORKDAYS(Table11[[#This Row],[Date Feedback Reported to CSR]],Table11[[#This Row],[Date Task Completed]]),"")</f>
        <v>16</v>
      </c>
    </row>
    <row r="10" spans="1:21" ht="44.25" customHeight="1">
      <c r="A10" s="4">
        <v>45567</v>
      </c>
      <c r="B10" s="5" t="s">
        <v>43</v>
      </c>
      <c r="C10" s="4">
        <v>45567</v>
      </c>
      <c r="D10" s="5" t="s">
        <v>11</v>
      </c>
      <c r="E10" s="5"/>
      <c r="F10" s="5"/>
      <c r="G10" s="5" t="s">
        <v>31</v>
      </c>
      <c r="H10" s="5"/>
      <c r="I10" s="4">
        <f t="shared" ca="1" si="0"/>
        <v>45720</v>
      </c>
      <c r="J10" s="5" t="str">
        <f>IF(Table11[[#This Row],[Status ]]="In progress",NETWORKDAYS(Table11[[#This Row],[Date Feedback Reported to CSR]],Table11[[#This Row],[Today]]),"")</f>
        <v/>
      </c>
      <c r="K10" s="5">
        <f>IF(Table11[[#This Row],[Status ]]="COMPLETED",NETWORKDAYS(Table11[[#This Row],[Date Feedback Reported to CSR]],Table11[[#This Row],[Date Task Completed]]),"")</f>
        <v>-32548</v>
      </c>
    </row>
    <row r="11" spans="1:21" ht="107.25" customHeight="1">
      <c r="A11" s="4">
        <v>45567</v>
      </c>
      <c r="B11" s="6" t="s">
        <v>44</v>
      </c>
      <c r="C11" s="4">
        <v>45567</v>
      </c>
      <c r="D11" s="5" t="s">
        <v>45</v>
      </c>
      <c r="E11" s="5"/>
      <c r="F11" s="4">
        <v>45601</v>
      </c>
      <c r="G11" s="5" t="s">
        <v>31</v>
      </c>
      <c r="H11" s="70" t="s">
        <v>46</v>
      </c>
      <c r="I11" s="4">
        <f t="shared" ca="1" si="0"/>
        <v>45720</v>
      </c>
      <c r="J11" s="84" t="str">
        <f>IF(Table11[[#This Row],[Status ]]="In progress",NETWORKDAYS(Table11[[#This Row],[Date Feedback Reported to CSR]],Table11[[#This Row],[Today]]),"")</f>
        <v/>
      </c>
      <c r="K11" s="84">
        <f>IF(Table11[[#This Row],[Status ]]="COMPLETED",NETWORKDAYS(Table11[[#This Row],[Date Feedback Reported to CSR]],Table11[[#This Row],[Date Task Completed]]),"")</f>
        <v>25</v>
      </c>
    </row>
    <row r="12" spans="1:21" ht="35.25" customHeight="1">
      <c r="A12" s="4">
        <v>45567</v>
      </c>
      <c r="B12" s="5" t="s">
        <v>47</v>
      </c>
      <c r="C12" s="4">
        <v>45567</v>
      </c>
      <c r="D12" s="5" t="s">
        <v>11</v>
      </c>
      <c r="E12" s="5"/>
      <c r="F12" s="5"/>
      <c r="G12" s="5" t="s">
        <v>31</v>
      </c>
      <c r="H12" s="5"/>
      <c r="I12" s="4">
        <f t="shared" ca="1" si="0"/>
        <v>45720</v>
      </c>
      <c r="J12" s="5" t="str">
        <f>IF(Table11[[#This Row],[Status ]]="In progress",NETWORKDAYS(Table11[[#This Row],[Date Feedback Reported to CSR]],Table11[[#This Row],[Today]]),"")</f>
        <v/>
      </c>
      <c r="K12" s="5">
        <f>IF(Table11[[#This Row],[Status ]]="COMPLETED",NETWORKDAYS(Table11[[#This Row],[Date Feedback Reported to CSR]],Table11[[#This Row],[Date Task Completed]]),"")</f>
        <v>-32548</v>
      </c>
    </row>
    <row r="13" spans="1:21" ht="95.25" customHeight="1">
      <c r="A13" s="4">
        <v>45567</v>
      </c>
      <c r="B13" s="6" t="s">
        <v>48</v>
      </c>
      <c r="C13" s="4">
        <v>45567</v>
      </c>
      <c r="D13" s="5" t="s">
        <v>11</v>
      </c>
      <c r="E13" s="5"/>
      <c r="F13" s="5"/>
      <c r="G13" s="5" t="s">
        <v>31</v>
      </c>
      <c r="H13" s="5"/>
      <c r="I13" s="4">
        <f t="shared" ca="1" si="0"/>
        <v>45720</v>
      </c>
      <c r="J13" s="5" t="str">
        <f>IF(Table11[[#This Row],[Status ]]="In progress",NETWORKDAYS(Table11[[#This Row],[Date Feedback Reported to CSR]],Table11[[#This Row],[Today]]),"")</f>
        <v/>
      </c>
      <c r="K13" s="5">
        <f>IF(Table11[[#This Row],[Status ]]="COMPLETED",NETWORKDAYS(Table11[[#This Row],[Date Feedback Reported to CSR]],Table11[[#This Row],[Date Task Completed]]),"")</f>
        <v>-32548</v>
      </c>
    </row>
    <row r="14" spans="1:21" ht="99.75" customHeight="1">
      <c r="A14" s="4">
        <v>45567</v>
      </c>
      <c r="B14" s="6" t="s">
        <v>49</v>
      </c>
      <c r="C14" s="4">
        <v>45567</v>
      </c>
      <c r="D14" s="5" t="s">
        <v>11</v>
      </c>
      <c r="E14" s="5"/>
      <c r="F14" s="5"/>
      <c r="G14" s="5" t="s">
        <v>31</v>
      </c>
      <c r="H14" s="5"/>
      <c r="I14" s="4">
        <f t="shared" ca="1" si="0"/>
        <v>45720</v>
      </c>
      <c r="J14" s="5" t="str">
        <f>IF(Table11[[#This Row],[Status ]]="In progress",NETWORKDAYS(Table11[[#This Row],[Date Feedback Reported to CSR]],Table11[[#This Row],[Today]]),"")</f>
        <v/>
      </c>
      <c r="K14" s="5">
        <f>IF(Table11[[#This Row],[Status ]]="COMPLETED",NETWORKDAYS(Table11[[#This Row],[Date Feedback Reported to CSR]],Table11[[#This Row],[Date Task Completed]]),"")</f>
        <v>-32548</v>
      </c>
    </row>
    <row r="15" spans="1:21" ht="97.5" customHeight="1">
      <c r="A15" s="4">
        <v>45567</v>
      </c>
      <c r="B15" s="6" t="s">
        <v>50</v>
      </c>
      <c r="C15" s="4">
        <v>45567</v>
      </c>
      <c r="D15" s="5" t="s">
        <v>11</v>
      </c>
      <c r="E15" s="5"/>
      <c r="F15" s="4">
        <v>45588</v>
      </c>
      <c r="G15" s="5" t="s">
        <v>31</v>
      </c>
      <c r="H15" s="6" t="s">
        <v>51</v>
      </c>
      <c r="I15" s="4">
        <f t="shared" ca="1" si="0"/>
        <v>45720</v>
      </c>
      <c r="J15" s="84" t="str">
        <f>IF(Table11[[#This Row],[Status ]]="In progress",NETWORKDAYS(Table11[[#This Row],[Date Feedback Reported to CSR]],Table11[[#This Row],[Today]]),"")</f>
        <v/>
      </c>
      <c r="K15" s="84">
        <f>IF(Table11[[#This Row],[Status ]]="COMPLETED",NETWORKDAYS(Table11[[#This Row],[Date Feedback Reported to CSR]],Table11[[#This Row],[Date Task Completed]]),"")</f>
        <v>16</v>
      </c>
    </row>
    <row r="16" spans="1:21" ht="62.25" customHeight="1">
      <c r="A16" s="4">
        <v>45567</v>
      </c>
      <c r="B16" s="6" t="s">
        <v>52</v>
      </c>
      <c r="C16" s="4">
        <v>45567</v>
      </c>
      <c r="D16" s="5" t="s">
        <v>11</v>
      </c>
      <c r="E16" s="5"/>
      <c r="F16" s="5"/>
      <c r="G16" s="5" t="s">
        <v>31</v>
      </c>
      <c r="H16" s="5"/>
      <c r="I16" s="4">
        <f t="shared" ca="1" si="0"/>
        <v>45720</v>
      </c>
      <c r="J16" s="5" t="str">
        <f>IF(Table11[[#This Row],[Status ]]="In progress",NETWORKDAYS(Table11[[#This Row],[Date Feedback Reported to CSR]],Table11[[#This Row],[Today]]),"")</f>
        <v/>
      </c>
      <c r="K16" s="5">
        <f>IF(Table11[[#This Row],[Status ]]="COMPLETED",NETWORKDAYS(Table11[[#This Row],[Date Feedback Reported to CSR]],Table11[[#This Row],[Date Task Completed]]),"")</f>
        <v>-32548</v>
      </c>
    </row>
    <row r="17" spans="1:11" ht="30">
      <c r="A17" s="4">
        <v>45567</v>
      </c>
      <c r="B17" s="6" t="s">
        <v>53</v>
      </c>
      <c r="C17" s="4">
        <v>45567</v>
      </c>
      <c r="D17" s="5" t="s">
        <v>38</v>
      </c>
      <c r="E17" s="5"/>
      <c r="F17" s="5"/>
      <c r="G17" s="5" t="s">
        <v>31</v>
      </c>
      <c r="H17" s="5" t="s">
        <v>54</v>
      </c>
      <c r="I17" s="4">
        <f t="shared" ca="1" si="0"/>
        <v>45720</v>
      </c>
      <c r="J17" s="84" t="str">
        <f>IF(Table11[[#This Row],[Status ]]="In progress",NETWORKDAYS(Table11[[#This Row],[Date Feedback Reported to CSR]],Table11[[#This Row],[Today]]),"")</f>
        <v/>
      </c>
      <c r="K17" s="84">
        <f>IF(Table11[[#This Row],[Status ]]="COMPLETED",NETWORKDAYS(Table11[[#This Row],[Date Feedback Reported to CSR]],Table11[[#This Row],[Date Task Completed]]),"")</f>
        <v>-32548</v>
      </c>
    </row>
    <row r="18" spans="1:11" ht="66.75" customHeight="1">
      <c r="A18" s="4">
        <v>45567</v>
      </c>
      <c r="B18" s="6" t="s">
        <v>55</v>
      </c>
      <c r="C18" s="4">
        <v>45567</v>
      </c>
      <c r="D18" s="5" t="s">
        <v>11</v>
      </c>
      <c r="E18" s="5"/>
      <c r="F18" s="5"/>
      <c r="G18" s="5" t="s">
        <v>31</v>
      </c>
      <c r="H18" s="5"/>
      <c r="I18" s="4">
        <f t="shared" ca="1" si="0"/>
        <v>45720</v>
      </c>
      <c r="J18" s="5" t="str">
        <f>IF(Table11[[#This Row],[Status ]]="In progress",NETWORKDAYS(Table11[[#This Row],[Date Feedback Reported to CSR]],Table11[[#This Row],[Today]]),"")</f>
        <v/>
      </c>
      <c r="K18" s="5">
        <f>IF(Table11[[#This Row],[Status ]]="COMPLETED",NETWORKDAYS(Table11[[#This Row],[Date Feedback Reported to CSR]],Table11[[#This Row],[Date Task Completed]]),"")</f>
        <v>-32548</v>
      </c>
    </row>
    <row r="19" spans="1:11" ht="39" customHeight="1">
      <c r="A19" s="4">
        <v>45567</v>
      </c>
      <c r="B19" s="6" t="s">
        <v>56</v>
      </c>
      <c r="C19" s="4">
        <v>45567</v>
      </c>
      <c r="D19" s="5" t="s">
        <v>11</v>
      </c>
      <c r="E19" s="5"/>
      <c r="F19" s="5"/>
      <c r="G19" s="5" t="s">
        <v>31</v>
      </c>
      <c r="H19" s="5"/>
      <c r="I19" s="4">
        <f t="shared" ca="1" si="0"/>
        <v>45720</v>
      </c>
      <c r="J19" s="5" t="str">
        <f>IF(Table11[[#This Row],[Status ]]="In progress",NETWORKDAYS(Table11[[#This Row],[Date Feedback Reported to CSR]],Table11[[#This Row],[Today]]),"")</f>
        <v/>
      </c>
      <c r="K19" s="5">
        <f>IF(Table11[[#This Row],[Status ]]="COMPLETED",NETWORKDAYS(Table11[[#This Row],[Date Feedback Reported to CSR]],Table11[[#This Row],[Date Task Completed]]),"")</f>
        <v>-32548</v>
      </c>
    </row>
    <row r="20" spans="1:11" ht="41.25" customHeight="1">
      <c r="A20" s="4">
        <v>45567</v>
      </c>
      <c r="B20" s="6" t="s">
        <v>57</v>
      </c>
      <c r="C20" s="4">
        <v>45567</v>
      </c>
      <c r="D20" s="5" t="s">
        <v>11</v>
      </c>
      <c r="E20" s="5"/>
      <c r="F20" s="5"/>
      <c r="G20" s="5" t="s">
        <v>31</v>
      </c>
      <c r="H20" s="5"/>
      <c r="I20" s="4">
        <f t="shared" ca="1" si="0"/>
        <v>45720</v>
      </c>
      <c r="J20" s="5" t="str">
        <f>IF(Table11[[#This Row],[Status ]]="In progress",NETWORKDAYS(Table11[[#This Row],[Date Feedback Reported to CSR]],Table11[[#This Row],[Today]]),"")</f>
        <v/>
      </c>
      <c r="K20" s="5">
        <f>IF(Table11[[#This Row],[Status ]]="COMPLETED",NETWORKDAYS(Table11[[#This Row],[Date Feedback Reported to CSR]],Table11[[#This Row],[Date Task Completed]]),"")</f>
        <v>-32548</v>
      </c>
    </row>
    <row r="21" spans="1:11" ht="30">
      <c r="A21" s="4">
        <v>45567</v>
      </c>
      <c r="B21" s="58" t="s">
        <v>58</v>
      </c>
      <c r="C21" s="4">
        <v>45567</v>
      </c>
      <c r="D21" s="5" t="s">
        <v>11</v>
      </c>
      <c r="E21" s="5"/>
      <c r="F21" s="4">
        <v>45588</v>
      </c>
      <c r="G21" s="5" t="s">
        <v>31</v>
      </c>
      <c r="H21" s="5" t="s">
        <v>59</v>
      </c>
      <c r="I21" s="4">
        <f t="shared" ca="1" si="0"/>
        <v>45720</v>
      </c>
      <c r="J21" s="84" t="str">
        <f>IF(Table11[[#This Row],[Status ]]="In progress",NETWORKDAYS(Table11[[#This Row],[Date Feedback Reported to CSR]],Table11[[#This Row],[Today]]),"")</f>
        <v/>
      </c>
      <c r="K21" s="84">
        <f>IF(Table11[[#This Row],[Status ]]="COMPLETED",NETWORKDAYS(Table11[[#This Row],[Date Feedback Reported to CSR]],Table11[[#This Row],[Date Task Completed]]),"")</f>
        <v>16</v>
      </c>
    </row>
    <row r="22" spans="1:11" ht="45.75" customHeight="1">
      <c r="A22" s="4">
        <v>45567</v>
      </c>
      <c r="B22" s="63" t="s">
        <v>60</v>
      </c>
      <c r="C22" s="4">
        <v>45567</v>
      </c>
      <c r="D22" s="5" t="s">
        <v>11</v>
      </c>
      <c r="E22" s="5"/>
      <c r="F22" s="4">
        <v>45588</v>
      </c>
      <c r="G22" s="5" t="s">
        <v>31</v>
      </c>
      <c r="H22" s="5"/>
      <c r="I22" s="4">
        <f t="shared" ca="1" si="0"/>
        <v>45720</v>
      </c>
      <c r="J22" s="84" t="str">
        <f>IF(Table11[[#This Row],[Status ]]="In progress",NETWORKDAYS(Table11[[#This Row],[Date Feedback Reported to CSR]],Table11[[#This Row],[Today]]),"")</f>
        <v/>
      </c>
      <c r="K22" s="84">
        <f>IF(Table11[[#This Row],[Status ]]="COMPLETED",NETWORKDAYS(Table11[[#This Row],[Date Feedback Reported to CSR]],Table11[[#This Row],[Date Task Completed]]),"")</f>
        <v>16</v>
      </c>
    </row>
    <row r="23" spans="1:11" ht="53.25" customHeight="1">
      <c r="A23" s="4">
        <v>45567</v>
      </c>
      <c r="B23" s="6" t="s">
        <v>61</v>
      </c>
      <c r="C23" s="4">
        <v>45567</v>
      </c>
      <c r="D23" s="5" t="s">
        <v>11</v>
      </c>
      <c r="E23" s="5"/>
      <c r="F23" s="4">
        <v>45588</v>
      </c>
      <c r="G23" s="5" t="s">
        <v>31</v>
      </c>
      <c r="H23" s="5"/>
      <c r="I23" s="4">
        <f t="shared" ca="1" si="0"/>
        <v>45720</v>
      </c>
      <c r="J23" s="84" t="str">
        <f>IF(Table11[[#This Row],[Status ]]="In progress",NETWORKDAYS(Table11[[#This Row],[Date Feedback Reported to CSR]],Table11[[#This Row],[Today]]),"")</f>
        <v/>
      </c>
      <c r="K23" s="84">
        <f>IF(Table11[[#This Row],[Status ]]="COMPLETED",NETWORKDAYS(Table11[[#This Row],[Date Feedback Reported to CSR]],Table11[[#This Row],[Date Task Completed]]),"")</f>
        <v>16</v>
      </c>
    </row>
    <row r="24" spans="1:11">
      <c r="A24" s="4">
        <v>45567</v>
      </c>
      <c r="B24" s="5" t="s">
        <v>62</v>
      </c>
      <c r="C24" s="4">
        <v>45567</v>
      </c>
      <c r="D24" s="5" t="s">
        <v>11</v>
      </c>
      <c r="E24" s="5"/>
      <c r="F24" s="5"/>
      <c r="G24" s="5" t="s">
        <v>31</v>
      </c>
      <c r="H24" s="5"/>
      <c r="I24" s="4">
        <f t="shared" ca="1" si="0"/>
        <v>45720</v>
      </c>
      <c r="J24" s="5" t="str">
        <f>IF(Table11[[#This Row],[Status ]]="In progress",NETWORKDAYS(Table11[[#This Row],[Date Feedback Reported to CSR]],Table11[[#This Row],[Today]]),"")</f>
        <v/>
      </c>
      <c r="K24" s="5">
        <f>IF(Table11[[#This Row],[Status ]]="COMPLETED",NETWORKDAYS(Table11[[#This Row],[Date Feedback Reported to CSR]],Table11[[#This Row],[Date Task Completed]]),"")</f>
        <v>-32548</v>
      </c>
    </row>
    <row r="25" spans="1:11">
      <c r="A25" s="4">
        <v>45567</v>
      </c>
      <c r="B25" s="5" t="s">
        <v>63</v>
      </c>
      <c r="C25" s="4">
        <v>45567</v>
      </c>
      <c r="D25" s="5" t="s">
        <v>11</v>
      </c>
      <c r="E25" s="5"/>
      <c r="F25" s="5"/>
      <c r="G25" s="5" t="s">
        <v>31</v>
      </c>
      <c r="H25" s="5"/>
      <c r="I25" s="4">
        <f t="shared" ca="1" si="0"/>
        <v>45720</v>
      </c>
      <c r="J25" s="5" t="str">
        <f>IF(Table11[[#This Row],[Status ]]="In progress",NETWORKDAYS(Table11[[#This Row],[Date Feedback Reported to CSR]],Table11[[#This Row],[Today]]),"")</f>
        <v/>
      </c>
      <c r="K25" s="5">
        <f>IF(Table11[[#This Row],[Status ]]="COMPLETED",NETWORKDAYS(Table11[[#This Row],[Date Feedback Reported to CSR]],Table11[[#This Row],[Date Task Completed]]),"")</f>
        <v>-32548</v>
      </c>
    </row>
    <row r="26" spans="1:11" ht="41.25" customHeight="1">
      <c r="A26" s="4">
        <v>45567</v>
      </c>
      <c r="B26" s="6" t="s">
        <v>64</v>
      </c>
      <c r="C26" s="4">
        <v>45567</v>
      </c>
      <c r="D26" s="5" t="s">
        <v>11</v>
      </c>
      <c r="E26" s="5"/>
      <c r="F26" s="5"/>
      <c r="G26" s="5" t="s">
        <v>31</v>
      </c>
      <c r="H26" s="5"/>
      <c r="I26" s="4">
        <f t="shared" ca="1" si="0"/>
        <v>45720</v>
      </c>
      <c r="J26" s="5" t="str">
        <f>IF(Table11[[#This Row],[Status ]]="In progress",NETWORKDAYS(Table11[[#This Row],[Date Feedback Reported to CSR]],Table11[[#This Row],[Today]]),"")</f>
        <v/>
      </c>
      <c r="K26" s="5">
        <f>IF(Table11[[#This Row],[Status ]]="COMPLETED",NETWORKDAYS(Table11[[#This Row],[Date Feedback Reported to CSR]],Table11[[#This Row],[Date Task Completed]]),"")</f>
        <v>-32548</v>
      </c>
    </row>
    <row r="27" spans="1:11" ht="42" customHeight="1">
      <c r="A27" s="4">
        <v>45567</v>
      </c>
      <c r="B27" s="6" t="s">
        <v>65</v>
      </c>
      <c r="C27" s="4">
        <v>45567</v>
      </c>
      <c r="D27" s="5" t="s">
        <v>11</v>
      </c>
      <c r="E27" s="5"/>
      <c r="F27" s="4">
        <v>45588</v>
      </c>
      <c r="G27" s="5" t="s">
        <v>31</v>
      </c>
      <c r="H27" s="6" t="s">
        <v>66</v>
      </c>
      <c r="I27" s="4">
        <f t="shared" ca="1" si="0"/>
        <v>45720</v>
      </c>
      <c r="J27" s="84" t="str">
        <f>IF(Table11[[#This Row],[Status ]]="In progress",NETWORKDAYS(Table11[[#This Row],[Date Feedback Reported to CSR]],Table11[[#This Row],[Today]]),"")</f>
        <v/>
      </c>
      <c r="K27" s="84">
        <f>IF(Table11[[#This Row],[Status ]]="COMPLETED",NETWORKDAYS(Table11[[#This Row],[Date Feedback Reported to CSR]],Table11[[#This Row],[Date Task Completed]]),"")</f>
        <v>16</v>
      </c>
    </row>
    <row r="28" spans="1:11" ht="36" customHeight="1">
      <c r="A28" s="4">
        <v>45567</v>
      </c>
      <c r="B28" s="6" t="s">
        <v>67</v>
      </c>
      <c r="C28" s="4">
        <v>45567</v>
      </c>
      <c r="D28" s="5" t="s">
        <v>11</v>
      </c>
      <c r="E28" s="5"/>
      <c r="F28" s="4">
        <v>45588</v>
      </c>
      <c r="G28" s="5" t="s">
        <v>31</v>
      </c>
      <c r="H28" s="5"/>
      <c r="I28" s="4">
        <f t="shared" ca="1" si="0"/>
        <v>45720</v>
      </c>
      <c r="J28" s="5" t="str">
        <f>IF(Table11[[#This Row],[Status ]]="In progress",NETWORKDAYS(Table11[[#This Row],[Date Feedback Reported to CSR]],Table11[[#This Row],[Today]]),"")</f>
        <v/>
      </c>
      <c r="K28" s="5">
        <f>IF(Table11[[#This Row],[Status ]]="COMPLETED",NETWORKDAYS(Table11[[#This Row],[Date Feedback Reported to CSR]],Table11[[#This Row],[Date Task Completed]]),"")</f>
        <v>16</v>
      </c>
    </row>
    <row r="29" spans="1:11" ht="33" customHeight="1">
      <c r="A29" s="4">
        <v>45567</v>
      </c>
      <c r="B29" s="5" t="s">
        <v>68</v>
      </c>
      <c r="C29" s="4">
        <v>45567</v>
      </c>
      <c r="D29" s="5" t="s">
        <v>11</v>
      </c>
      <c r="E29" s="5"/>
      <c r="F29" s="4">
        <v>45588</v>
      </c>
      <c r="G29" s="5" t="s">
        <v>31</v>
      </c>
      <c r="H29" s="5"/>
      <c r="I29" s="4">
        <f t="shared" ca="1" si="0"/>
        <v>45720</v>
      </c>
      <c r="J29" s="5" t="str">
        <f>IF(Table11[[#This Row],[Status ]]="In progress",NETWORKDAYS(Table11[[#This Row],[Date Feedback Reported to CSR]],Table11[[#This Row],[Today]]),"")</f>
        <v/>
      </c>
      <c r="K29" s="5">
        <f>IF(Table11[[#This Row],[Status ]]="COMPLETED",NETWORKDAYS(Table11[[#This Row],[Date Feedback Reported to CSR]],Table11[[#This Row],[Date Task Completed]]),"")</f>
        <v>16</v>
      </c>
    </row>
    <row r="30" spans="1:11" ht="47.25" customHeight="1">
      <c r="A30" s="4">
        <v>45567</v>
      </c>
      <c r="B30" s="6" t="s">
        <v>69</v>
      </c>
      <c r="C30" s="4">
        <v>45567</v>
      </c>
      <c r="D30" s="5" t="s">
        <v>11</v>
      </c>
      <c r="E30" s="5"/>
      <c r="F30" s="4">
        <v>45588</v>
      </c>
      <c r="G30" s="5" t="s">
        <v>31</v>
      </c>
      <c r="H30" s="5"/>
      <c r="I30" s="4">
        <f t="shared" ca="1" si="0"/>
        <v>45720</v>
      </c>
      <c r="J30" s="5" t="str">
        <f>IF(Table11[[#This Row],[Status ]]="In progress",NETWORKDAYS(Table11[[#This Row],[Date Feedback Reported to CSR]],Table11[[#This Row],[Today]]),"")</f>
        <v/>
      </c>
      <c r="K30" s="5">
        <f>IF(Table11[[#This Row],[Status ]]="COMPLETED",NETWORKDAYS(Table11[[#This Row],[Date Feedback Reported to CSR]],Table11[[#This Row],[Date Task Completed]]),"")</f>
        <v>16</v>
      </c>
    </row>
    <row r="31" spans="1:11" ht="66.75" customHeight="1">
      <c r="A31" s="4">
        <v>45567</v>
      </c>
      <c r="B31" s="5" t="s">
        <v>70</v>
      </c>
      <c r="C31" s="4">
        <v>45567</v>
      </c>
      <c r="D31" s="5" t="s">
        <v>10</v>
      </c>
      <c r="E31" s="5"/>
      <c r="F31" s="5"/>
      <c r="G31" s="5" t="s">
        <v>31</v>
      </c>
      <c r="H31" s="6" t="s">
        <v>71</v>
      </c>
      <c r="I31" s="5">
        <f t="shared" ref="I31:I63" ca="1" si="1">TODAY()</f>
        <v>45720</v>
      </c>
      <c r="J31" s="5">
        <f ca="1">IF(Table11[[#This Row],[Status ]]="In progress",NETWORKDAYS(Table11[[#This Row],[Date Feedback Reported to CSR]],Table11[[#This Row],[Today]]),"")</f>
        <v>110</v>
      </c>
      <c r="K31" s="5" t="str">
        <f>IF(Table11[[#This Row],[Status ]]="COMPLETED",NETWORKDAYS(Table11[[#This Row],[Date Feedback Reported to CSR]],Table11[[#This Row],[Date Task Completed]]),"")</f>
        <v/>
      </c>
    </row>
    <row r="32" spans="1:11" ht="68.25" customHeight="1">
      <c r="A32" s="4">
        <v>45569</v>
      </c>
      <c r="B32" s="6" t="s">
        <v>72</v>
      </c>
      <c r="C32" s="4">
        <v>45569</v>
      </c>
      <c r="D32" s="5" t="s">
        <v>11</v>
      </c>
      <c r="E32" s="5"/>
      <c r="F32" s="4">
        <v>45594</v>
      </c>
      <c r="G32" s="5"/>
      <c r="H32" s="6" t="s">
        <v>73</v>
      </c>
      <c r="I32" s="5">
        <f t="shared" ca="1" si="1"/>
        <v>45720</v>
      </c>
      <c r="J32" s="84" t="str">
        <f>IF(Table11[[#This Row],[Status ]]="In progress",NETWORKDAYS(Table11[[#This Row],[Date Feedback Reported to CSR]],Table11[[#This Row],[Today]]),"")</f>
        <v/>
      </c>
      <c r="K32" s="84">
        <f>IF(Table11[[#This Row],[Status ]]="COMPLETED",NETWORKDAYS(Table11[[#This Row],[Date Feedback Reported to CSR]],Table11[[#This Row],[Date Task Completed]]),"")</f>
        <v>18</v>
      </c>
    </row>
    <row r="33" spans="1:11" ht="45">
      <c r="A33" s="4">
        <v>45569</v>
      </c>
      <c r="B33" s="6" t="s">
        <v>74</v>
      </c>
      <c r="C33" s="4">
        <v>45569</v>
      </c>
      <c r="D33" s="5" t="s">
        <v>11</v>
      </c>
      <c r="E33" s="5"/>
      <c r="F33" s="5"/>
      <c r="G33" s="5"/>
      <c r="H33" s="5"/>
      <c r="I33" s="5">
        <f t="shared" ca="1" si="1"/>
        <v>45720</v>
      </c>
      <c r="J33" s="5" t="str">
        <f>IF(Table11[[#This Row],[Status ]]="In progress",NETWORKDAYS(Table11[[#This Row],[Date Feedback Reported to CSR]],Table11[[#This Row],[Today]]),"")</f>
        <v/>
      </c>
      <c r="K33" s="5">
        <f>IF(Table11[[#This Row],[Status ]]="COMPLETED",NETWORKDAYS(Table11[[#This Row],[Date Feedback Reported to CSR]],Table11[[#This Row],[Date Task Completed]]),"")</f>
        <v>-32550</v>
      </c>
    </row>
    <row r="34" spans="1:11">
      <c r="A34" s="4">
        <v>45569</v>
      </c>
      <c r="B34" s="6" t="s">
        <v>75</v>
      </c>
      <c r="C34" s="4">
        <v>45569</v>
      </c>
      <c r="D34" s="5" t="s">
        <v>11</v>
      </c>
      <c r="E34" s="5"/>
      <c r="F34" s="4">
        <v>45588</v>
      </c>
      <c r="G34" s="5"/>
      <c r="H34" s="5"/>
      <c r="I34" s="5">
        <f t="shared" ca="1" si="1"/>
        <v>45720</v>
      </c>
      <c r="J34" s="84" t="str">
        <f>IF(Table11[[#This Row],[Status ]]="In progress",NETWORKDAYS(Table11[[#This Row],[Date Feedback Reported to CSR]],Table11[[#This Row],[Today]]),"")</f>
        <v/>
      </c>
      <c r="K34" s="84">
        <f>IF(Table11[[#This Row],[Status ]]="COMPLETED",NETWORKDAYS(Table11[[#This Row],[Date Feedback Reported to CSR]],Table11[[#This Row],[Date Task Completed]]),"")</f>
        <v>14</v>
      </c>
    </row>
    <row r="35" spans="1:11">
      <c r="A35" s="4">
        <v>45569</v>
      </c>
      <c r="B35" s="6" t="s">
        <v>76</v>
      </c>
      <c r="C35" s="4">
        <v>45569</v>
      </c>
      <c r="D35" s="5" t="s">
        <v>11</v>
      </c>
      <c r="E35" s="5"/>
      <c r="F35" s="4">
        <v>45594</v>
      </c>
      <c r="G35" s="5"/>
      <c r="H35" s="5"/>
      <c r="I35" s="5">
        <f t="shared" ca="1" si="1"/>
        <v>45720</v>
      </c>
      <c r="J35" s="84" t="str">
        <f>IF(Table11[[#This Row],[Status ]]="In progress",NETWORKDAYS(Table11[[#This Row],[Date Feedback Reported to CSR]],Table11[[#This Row],[Today]]),"")</f>
        <v/>
      </c>
      <c r="K35" s="84">
        <f>IF(Table11[[#This Row],[Status ]]="COMPLETED",NETWORKDAYS(Table11[[#This Row],[Date Feedback Reported to CSR]],Table11[[#This Row],[Date Task Completed]]),"")</f>
        <v>18</v>
      </c>
    </row>
    <row r="36" spans="1:11">
      <c r="A36" s="4">
        <v>45569</v>
      </c>
      <c r="B36" s="6" t="s">
        <v>77</v>
      </c>
      <c r="C36" s="4">
        <v>45569</v>
      </c>
      <c r="D36" s="5" t="s">
        <v>11</v>
      </c>
      <c r="E36" s="5"/>
      <c r="F36" s="4">
        <v>45594</v>
      </c>
      <c r="G36" s="5"/>
      <c r="H36" s="5"/>
      <c r="I36" s="5">
        <f t="shared" ca="1" si="1"/>
        <v>45720</v>
      </c>
      <c r="J36" s="84" t="str">
        <f>IF(Table11[[#This Row],[Status ]]="In progress",NETWORKDAYS(Table11[[#This Row],[Date Feedback Reported to CSR]],Table11[[#This Row],[Today]]),"")</f>
        <v/>
      </c>
      <c r="K36" s="84">
        <f>IF(Table11[[#This Row],[Status ]]="COMPLETED",NETWORKDAYS(Table11[[#This Row],[Date Feedback Reported to CSR]],Table11[[#This Row],[Date Task Completed]]),"")</f>
        <v>18</v>
      </c>
    </row>
    <row r="37" spans="1:11">
      <c r="A37" s="4">
        <v>45569</v>
      </c>
      <c r="B37" s="6" t="s">
        <v>78</v>
      </c>
      <c r="C37" s="4">
        <v>45569</v>
      </c>
      <c r="D37" s="5" t="s">
        <v>11</v>
      </c>
      <c r="E37" s="5"/>
      <c r="F37" s="4">
        <v>45594</v>
      </c>
      <c r="G37" s="5"/>
      <c r="H37" s="5"/>
      <c r="I37" s="5">
        <f t="shared" ca="1" si="1"/>
        <v>45720</v>
      </c>
      <c r="J37" s="84" t="str">
        <f>IF(Table11[[#This Row],[Status ]]="In progress",NETWORKDAYS(Table11[[#This Row],[Date Feedback Reported to CSR]],Table11[[#This Row],[Today]]),"")</f>
        <v/>
      </c>
      <c r="K37" s="84">
        <f>IF(Table11[[#This Row],[Status ]]="COMPLETED",NETWORKDAYS(Table11[[#This Row],[Date Feedback Reported to CSR]],Table11[[#This Row],[Date Task Completed]]),"")</f>
        <v>18</v>
      </c>
    </row>
    <row r="38" spans="1:11" ht="30">
      <c r="A38" s="4">
        <v>45569</v>
      </c>
      <c r="B38" s="6" t="s">
        <v>79</v>
      </c>
      <c r="C38" s="4">
        <v>45569</v>
      </c>
      <c r="D38" s="5" t="s">
        <v>11</v>
      </c>
      <c r="E38" s="5"/>
      <c r="F38" s="4">
        <v>45594</v>
      </c>
      <c r="G38" s="5"/>
      <c r="H38" s="5"/>
      <c r="I38" s="5">
        <f t="shared" ca="1" si="1"/>
        <v>45720</v>
      </c>
      <c r="J38" s="84" t="str">
        <f>IF(Table11[[#This Row],[Status ]]="In progress",NETWORKDAYS(Table11[[#This Row],[Date Feedback Reported to CSR]],Table11[[#This Row],[Today]]),"")</f>
        <v/>
      </c>
      <c r="K38" s="84">
        <f>IF(Table11[[#This Row],[Status ]]="COMPLETED",NETWORKDAYS(Table11[[#This Row],[Date Feedback Reported to CSR]],Table11[[#This Row],[Date Task Completed]]),"")</f>
        <v>18</v>
      </c>
    </row>
    <row r="39" spans="1:11" ht="30">
      <c r="A39" s="4">
        <v>45569</v>
      </c>
      <c r="B39" s="6" t="s">
        <v>80</v>
      </c>
      <c r="C39" s="4">
        <v>45569</v>
      </c>
      <c r="D39" s="5" t="s">
        <v>11</v>
      </c>
      <c r="E39" s="5"/>
      <c r="F39" s="4">
        <v>45601</v>
      </c>
      <c r="G39" s="5"/>
      <c r="H39" s="5"/>
      <c r="I39" s="5">
        <f t="shared" ca="1" si="1"/>
        <v>45720</v>
      </c>
      <c r="J39" s="84" t="str">
        <f>IF(Table11[[#This Row],[Status ]]="In progress",NETWORKDAYS(Table11[[#This Row],[Date Feedback Reported to CSR]],Table11[[#This Row],[Today]]),"")</f>
        <v/>
      </c>
      <c r="K39" s="84">
        <f>IF(Table11[[#This Row],[Status ]]="COMPLETED",NETWORKDAYS(Table11[[#This Row],[Date Feedback Reported to CSR]],Table11[[#This Row],[Date Task Completed]]),"")</f>
        <v>23</v>
      </c>
    </row>
    <row r="40" spans="1:11" ht="45" customHeight="1">
      <c r="A40" s="4">
        <v>45569</v>
      </c>
      <c r="B40" s="5" t="s">
        <v>81</v>
      </c>
      <c r="C40" s="4">
        <v>45569</v>
      </c>
      <c r="D40" s="5" t="s">
        <v>11</v>
      </c>
      <c r="E40" s="5"/>
      <c r="F40" s="4">
        <v>45588</v>
      </c>
      <c r="G40" s="5" t="s">
        <v>82</v>
      </c>
      <c r="H40" s="5"/>
      <c r="I40" s="5">
        <f t="shared" ca="1" si="1"/>
        <v>45720</v>
      </c>
      <c r="J40" s="5" t="str">
        <f>IF(Table11[[#This Row],[Status ]]="In progress",NETWORKDAYS(Table11[[#This Row],[Date Feedback Reported to CSR]],Table11[[#This Row],[Today]]),"")</f>
        <v/>
      </c>
      <c r="K40" s="5">
        <f>IF(Table11[[#This Row],[Status ]]="COMPLETED",NETWORKDAYS(Table11[[#This Row],[Date Feedback Reported to CSR]],Table11[[#This Row],[Date Task Completed]]),"")</f>
        <v>14</v>
      </c>
    </row>
    <row r="41" spans="1:11">
      <c r="A41" s="4">
        <v>45569</v>
      </c>
      <c r="B41" s="6" t="s">
        <v>83</v>
      </c>
      <c r="C41" s="4">
        <v>45569</v>
      </c>
      <c r="D41" s="5" t="s">
        <v>11</v>
      </c>
      <c r="E41" s="5"/>
      <c r="F41" s="4">
        <v>45601</v>
      </c>
      <c r="G41" s="5"/>
      <c r="H41" s="5"/>
      <c r="I41" s="5">
        <f t="shared" ca="1" si="1"/>
        <v>45720</v>
      </c>
      <c r="J41" s="84" t="str">
        <f>IF(Table11[[#This Row],[Status ]]="In progress",NETWORKDAYS(Table11[[#This Row],[Date Feedback Reported to CSR]],Table11[[#This Row],[Today]]),"")</f>
        <v/>
      </c>
      <c r="K41" s="84">
        <f>IF(Table11[[#This Row],[Status ]]="COMPLETED",NETWORKDAYS(Table11[[#This Row],[Date Feedback Reported to CSR]],Table11[[#This Row],[Date Task Completed]]),"")</f>
        <v>23</v>
      </c>
    </row>
    <row r="42" spans="1:11">
      <c r="A42" s="4">
        <v>45569</v>
      </c>
      <c r="B42" s="6" t="s">
        <v>84</v>
      </c>
      <c r="C42" s="4">
        <v>45569</v>
      </c>
      <c r="D42" s="5" t="s">
        <v>11</v>
      </c>
      <c r="E42" s="5"/>
      <c r="F42" s="4">
        <v>45601</v>
      </c>
      <c r="G42" s="5"/>
      <c r="H42" s="5"/>
      <c r="I42" s="5">
        <f t="shared" ca="1" si="1"/>
        <v>45720</v>
      </c>
      <c r="J42" s="84" t="str">
        <f>IF(Table11[[#This Row],[Status ]]="In progress",NETWORKDAYS(Table11[[#This Row],[Date Feedback Reported to CSR]],Table11[[#This Row],[Today]]),"")</f>
        <v/>
      </c>
      <c r="K42" s="84">
        <f>IF(Table11[[#This Row],[Status ]]="COMPLETED",NETWORKDAYS(Table11[[#This Row],[Date Feedback Reported to CSR]],Table11[[#This Row],[Date Task Completed]]),"")</f>
        <v>23</v>
      </c>
    </row>
    <row r="43" spans="1:11">
      <c r="A43" s="4">
        <v>45588</v>
      </c>
      <c r="B43" s="6" t="s">
        <v>85</v>
      </c>
      <c r="C43" s="4">
        <v>45588</v>
      </c>
      <c r="D43" s="5" t="s">
        <v>11</v>
      </c>
      <c r="E43" s="5"/>
      <c r="F43" s="4">
        <v>45601</v>
      </c>
      <c r="G43" s="5"/>
      <c r="H43" s="5"/>
      <c r="I43" s="5">
        <f t="shared" ca="1" si="1"/>
        <v>45720</v>
      </c>
      <c r="J43" s="84" t="str">
        <f>IF(Table11[[#This Row],[Status ]]="In progress",NETWORKDAYS(Table11[[#This Row],[Date Feedback Reported to CSR]],Table11[[#This Row],[Today]]),"")</f>
        <v/>
      </c>
      <c r="K43" s="84">
        <f>IF(Table11[[#This Row],[Status ]]="COMPLETED",NETWORKDAYS(Table11[[#This Row],[Date Feedback Reported to CSR]],Table11[[#This Row],[Date Task Completed]]),"")</f>
        <v>10</v>
      </c>
    </row>
    <row r="44" spans="1:11" ht="32.25" customHeight="1">
      <c r="A44" s="4">
        <v>45588</v>
      </c>
      <c r="B44" s="6" t="s">
        <v>86</v>
      </c>
      <c r="C44" s="4">
        <v>45588</v>
      </c>
      <c r="D44" s="5" t="s">
        <v>11</v>
      </c>
      <c r="E44" s="5"/>
      <c r="F44" s="4">
        <v>45601</v>
      </c>
      <c r="G44" s="5"/>
      <c r="H44" s="99" t="s">
        <v>87</v>
      </c>
      <c r="I44" s="5">
        <f t="shared" ca="1" si="1"/>
        <v>45720</v>
      </c>
      <c r="J44" s="84" t="str">
        <f>IF(Table11[[#This Row],[Status ]]="In progress",NETWORKDAYS(Table11[[#This Row],[Date Feedback Reported to CSR]],Table11[[#This Row],[Today]]),"")</f>
        <v/>
      </c>
      <c r="K44" s="84">
        <f>IF(Table11[[#This Row],[Status ]]="COMPLETED",NETWORKDAYS(Table11[[#This Row],[Date Feedback Reported to CSR]],Table11[[#This Row],[Date Task Completed]]),"")</f>
        <v>10</v>
      </c>
    </row>
    <row r="45" spans="1:11" ht="30">
      <c r="A45" s="4">
        <v>45588</v>
      </c>
      <c r="B45" s="6" t="s">
        <v>88</v>
      </c>
      <c r="C45" s="4">
        <v>45588</v>
      </c>
      <c r="D45" s="5" t="s">
        <v>11</v>
      </c>
      <c r="E45" s="5"/>
      <c r="F45" s="4">
        <v>45601</v>
      </c>
      <c r="G45" s="5"/>
      <c r="H45" s="5"/>
      <c r="I45" s="5">
        <f t="shared" ca="1" si="1"/>
        <v>45720</v>
      </c>
      <c r="J45" s="84" t="str">
        <f>IF(Table11[[#This Row],[Status ]]="In progress",NETWORKDAYS(Table11[[#This Row],[Date Feedback Reported to CSR]],Table11[[#This Row],[Today]]),"")</f>
        <v/>
      </c>
      <c r="K45" s="84">
        <f>IF(Table11[[#This Row],[Status ]]="COMPLETED",NETWORKDAYS(Table11[[#This Row],[Date Feedback Reported to CSR]],Table11[[#This Row],[Date Task Completed]]),"")</f>
        <v>10</v>
      </c>
    </row>
    <row r="46" spans="1:11" ht="56.25" customHeight="1">
      <c r="A46" s="4">
        <v>45588</v>
      </c>
      <c r="B46" s="6" t="s">
        <v>89</v>
      </c>
      <c r="C46" s="4">
        <v>45588</v>
      </c>
      <c r="D46" s="5" t="s">
        <v>45</v>
      </c>
      <c r="E46" s="5"/>
      <c r="F46" s="4">
        <v>45601</v>
      </c>
      <c r="G46" s="5"/>
      <c r="H46" s="5"/>
      <c r="I46" s="5">
        <f t="shared" ca="1" si="1"/>
        <v>45720</v>
      </c>
      <c r="J46" s="84" t="str">
        <f>IF(Table11[[#This Row],[Status ]]="In progress",NETWORKDAYS(Table11[[#This Row],[Date Feedback Reported to CSR]],Table11[[#This Row],[Today]]),"")</f>
        <v/>
      </c>
      <c r="K46" s="84">
        <f>IF(Table11[[#This Row],[Status ]]="COMPLETED",NETWORKDAYS(Table11[[#This Row],[Date Feedback Reported to CSR]],Table11[[#This Row],[Date Task Completed]]),"")</f>
        <v>10</v>
      </c>
    </row>
    <row r="47" spans="1:11" ht="87" customHeight="1">
      <c r="A47" s="4">
        <v>45588</v>
      </c>
      <c r="B47" s="6" t="s">
        <v>90</v>
      </c>
      <c r="C47" s="4">
        <v>45588</v>
      </c>
      <c r="D47" s="5" t="s">
        <v>38</v>
      </c>
      <c r="E47" s="5"/>
      <c r="F47" s="5"/>
      <c r="G47" s="5"/>
      <c r="H47" s="5" t="s">
        <v>91</v>
      </c>
      <c r="I47" s="5">
        <f t="shared" ca="1" si="1"/>
        <v>45720</v>
      </c>
      <c r="J47" s="84" t="str">
        <f>IF(Table11[[#This Row],[Status ]]="In progress",NETWORKDAYS(Table11[[#This Row],[Date Feedback Reported to CSR]],Table11[[#This Row],[Today]]),"")</f>
        <v/>
      </c>
      <c r="K47" s="84">
        <f>IF(Table11[[#This Row],[Status ]]="COMPLETED",NETWORKDAYS(Table11[[#This Row],[Date Feedback Reported to CSR]],Table11[[#This Row],[Date Task Completed]]),"")</f>
        <v>-32563</v>
      </c>
    </row>
    <row r="48" spans="1:11" ht="80.25" customHeight="1">
      <c r="A48" s="4">
        <v>45588</v>
      </c>
      <c r="B48" s="70" t="s">
        <v>92</v>
      </c>
      <c r="C48" s="4">
        <v>45588</v>
      </c>
      <c r="D48" s="5" t="s">
        <v>38</v>
      </c>
      <c r="E48" s="5"/>
      <c r="F48" s="5"/>
      <c r="G48" s="5"/>
      <c r="H48" s="70" t="s">
        <v>93</v>
      </c>
      <c r="I48" s="5">
        <f t="shared" ca="1" si="1"/>
        <v>45720</v>
      </c>
      <c r="J48" s="84" t="str">
        <f>IF(Table11[[#This Row],[Status ]]="In progress",NETWORKDAYS(Table11[[#This Row],[Date Feedback Reported to CSR]],Table11[[#This Row],[Today]]),"")</f>
        <v/>
      </c>
      <c r="K48" s="84">
        <f>IF(Table11[[#This Row],[Status ]]="COMPLETED",NETWORKDAYS(Table11[[#This Row],[Date Feedback Reported to CSR]],Table11[[#This Row],[Date Task Completed]]),"")</f>
        <v>-32563</v>
      </c>
    </row>
    <row r="49" spans="1:11" ht="73.5" customHeight="1">
      <c r="A49" s="4">
        <v>45588</v>
      </c>
      <c r="B49" s="6" t="s">
        <v>94</v>
      </c>
      <c r="C49" s="4">
        <v>45588</v>
      </c>
      <c r="D49" s="5" t="s">
        <v>11</v>
      </c>
      <c r="E49" s="5"/>
      <c r="F49" s="5"/>
      <c r="G49" s="5"/>
      <c r="H49" s="6" t="s">
        <v>95</v>
      </c>
      <c r="I49" s="5">
        <f t="shared" ca="1" si="1"/>
        <v>45720</v>
      </c>
      <c r="J49" s="5" t="str">
        <f>IF(Table11[[#This Row],[Status ]]="In progress",NETWORKDAYS(Table11[[#This Row],[Date Feedback Reported to CSR]],Table11[[#This Row],[Today]]),"")</f>
        <v/>
      </c>
      <c r="K49" s="5">
        <f>IF(Table11[[#This Row],[Status ]]="COMPLETED",NETWORKDAYS(Table11[[#This Row],[Date Feedback Reported to CSR]],Table11[[#This Row],[Date Task Completed]]),"")</f>
        <v>-32563</v>
      </c>
    </row>
    <row r="50" spans="1:11" ht="96" customHeight="1">
      <c r="A50" s="4">
        <v>45588</v>
      </c>
      <c r="B50" s="99" t="s">
        <v>96</v>
      </c>
      <c r="C50" s="4">
        <v>45588</v>
      </c>
      <c r="D50" s="5" t="s">
        <v>45</v>
      </c>
      <c r="E50" s="5"/>
      <c r="F50" s="4">
        <v>45588</v>
      </c>
      <c r="G50" s="5"/>
      <c r="H50" s="5"/>
      <c r="I50" s="5">
        <f t="shared" ca="1" si="1"/>
        <v>45720</v>
      </c>
      <c r="J50" s="84" t="str">
        <f>IF(Table11[[#This Row],[Status ]]="In progress",NETWORKDAYS(Table11[[#This Row],[Date Feedback Reported to CSR]],Table11[[#This Row],[Today]]),"")</f>
        <v/>
      </c>
      <c r="K50" s="84">
        <f>IF(Table11[[#This Row],[Status ]]="COMPLETED",NETWORKDAYS(Table11[[#This Row],[Date Feedback Reported to CSR]],Table11[[#This Row],[Date Task Completed]]),"")</f>
        <v>1</v>
      </c>
    </row>
    <row r="51" spans="1:11" ht="33.75" customHeight="1">
      <c r="A51" s="4">
        <v>45588</v>
      </c>
      <c r="B51" s="6" t="s">
        <v>97</v>
      </c>
      <c r="C51" s="4">
        <v>45588</v>
      </c>
      <c r="D51" s="5" t="s">
        <v>11</v>
      </c>
      <c r="E51" s="5"/>
      <c r="F51" s="4">
        <v>45601</v>
      </c>
      <c r="G51" s="5"/>
      <c r="H51" s="5"/>
      <c r="I51" s="5">
        <f t="shared" ca="1" si="1"/>
        <v>45720</v>
      </c>
      <c r="J51" s="84" t="str">
        <f>IF(Table11[[#This Row],[Status ]]="In progress",NETWORKDAYS(Table11[[#This Row],[Date Feedback Reported to CSR]],Table11[[#This Row],[Today]]),"")</f>
        <v/>
      </c>
      <c r="K51" s="84">
        <f>IF(Table11[[#This Row],[Status ]]="COMPLETED",NETWORKDAYS(Table11[[#This Row],[Date Feedback Reported to CSR]],Table11[[#This Row],[Date Task Completed]]),"")</f>
        <v>10</v>
      </c>
    </row>
    <row r="52" spans="1:11" ht="101.25" customHeight="1">
      <c r="A52" s="4">
        <v>45594</v>
      </c>
      <c r="B52" s="6" t="s">
        <v>98</v>
      </c>
      <c r="C52" s="4">
        <v>45594</v>
      </c>
      <c r="D52" s="5" t="s">
        <v>45</v>
      </c>
      <c r="E52" s="5"/>
      <c r="F52" s="4">
        <v>45601</v>
      </c>
      <c r="G52" s="5"/>
      <c r="H52" s="5"/>
      <c r="I52" s="5">
        <f t="shared" ca="1" si="1"/>
        <v>45720</v>
      </c>
      <c r="J52" s="84" t="str">
        <f>IF(Table11[[#This Row],[Status ]]="In progress",NETWORKDAYS(Table11[[#This Row],[Date Feedback Reported to CSR]],Table11[[#This Row],[Today]]),"")</f>
        <v/>
      </c>
      <c r="K52" s="84">
        <f>IF(Table11[[#This Row],[Status ]]="COMPLETED",NETWORKDAYS(Table11[[#This Row],[Date Feedback Reported to CSR]],Table11[[#This Row],[Date Task Completed]]),"")</f>
        <v>6</v>
      </c>
    </row>
    <row r="53" spans="1:11" ht="71.25" customHeight="1">
      <c r="A53" s="4">
        <v>45594</v>
      </c>
      <c r="B53" s="6" t="s">
        <v>99</v>
      </c>
      <c r="C53" s="4">
        <v>45594</v>
      </c>
      <c r="D53" s="5" t="s">
        <v>11</v>
      </c>
      <c r="E53" s="5"/>
      <c r="F53" s="4">
        <v>45601</v>
      </c>
      <c r="G53" s="5"/>
      <c r="H53" s="5"/>
      <c r="I53" s="5">
        <f t="shared" ca="1" si="1"/>
        <v>45720</v>
      </c>
      <c r="J53" s="84" t="str">
        <f>IF(Table11[[#This Row],[Status ]]="In progress",NETWORKDAYS(Table11[[#This Row],[Date Feedback Reported to CSR]],Table11[[#This Row],[Today]]),"")</f>
        <v/>
      </c>
      <c r="K53" s="84">
        <f>IF(Table11[[#This Row],[Status ]]="COMPLETED",NETWORKDAYS(Table11[[#This Row],[Date Feedback Reported to CSR]],Table11[[#This Row],[Date Task Completed]]),"")</f>
        <v>6</v>
      </c>
    </row>
    <row r="54" spans="1:11" ht="55.5" customHeight="1">
      <c r="A54" s="4">
        <v>45594</v>
      </c>
      <c r="B54" s="6" t="s">
        <v>100</v>
      </c>
      <c r="C54" s="4">
        <v>45594</v>
      </c>
      <c r="D54" s="5" t="s">
        <v>11</v>
      </c>
      <c r="E54" s="5"/>
      <c r="F54" s="4">
        <v>45601</v>
      </c>
      <c r="G54" s="5"/>
      <c r="H54" s="5"/>
      <c r="I54" s="5">
        <f t="shared" ca="1" si="1"/>
        <v>45720</v>
      </c>
      <c r="J54" s="84" t="str">
        <f>IF(Table11[[#This Row],[Status ]]="In progress",NETWORKDAYS(Table11[[#This Row],[Date Feedback Reported to CSR]],Table11[[#This Row],[Today]]),"")</f>
        <v/>
      </c>
      <c r="K54" s="84">
        <f>IF(Table11[[#This Row],[Status ]]="COMPLETED",NETWORKDAYS(Table11[[#This Row],[Date Feedback Reported to CSR]],Table11[[#This Row],[Date Task Completed]]),"")</f>
        <v>6</v>
      </c>
    </row>
    <row r="55" spans="1:11" ht="69.75" customHeight="1">
      <c r="A55" s="4">
        <v>45594</v>
      </c>
      <c r="B55" s="6" t="s">
        <v>101</v>
      </c>
      <c r="C55" s="4">
        <v>45594</v>
      </c>
      <c r="D55" s="5" t="s">
        <v>11</v>
      </c>
      <c r="E55" s="5"/>
      <c r="F55" s="4">
        <v>45601</v>
      </c>
      <c r="G55" s="5"/>
      <c r="H55" s="5"/>
      <c r="I55" s="5">
        <f t="shared" ca="1" si="1"/>
        <v>45720</v>
      </c>
      <c r="J55" s="84" t="str">
        <f>IF(Table11[[#This Row],[Status ]]="In progress",NETWORKDAYS(Table11[[#This Row],[Date Feedback Reported to CSR]],Table11[[#This Row],[Today]]),"")</f>
        <v/>
      </c>
      <c r="K55" s="84">
        <f>IF(Table11[[#This Row],[Status ]]="COMPLETED",NETWORKDAYS(Table11[[#This Row],[Date Feedback Reported to CSR]],Table11[[#This Row],[Date Task Completed]]),"")</f>
        <v>6</v>
      </c>
    </row>
    <row r="56" spans="1:11" ht="126" customHeight="1">
      <c r="A56" s="4">
        <v>45594</v>
      </c>
      <c r="B56" s="6" t="s">
        <v>102</v>
      </c>
      <c r="C56" s="4">
        <v>45594</v>
      </c>
      <c r="D56" s="5" t="s">
        <v>38</v>
      </c>
      <c r="E56" s="5"/>
      <c r="F56" s="5"/>
      <c r="G56" s="5"/>
      <c r="H56" s="6" t="s">
        <v>103</v>
      </c>
      <c r="I56" s="5">
        <f t="shared" ca="1" si="1"/>
        <v>45720</v>
      </c>
      <c r="J56" s="84" t="str">
        <f>IF(Table11[[#This Row],[Status ]]="In progress",NETWORKDAYS(Table11[[#This Row],[Date Feedback Reported to CSR]],Table11[[#This Row],[Today]]),"")</f>
        <v/>
      </c>
      <c r="K56" s="84">
        <f>IF(Table11[[#This Row],[Status ]]="COMPLETED",NETWORKDAYS(Table11[[#This Row],[Date Feedback Reported to CSR]],Table11[[#This Row],[Date Task Completed]]),"")</f>
        <v>-32567</v>
      </c>
    </row>
    <row r="57" spans="1:11" ht="42.75" customHeight="1">
      <c r="A57" s="4">
        <v>45594</v>
      </c>
      <c r="B57" s="6" t="s">
        <v>104</v>
      </c>
      <c r="C57" s="4">
        <v>45594</v>
      </c>
      <c r="D57" s="5" t="s">
        <v>38</v>
      </c>
      <c r="E57" s="5"/>
      <c r="F57" s="4">
        <v>45601</v>
      </c>
      <c r="G57" s="5"/>
      <c r="H57" s="5"/>
      <c r="I57" s="5">
        <f t="shared" ca="1" si="1"/>
        <v>45720</v>
      </c>
      <c r="J57" s="84" t="str">
        <f>IF(Table11[[#This Row],[Status ]]="In progress",NETWORKDAYS(Table11[[#This Row],[Date Feedback Reported to CSR]],Table11[[#This Row],[Today]]),"")</f>
        <v/>
      </c>
      <c r="K57" s="84">
        <f>IF(Table11[[#This Row],[Status ]]="COMPLETED",NETWORKDAYS(Table11[[#This Row],[Date Feedback Reported to CSR]],Table11[[#This Row],[Date Task Completed]]),"")</f>
        <v>6</v>
      </c>
    </row>
    <row r="58" spans="1:11" ht="72" customHeight="1">
      <c r="A58" s="4">
        <v>45594</v>
      </c>
      <c r="B58" s="6" t="s">
        <v>105</v>
      </c>
      <c r="C58" s="4">
        <v>45594</v>
      </c>
      <c r="D58" s="5" t="s">
        <v>38</v>
      </c>
      <c r="E58" s="5"/>
      <c r="F58" s="5"/>
      <c r="G58" s="5"/>
      <c r="H58" s="5" t="s">
        <v>106</v>
      </c>
      <c r="I58" s="5">
        <f t="shared" ca="1" si="1"/>
        <v>45720</v>
      </c>
      <c r="J58" s="84" t="str">
        <f>IF(Table11[[#This Row],[Status ]]="In progress",NETWORKDAYS(Table11[[#This Row],[Date Feedback Reported to CSR]],Table11[[#This Row],[Today]]),"")</f>
        <v/>
      </c>
      <c r="K58" s="84">
        <f>IF(Table11[[#This Row],[Status ]]="COMPLETED",NETWORKDAYS(Table11[[#This Row],[Date Feedback Reported to CSR]],Table11[[#This Row],[Date Task Completed]]),"")</f>
        <v>-32567</v>
      </c>
    </row>
    <row r="59" spans="1:11">
      <c r="A59" s="4">
        <v>45610</v>
      </c>
      <c r="B59" s="6" t="s">
        <v>107</v>
      </c>
      <c r="C59" s="4">
        <v>45610</v>
      </c>
      <c r="D59" s="5" t="s">
        <v>38</v>
      </c>
      <c r="E59" s="5"/>
      <c r="F59" s="4">
        <v>45617</v>
      </c>
      <c r="G59" s="5"/>
      <c r="H59" s="5"/>
      <c r="I59" s="5">
        <f t="shared" ca="1" si="1"/>
        <v>45720</v>
      </c>
      <c r="J59" s="5" t="str">
        <f>IF(Table11[[#This Row],[Status ]]="In progress",NETWORKDAYS(Table11[[#This Row],[Date Feedback Reported to CSR]],Table11[[#This Row],[Today]]),"")</f>
        <v/>
      </c>
      <c r="K59" s="5">
        <f>IF(Table11[[#This Row],[Status ]]="COMPLETED",NETWORKDAYS(Table11[[#This Row],[Date Feedback Reported to CSR]],Table11[[#This Row],[Date Task Completed]]),"")</f>
        <v>6</v>
      </c>
    </row>
    <row r="60" spans="1:11">
      <c r="A60" s="4">
        <v>45610</v>
      </c>
      <c r="B60" s="6" t="s">
        <v>108</v>
      </c>
      <c r="C60" s="4">
        <v>45610</v>
      </c>
      <c r="D60" s="5" t="s">
        <v>38</v>
      </c>
      <c r="E60" s="5"/>
      <c r="F60" s="4">
        <v>45617</v>
      </c>
      <c r="G60" s="5"/>
      <c r="H60" s="5"/>
      <c r="I60" s="5">
        <f t="shared" ca="1" si="1"/>
        <v>45720</v>
      </c>
      <c r="J60" s="5" t="str">
        <f>IF(Table11[[#This Row],[Status ]]="In progress",NETWORKDAYS(Table11[[#This Row],[Date Feedback Reported to CSR]],Table11[[#This Row],[Today]]),"")</f>
        <v/>
      </c>
      <c r="K60" s="5">
        <f>IF(Table11[[#This Row],[Status ]]="COMPLETED",NETWORKDAYS(Table11[[#This Row],[Date Feedback Reported to CSR]],Table11[[#This Row],[Date Task Completed]]),"")</f>
        <v>6</v>
      </c>
    </row>
    <row r="61" spans="1:11">
      <c r="A61" s="4">
        <v>45610</v>
      </c>
      <c r="B61" s="6" t="s">
        <v>109</v>
      </c>
      <c r="C61" s="4">
        <v>45610</v>
      </c>
      <c r="D61" s="5" t="s">
        <v>38</v>
      </c>
      <c r="E61" s="5"/>
      <c r="F61" s="4">
        <v>45617</v>
      </c>
      <c r="G61" s="5"/>
      <c r="H61" s="5"/>
      <c r="I61" s="5">
        <f t="shared" ca="1" si="1"/>
        <v>45720</v>
      </c>
      <c r="J61" s="5" t="str">
        <f>IF(Table11[[#This Row],[Status ]]="In progress",NETWORKDAYS(Table11[[#This Row],[Date Feedback Reported to CSR]],Table11[[#This Row],[Today]]),"")</f>
        <v/>
      </c>
      <c r="K61" s="5">
        <f>IF(Table11[[#This Row],[Status ]]="COMPLETED",NETWORKDAYS(Table11[[#This Row],[Date Feedback Reported to CSR]],Table11[[#This Row],[Date Task Completed]]),"")</f>
        <v>6</v>
      </c>
    </row>
    <row r="62" spans="1:11" ht="69" customHeight="1">
      <c r="A62" s="4">
        <v>45617</v>
      </c>
      <c r="B62" s="6" t="s">
        <v>110</v>
      </c>
      <c r="C62" s="4">
        <v>45617</v>
      </c>
      <c r="D62" s="5" t="s">
        <v>38</v>
      </c>
      <c r="E62" s="5"/>
      <c r="F62" s="4"/>
      <c r="G62" s="5"/>
      <c r="H62" s="6" t="s">
        <v>111</v>
      </c>
      <c r="I62" s="5">
        <f t="shared" ca="1" si="1"/>
        <v>45720</v>
      </c>
      <c r="J62" s="5" t="str">
        <f>IF(Table11[[#This Row],[Status ]]="In progress",NETWORKDAYS(Table11[[#This Row],[Date Feedback Reported to CSR]],Table11[[#This Row],[Today]]),"")</f>
        <v/>
      </c>
      <c r="K62" s="5">
        <f>IF(Table11[[#This Row],[Status ]]="COMPLETED",NETWORKDAYS(Table11[[#This Row],[Date Feedback Reported to CSR]],Table11[[#This Row],[Date Task Completed]]),"")</f>
        <v>-32584</v>
      </c>
    </row>
    <row r="63" spans="1:11">
      <c r="A63" s="5"/>
      <c r="B63" s="6" t="s">
        <v>112</v>
      </c>
      <c r="C63" s="5"/>
      <c r="D63" s="5" t="s">
        <v>38</v>
      </c>
      <c r="E63" s="5"/>
      <c r="F63" s="4">
        <v>45673</v>
      </c>
      <c r="G63" s="5"/>
      <c r="H63" s="5"/>
      <c r="I63" s="5">
        <f t="shared" ca="1" si="1"/>
        <v>45720</v>
      </c>
      <c r="J63" s="5" t="str">
        <f>IF(Table11[[#This Row],[Status ]]="In progress",NETWORKDAYS(Table11[[#This Row],[Date Feedback Reported to CSR]],Table11[[#This Row],[Today]]),"")</f>
        <v/>
      </c>
      <c r="K63" s="5">
        <f>IF(Table11[[#This Row],[Status ]]="COMPLETED",NETWORKDAYS(Table11[[#This Row],[Date Feedback Reported to CSR]],Table11[[#This Row],[Date Task Completed]]),"")</f>
        <v>32624</v>
      </c>
    </row>
    <row r="64" spans="1:11" ht="43.5">
      <c r="A64" s="5"/>
      <c r="B64" s="6" t="s">
        <v>113</v>
      </c>
      <c r="C64" s="4">
        <v>45671</v>
      </c>
      <c r="D64" s="5" t="s">
        <v>38</v>
      </c>
      <c r="E64" s="5"/>
      <c r="F64" s="5"/>
      <c r="G64" s="5"/>
      <c r="H64" s="5"/>
      <c r="I64" s="5">
        <f ca="1">TODAY()</f>
        <v>45720</v>
      </c>
      <c r="J64" s="5" t="str">
        <f>IF(Table11[[#This Row],[Status ]]="In progress",NETWORKDAYS(Table11[[#This Row],[Date Feedback Reported to CSR]],Table11[[#This Row],[Today]]),"")</f>
        <v/>
      </c>
      <c r="K64" s="5">
        <f>IF(Table11[[#This Row],[Status ]]="COMPLETED",NETWORKDAYS(Table11[[#This Row],[Date Feedback Reported to CSR]],Table11[[#This Row],[Date Task Completed]]),"")</f>
        <v>-32622</v>
      </c>
    </row>
    <row r="65" spans="1:11" ht="29.25">
      <c r="A65" s="5"/>
      <c r="B65" s="6" t="s">
        <v>114</v>
      </c>
      <c r="C65" s="4">
        <v>45671</v>
      </c>
      <c r="D65" s="5" t="s">
        <v>38</v>
      </c>
      <c r="E65" s="5"/>
      <c r="F65" s="5"/>
      <c r="G65" s="5"/>
      <c r="H65" s="5"/>
      <c r="I65" s="5">
        <f ca="1">TODAY()</f>
        <v>45720</v>
      </c>
      <c r="J65" s="5" t="str">
        <f>IF(Table11[[#This Row],[Status ]]="In progress",NETWORKDAYS(Table11[[#This Row],[Date Feedback Reported to CSR]],Table11[[#This Row],[Today]]),"")</f>
        <v/>
      </c>
      <c r="K65" s="5">
        <f>IF(Table11[[#This Row],[Status ]]="COMPLETED",NETWORKDAYS(Table11[[#This Row],[Date Feedback Reported to CSR]],Table11[[#This Row],[Date Task Completed]]),"")</f>
        <v>-32622</v>
      </c>
    </row>
    <row r="66" spans="1:11" ht="29.25">
      <c r="A66" s="5"/>
      <c r="B66" s="6" t="s">
        <v>115</v>
      </c>
      <c r="C66" s="4">
        <v>45671</v>
      </c>
      <c r="D66" s="5" t="s">
        <v>38</v>
      </c>
      <c r="E66" s="5"/>
      <c r="F66" s="5"/>
      <c r="G66" s="5"/>
      <c r="H66" s="5"/>
      <c r="I66" s="5">
        <f ca="1">TODAY()</f>
        <v>45720</v>
      </c>
      <c r="J66" s="5" t="str">
        <f>IF(Table11[[#This Row],[Status ]]="In progress",NETWORKDAYS(Table11[[#This Row],[Date Feedback Reported to CSR]],Table11[[#This Row],[Today]]),"")</f>
        <v/>
      </c>
      <c r="K66" s="5">
        <f>IF(Table11[[#This Row],[Status ]]="COMPLETED",NETWORKDAYS(Table11[[#This Row],[Date Feedback Reported to CSR]],Table11[[#This Row],[Date Task Completed]]),"")</f>
        <v>-32622</v>
      </c>
    </row>
    <row r="67" spans="1:11" ht="29.25">
      <c r="A67" s="5"/>
      <c r="B67" s="6" t="s">
        <v>116</v>
      </c>
      <c r="C67" s="4">
        <v>45671</v>
      </c>
      <c r="D67" s="5" t="s">
        <v>38</v>
      </c>
      <c r="E67" s="5"/>
      <c r="F67" s="5"/>
      <c r="G67" s="5"/>
      <c r="H67" s="6" t="s">
        <v>117</v>
      </c>
      <c r="I67" s="5">
        <f ca="1">TODAY()</f>
        <v>45720</v>
      </c>
      <c r="J67" s="5" t="str">
        <f>IF(Table11[[#This Row],[Status ]]="In progress",NETWORKDAYS(Table11[[#This Row],[Date Feedback Reported to CSR]],Table11[[#This Row],[Today]]),"")</f>
        <v/>
      </c>
      <c r="K67" s="5">
        <f>IF(Table11[[#This Row],[Status ]]="COMPLETED",NETWORKDAYS(Table11[[#This Row],[Date Feedback Reported to CSR]],Table11[[#This Row],[Date Task Completed]]),"")</f>
        <v>-32622</v>
      </c>
    </row>
    <row r="68" spans="1:11" ht="84">
      <c r="A68" s="5"/>
      <c r="B68" s="132" t="s">
        <v>118</v>
      </c>
      <c r="C68" s="4">
        <v>45673</v>
      </c>
      <c r="D68" s="5" t="s">
        <v>38</v>
      </c>
      <c r="E68" s="5"/>
      <c r="F68" s="4">
        <v>45692</v>
      </c>
      <c r="G68" s="5"/>
      <c r="H68" s="5"/>
      <c r="I68" s="5">
        <f ca="1">TODAY()</f>
        <v>45720</v>
      </c>
      <c r="J68" s="5" t="str">
        <f>IF(Table11[[#This Row],[Status ]]="In progress",NETWORKDAYS(Table11[[#This Row],[Date Feedback Reported to CSR]],Table11[[#This Row],[Today]]),"")</f>
        <v/>
      </c>
      <c r="K68" s="5">
        <f>IF(Table11[[#This Row],[Status ]]="COMPLETED",NETWORKDAYS(Table11[[#This Row],[Date Feedback Reported to CSR]],Table11[[#This Row],[Date Task Completed]]),"")</f>
        <v>14</v>
      </c>
    </row>
    <row r="69" spans="1:11" ht="176.25">
      <c r="A69" s="5"/>
      <c r="B69" s="133" t="s">
        <v>119</v>
      </c>
      <c r="C69" s="4">
        <v>45673</v>
      </c>
      <c r="D69" s="5" t="s">
        <v>38</v>
      </c>
      <c r="E69" s="5"/>
      <c r="F69" s="4">
        <v>45692</v>
      </c>
      <c r="G69" s="5"/>
      <c r="H69" s="5"/>
      <c r="I69" s="5">
        <f ca="1">TODAY()</f>
        <v>45720</v>
      </c>
      <c r="J69" s="5" t="str">
        <f>IF(Table11[[#This Row],[Status ]]="In progress",NETWORKDAYS(Table11[[#This Row],[Date Feedback Reported to CSR]],Table11[[#This Row],[Today]]),"")</f>
        <v/>
      </c>
      <c r="K69" s="5">
        <f>IF(Table11[[#This Row],[Status ]]="COMPLETED",NETWORKDAYS(Table11[[#This Row],[Date Feedback Reported to CSR]],Table11[[#This Row],[Date Task Completed]]),"")</f>
        <v>14</v>
      </c>
    </row>
    <row r="70" spans="1:11" ht="129" customHeight="1">
      <c r="A70" s="5"/>
      <c r="B70" s="6" t="s">
        <v>120</v>
      </c>
      <c r="C70" s="4">
        <v>45673</v>
      </c>
      <c r="D70" s="5" t="s">
        <v>11</v>
      </c>
      <c r="E70" s="5"/>
      <c r="F70" s="4">
        <v>45692</v>
      </c>
      <c r="G70" s="5"/>
      <c r="H70" s="5"/>
      <c r="I70" s="5">
        <f ca="1">TODAY()</f>
        <v>45720</v>
      </c>
      <c r="J70" s="5" t="str">
        <f>IF(Table11[[#This Row],[Status ]]="In progress",NETWORKDAYS(Table11[[#This Row],[Date Feedback Reported to CSR]],Table11[[#This Row],[Today]]),"")</f>
        <v/>
      </c>
      <c r="K70" s="5">
        <f>IF(Table11[[#This Row],[Status ]]="COMPLETED",NETWORKDAYS(Table11[[#This Row],[Date Feedback Reported to CSR]],Table11[[#This Row],[Date Task Completed]]),"")</f>
        <v>14</v>
      </c>
    </row>
    <row r="71" spans="1:11" ht="57.75">
      <c r="A71" s="5"/>
      <c r="B71" s="6" t="s">
        <v>121</v>
      </c>
      <c r="C71" s="4">
        <v>45673</v>
      </c>
      <c r="D71" s="5" t="s">
        <v>122</v>
      </c>
      <c r="E71" s="5"/>
      <c r="F71" s="4">
        <v>45692</v>
      </c>
      <c r="G71" s="5"/>
      <c r="H71" s="5"/>
      <c r="I71" s="5">
        <f ca="1">TODAY()</f>
        <v>45720</v>
      </c>
      <c r="J71" s="5" t="str">
        <f>IF(Table11[[#This Row],[Status ]]="In progress",NETWORKDAYS(Table11[[#This Row],[Date Feedback Reported to CSR]],Table11[[#This Row],[Today]]),"")</f>
        <v/>
      </c>
      <c r="K71" s="5" t="str">
        <f>IF(Table11[[#This Row],[Status ]]="COMPLETED",NETWORKDAYS(Table11[[#This Row],[Date Feedback Reported to CSR]],Table11[[#This Row],[Date Task Completed]]),"")</f>
        <v/>
      </c>
    </row>
    <row r="72" spans="1:11" ht="115.5">
      <c r="A72" s="5"/>
      <c r="B72" s="6" t="s">
        <v>123</v>
      </c>
      <c r="C72" s="4">
        <v>45673</v>
      </c>
      <c r="D72" s="5" t="s">
        <v>124</v>
      </c>
      <c r="E72" s="5"/>
      <c r="F72" s="4"/>
      <c r="G72" s="5"/>
      <c r="H72" s="5"/>
      <c r="I72" s="5">
        <f ca="1">TODAY()</f>
        <v>45720</v>
      </c>
      <c r="J72" s="5">
        <f ca="1">IF(Table11[[#This Row],[Status ]]="In progress",NETWORKDAYS(Table11[[#This Row],[Date Feedback Reported to CSR]],Table11[[#This Row],[Today]]),"")</f>
        <v>34</v>
      </c>
      <c r="K72" s="5" t="str">
        <f>IF(Table11[[#This Row],[Status ]]="COMPLETED",NETWORKDAYS(Table11[[#This Row],[Date Feedback Reported to CSR]],Table11[[#This Row],[Date Task Completed]]),"")</f>
        <v/>
      </c>
    </row>
    <row r="73" spans="1:11" ht="96.75" customHeight="1">
      <c r="A73" s="5"/>
      <c r="B73" s="6" t="s">
        <v>125</v>
      </c>
      <c r="C73" s="4">
        <v>45673</v>
      </c>
      <c r="D73" s="5" t="s">
        <v>38</v>
      </c>
      <c r="E73" s="5"/>
      <c r="F73" s="4">
        <v>45692</v>
      </c>
      <c r="G73" s="5"/>
      <c r="H73" s="5"/>
      <c r="I73" s="5">
        <f ca="1">TODAY()</f>
        <v>45720</v>
      </c>
      <c r="J73" s="5" t="str">
        <f>IF(Table11[[#This Row],[Status ]]="In progress",NETWORKDAYS(Table11[[#This Row],[Date Feedback Reported to CSR]],Table11[[#This Row],[Today]]),"")</f>
        <v/>
      </c>
      <c r="K73" s="5">
        <f>IF(Table11[[#This Row],[Status ]]="COMPLETED",NETWORKDAYS(Table11[[#This Row],[Date Feedback Reported to CSR]],Table11[[#This Row],[Date Task Completed]]),"")</f>
        <v>14</v>
      </c>
    </row>
    <row r="74" spans="1:11" ht="162" customHeight="1">
      <c r="A74" s="5"/>
      <c r="B74" s="6" t="s">
        <v>126</v>
      </c>
      <c r="C74" s="4">
        <v>45673</v>
      </c>
      <c r="D74" s="5" t="s">
        <v>38</v>
      </c>
      <c r="E74" s="5"/>
      <c r="F74" s="4">
        <v>45692</v>
      </c>
      <c r="G74" s="5"/>
      <c r="H74" s="5"/>
      <c r="I74" s="5">
        <f ca="1">TODAY()</f>
        <v>45720</v>
      </c>
      <c r="J74" s="5" t="str">
        <f>IF(Table11[[#This Row],[Status ]]="In progress",NETWORKDAYS(Table11[[#This Row],[Date Feedback Reported to CSR]],Table11[[#This Row],[Today]]),"")</f>
        <v/>
      </c>
      <c r="K74" s="5">
        <f>IF(Table11[[#This Row],[Status ]]="COMPLETED",NETWORKDAYS(Table11[[#This Row],[Date Feedback Reported to CSR]],Table11[[#This Row],[Date Task Completed]]),"")</f>
        <v>14</v>
      </c>
    </row>
    <row r="75" spans="1:11" ht="29.25">
      <c r="A75" s="5"/>
      <c r="B75" s="6" t="s">
        <v>127</v>
      </c>
      <c r="C75" s="4">
        <v>45678</v>
      </c>
      <c r="D75" s="5" t="s">
        <v>38</v>
      </c>
      <c r="E75" s="5"/>
      <c r="F75" s="4">
        <v>45692</v>
      </c>
      <c r="G75" s="5"/>
      <c r="H75" s="5"/>
      <c r="I75" s="5">
        <f ca="1">TODAY()</f>
        <v>45720</v>
      </c>
      <c r="J75" s="5" t="str">
        <f>IF(Table11[[#This Row],[Status ]]="In progress",NETWORKDAYS(Table11[[#This Row],[Date Feedback Reported to CSR]],Table11[[#This Row],[Today]]),"")</f>
        <v/>
      </c>
      <c r="K75" s="5">
        <f>IF(Table11[[#This Row],[Status ]]="COMPLETED",NETWORKDAYS(Table11[[#This Row],[Date Feedback Reported to CSR]],Table11[[#This Row],[Date Task Completed]]),"")</f>
        <v>11</v>
      </c>
    </row>
    <row r="76" spans="1:11" ht="48.75" customHeight="1">
      <c r="A76" s="5"/>
      <c r="B76" s="6" t="s">
        <v>128</v>
      </c>
      <c r="C76" s="4">
        <v>45678</v>
      </c>
      <c r="D76" s="5" t="s">
        <v>124</v>
      </c>
      <c r="E76" s="5"/>
      <c r="F76" s="5"/>
      <c r="G76" s="5"/>
      <c r="H76" s="5"/>
      <c r="I76" s="5">
        <f ca="1">TODAY()</f>
        <v>45720</v>
      </c>
      <c r="J76" s="5">
        <f ca="1">IF(Table11[[#This Row],[Status ]]="In progress",NETWORKDAYS(Table11[[#This Row],[Date Feedback Reported to CSR]],Table11[[#This Row],[Today]]),"")</f>
        <v>31</v>
      </c>
      <c r="K76" s="5" t="str">
        <f>IF(Table11[[#This Row],[Status ]]="COMPLETED",NETWORKDAYS(Table11[[#This Row],[Date Feedback Reported to CSR]],Table11[[#This Row],[Date Task Completed]]),"")</f>
        <v/>
      </c>
    </row>
    <row r="77" spans="1:11" ht="47.25" customHeight="1">
      <c r="A77" s="5"/>
      <c r="B77" s="6" t="s">
        <v>129</v>
      </c>
      <c r="C77" s="4">
        <v>45678</v>
      </c>
      <c r="D77" s="5" t="s">
        <v>38</v>
      </c>
      <c r="E77" s="5"/>
      <c r="F77" s="4">
        <v>45692</v>
      </c>
      <c r="G77" s="5"/>
      <c r="H77" s="5"/>
      <c r="I77" s="5">
        <f ca="1">TODAY()</f>
        <v>45720</v>
      </c>
      <c r="J77" s="5" t="str">
        <f>IF(Table11[[#This Row],[Status ]]="In progress",NETWORKDAYS(Table11[[#This Row],[Date Feedback Reported to CSR]],Table11[[#This Row],[Today]]),"")</f>
        <v/>
      </c>
      <c r="K77" s="5">
        <f>IF(Table11[[#This Row],[Status ]]="COMPLETED",NETWORKDAYS(Table11[[#This Row],[Date Feedback Reported to CSR]],Table11[[#This Row],[Date Task Completed]]),"")</f>
        <v>11</v>
      </c>
    </row>
    <row r="78" spans="1:11" ht="43.5">
      <c r="A78" s="5"/>
      <c r="B78" s="6" t="s">
        <v>130</v>
      </c>
      <c r="C78" s="4">
        <v>45678</v>
      </c>
      <c r="D78" s="5" t="s">
        <v>124</v>
      </c>
      <c r="E78" s="5"/>
      <c r="F78" s="5"/>
      <c r="G78" s="5"/>
      <c r="H78" s="6" t="s">
        <v>131</v>
      </c>
      <c r="I78" s="5">
        <f ca="1">TODAY()</f>
        <v>45720</v>
      </c>
      <c r="J78" s="5">
        <f ca="1">IF(Table11[[#This Row],[Status ]]="In progress",NETWORKDAYS(Table11[[#This Row],[Date Feedback Reported to CSR]],Table11[[#This Row],[Today]]),"")</f>
        <v>31</v>
      </c>
      <c r="K78" s="5" t="str">
        <f>IF(Table11[[#This Row],[Status ]]="COMPLETED",NETWORKDAYS(Table11[[#This Row],[Date Feedback Reported to CSR]],Table11[[#This Row],[Date Task Completed]]),"")</f>
        <v/>
      </c>
    </row>
    <row r="79" spans="1:11" ht="37.5" customHeight="1">
      <c r="A79" s="5"/>
      <c r="B79" s="6" t="s">
        <v>132</v>
      </c>
      <c r="C79" s="4">
        <v>45678</v>
      </c>
      <c r="D79" s="5" t="s">
        <v>38</v>
      </c>
      <c r="E79" s="5"/>
      <c r="F79" s="4">
        <v>45692</v>
      </c>
      <c r="G79" s="5"/>
      <c r="H79" s="5"/>
      <c r="I79" s="5">
        <f ca="1">TODAY()</f>
        <v>45720</v>
      </c>
      <c r="J79" s="5" t="str">
        <f>IF(Table11[[#This Row],[Status ]]="In progress",NETWORKDAYS(Table11[[#This Row],[Date Feedback Reported to CSR]],Table11[[#This Row],[Today]]),"")</f>
        <v/>
      </c>
      <c r="K79" s="5">
        <f>IF(Table11[[#This Row],[Status ]]="COMPLETED",NETWORKDAYS(Table11[[#This Row],[Date Feedback Reported to CSR]],Table11[[#This Row],[Date Task Completed]]),"")</f>
        <v>11</v>
      </c>
    </row>
    <row r="80" spans="1:11" ht="70.5" customHeight="1">
      <c r="A80" s="4">
        <v>45692</v>
      </c>
      <c r="B80" s="6" t="s">
        <v>133</v>
      </c>
      <c r="C80" s="4">
        <v>45692</v>
      </c>
      <c r="D80" s="5" t="s">
        <v>134</v>
      </c>
      <c r="E80" s="5"/>
      <c r="F80" s="5"/>
      <c r="G80" s="5"/>
      <c r="H80" s="5"/>
      <c r="I80" s="5">
        <f ca="1">TODAY()</f>
        <v>45720</v>
      </c>
      <c r="J80" s="5" t="str">
        <f>IF(Table11[[#This Row],[Status ]]="In progress",NETWORKDAYS(Table11[[#This Row],[Date Feedback Reported to CSR]],Table11[[#This Row],[Today]]),"")</f>
        <v/>
      </c>
      <c r="K80" s="5" t="str">
        <f>IF(Table11[[#This Row],[Status ]]="COMPLETED",NETWORKDAYS(Table11[[#This Row],[Date Feedback Reported to CSR]],Table11[[#This Row],[Date Task Completed]]),"")</f>
        <v/>
      </c>
    </row>
  </sheetData>
  <conditionalFormatting sqref="D2">
    <cfRule type="containsText" dxfId="231" priority="6" operator="containsText" text="COMPLETED">
      <formula>NOT(ISERROR(SEARCH("COMPLETED",D2)))</formula>
    </cfRule>
    <cfRule type="containsText" dxfId="230" priority="7" operator="containsText" text="NEW">
      <formula>NOT(ISERROR(SEARCH("NEW",D2)))</formula>
    </cfRule>
    <cfRule type="cellIs" dxfId="229" priority="8" operator="equal">
      <formula>"IN PROGRESS"</formula>
    </cfRule>
  </conditionalFormatting>
  <conditionalFormatting sqref="D2:D80">
    <cfRule type="containsText" dxfId="228" priority="4" operator="containsText" text="PRIORITY">
      <formula>NOT(ISERROR(SEARCH("PRIORITY",D2)))</formula>
    </cfRule>
  </conditionalFormatting>
  <conditionalFormatting sqref="D3:D80">
    <cfRule type="containsText" dxfId="227" priority="1" operator="containsText" text="COMMPLETED">
      <formula>NOT(ISERROR(SEARCH("COMMPLETED",D3)))</formula>
    </cfRule>
    <cfRule type="containsText" dxfId="226" priority="2" operator="containsText" text="NEW">
      <formula>NOT(ISERROR(SEARCH("NEW",D3)))</formula>
    </cfRule>
    <cfRule type="containsText" dxfId="225" priority="3" operator="containsText" text="IN PROGRESS">
      <formula>NOT(ISERROR(SEARCH("IN PROGRESS",D3)))</formula>
    </cfRule>
  </conditionalFormatting>
  <pageMargins left="0.7" right="0.7" top="0.75" bottom="0.75" header="0.3" footer="0.3"/>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64974-72D5-4DD3-A329-4F0142D03064}">
  <dimension ref="A1:C43"/>
  <sheetViews>
    <sheetView showGridLines="0" topLeftCell="A8" workbookViewId="0">
      <selection activeCell="C4" sqref="C4"/>
    </sheetView>
  </sheetViews>
  <sheetFormatPr defaultRowHeight="15"/>
  <cols>
    <col min="1" max="3" width="36.5703125" bestFit="1" customWidth="1"/>
  </cols>
  <sheetData>
    <row r="1" spans="1:3" ht="29.25" customHeight="1">
      <c r="A1" s="134" t="s">
        <v>135</v>
      </c>
      <c r="B1" s="135" t="s">
        <v>136</v>
      </c>
      <c r="C1" s="136" t="s">
        <v>137</v>
      </c>
    </row>
    <row r="2" spans="1:3" ht="43.5">
      <c r="A2" s="137" t="s">
        <v>138</v>
      </c>
      <c r="B2" s="138" t="s">
        <v>139</v>
      </c>
      <c r="C2" s="139" t="s">
        <v>140</v>
      </c>
    </row>
    <row r="3" spans="1:3" ht="29.25">
      <c r="A3" s="140" t="s">
        <v>141</v>
      </c>
      <c r="B3" s="141" t="s">
        <v>142</v>
      </c>
      <c r="C3" s="142" t="s">
        <v>143</v>
      </c>
    </row>
    <row r="4" spans="1:3" ht="29.25">
      <c r="A4" s="143" t="s">
        <v>144</v>
      </c>
      <c r="B4" s="141" t="s">
        <v>145</v>
      </c>
      <c r="C4" s="142" t="s">
        <v>143</v>
      </c>
    </row>
    <row r="5" spans="1:3" ht="29.25">
      <c r="A5" s="143" t="s">
        <v>146</v>
      </c>
      <c r="B5" s="141" t="s">
        <v>147</v>
      </c>
      <c r="C5" s="144"/>
    </row>
    <row r="6" spans="1:3" ht="43.5">
      <c r="A6" s="145" t="s">
        <v>143</v>
      </c>
      <c r="B6" s="146" t="s">
        <v>148</v>
      </c>
      <c r="C6" s="147"/>
    </row>
    <row r="7" spans="1:3" ht="72.75">
      <c r="A7" s="148" t="s">
        <v>149</v>
      </c>
      <c r="B7" s="138" t="s">
        <v>150</v>
      </c>
      <c r="C7" s="139" t="s">
        <v>151</v>
      </c>
    </row>
    <row r="8" spans="1:3" ht="36">
      <c r="A8" s="149" t="s">
        <v>152</v>
      </c>
      <c r="B8" s="141" t="s">
        <v>153</v>
      </c>
      <c r="C8" s="142" t="s">
        <v>143</v>
      </c>
    </row>
    <row r="9" spans="1:3" ht="29.25">
      <c r="A9" s="150"/>
      <c r="B9" s="141" t="s">
        <v>154</v>
      </c>
      <c r="C9" s="144"/>
    </row>
    <row r="10" spans="1:3" ht="29.25">
      <c r="A10" s="150"/>
      <c r="B10" s="141" t="s">
        <v>155</v>
      </c>
      <c r="C10" s="144"/>
    </row>
    <row r="11" spans="1:3" ht="29.25">
      <c r="A11" s="150"/>
      <c r="B11" s="141" t="s">
        <v>156</v>
      </c>
      <c r="C11" s="144"/>
    </row>
    <row r="12" spans="1:3" ht="29.25">
      <c r="A12" s="150"/>
      <c r="B12" s="141" t="s">
        <v>157</v>
      </c>
      <c r="C12" s="144"/>
    </row>
    <row r="13" spans="1:3" ht="29.25">
      <c r="A13" s="150"/>
      <c r="B13" s="141" t="s">
        <v>147</v>
      </c>
      <c r="C13" s="144"/>
    </row>
    <row r="14" spans="1:3" ht="29.25">
      <c r="A14" s="150"/>
      <c r="B14" s="141" t="s">
        <v>158</v>
      </c>
      <c r="C14" s="144"/>
    </row>
    <row r="15" spans="1:3">
      <c r="A15" s="151"/>
      <c r="B15" s="152"/>
      <c r="C15" s="147"/>
    </row>
    <row r="16" spans="1:3" ht="43.5">
      <c r="A16" s="137" t="s">
        <v>159</v>
      </c>
      <c r="B16" s="138" t="s">
        <v>160</v>
      </c>
      <c r="C16" s="139" t="s">
        <v>161</v>
      </c>
    </row>
    <row r="17" spans="1:3" ht="29.25">
      <c r="A17" s="140" t="s">
        <v>162</v>
      </c>
      <c r="B17" s="141" t="s">
        <v>163</v>
      </c>
      <c r="C17" s="142" t="s">
        <v>143</v>
      </c>
    </row>
    <row r="18" spans="1:3">
      <c r="A18" s="140" t="s">
        <v>164</v>
      </c>
      <c r="B18" s="141" t="s">
        <v>165</v>
      </c>
      <c r="C18" s="144"/>
    </row>
    <row r="19" spans="1:3">
      <c r="A19" s="153" t="s">
        <v>143</v>
      </c>
      <c r="B19" s="141" t="s">
        <v>166</v>
      </c>
      <c r="C19" s="144"/>
    </row>
    <row r="20" spans="1:3">
      <c r="A20" s="154"/>
      <c r="B20" s="141" t="s">
        <v>167</v>
      </c>
      <c r="C20" s="144"/>
    </row>
    <row r="21" spans="1:3">
      <c r="A21" s="154"/>
      <c r="B21" s="141" t="s">
        <v>168</v>
      </c>
      <c r="C21" s="144"/>
    </row>
    <row r="22" spans="1:3" ht="29.25">
      <c r="A22" s="154"/>
      <c r="B22" s="141" t="s">
        <v>169</v>
      </c>
      <c r="C22" s="144"/>
    </row>
    <row r="23" spans="1:3" ht="29.25">
      <c r="A23" s="154"/>
      <c r="B23" s="141" t="s">
        <v>170</v>
      </c>
      <c r="C23" s="144"/>
    </row>
    <row r="24" spans="1:3">
      <c r="A24" s="154"/>
      <c r="B24" s="141" t="s">
        <v>171</v>
      </c>
      <c r="C24" s="144"/>
    </row>
    <row r="25" spans="1:3" ht="29.25">
      <c r="A25" s="155"/>
      <c r="B25" s="146" t="s">
        <v>172</v>
      </c>
      <c r="C25" s="147"/>
    </row>
    <row r="26" spans="1:3" ht="43.5">
      <c r="A26" s="137" t="s">
        <v>173</v>
      </c>
      <c r="B26" s="138" t="s">
        <v>174</v>
      </c>
      <c r="C26" s="139" t="s">
        <v>175</v>
      </c>
    </row>
    <row r="27" spans="1:3" ht="29.25">
      <c r="A27" s="140" t="s">
        <v>176</v>
      </c>
      <c r="B27" s="141" t="s">
        <v>177</v>
      </c>
      <c r="C27" s="144"/>
    </row>
    <row r="28" spans="1:3" ht="29.25">
      <c r="A28" s="153" t="s">
        <v>143</v>
      </c>
      <c r="B28" s="141" t="s">
        <v>178</v>
      </c>
      <c r="C28" s="144"/>
    </row>
    <row r="29" spans="1:3">
      <c r="A29" s="154"/>
      <c r="B29" s="141" t="s">
        <v>179</v>
      </c>
      <c r="C29" s="144"/>
    </row>
    <row r="30" spans="1:3" ht="29.25">
      <c r="A30" s="154"/>
      <c r="B30" s="141" t="s">
        <v>172</v>
      </c>
      <c r="C30" s="144"/>
    </row>
    <row r="31" spans="1:3" ht="29.25">
      <c r="A31" s="154"/>
      <c r="B31" s="141" t="s">
        <v>170</v>
      </c>
      <c r="C31" s="144"/>
    </row>
    <row r="32" spans="1:3">
      <c r="A32" s="154"/>
      <c r="B32" s="141" t="s">
        <v>171</v>
      </c>
      <c r="C32" s="144"/>
    </row>
    <row r="33" spans="1:3">
      <c r="A33" s="154"/>
      <c r="B33" s="141" t="s">
        <v>180</v>
      </c>
      <c r="C33" s="144"/>
    </row>
    <row r="34" spans="1:3">
      <c r="A34" s="154"/>
      <c r="B34" s="141" t="s">
        <v>181</v>
      </c>
      <c r="C34" s="144"/>
    </row>
    <row r="35" spans="1:3" ht="29.25">
      <c r="A35" s="155"/>
      <c r="B35" s="146" t="s">
        <v>182</v>
      </c>
      <c r="C35" s="147"/>
    </row>
    <row r="36" spans="1:3" ht="43.5">
      <c r="A36" s="148" t="s">
        <v>183</v>
      </c>
      <c r="B36" s="138" t="s">
        <v>184</v>
      </c>
      <c r="C36" s="139" t="s">
        <v>185</v>
      </c>
    </row>
    <row r="37" spans="1:3">
      <c r="A37" s="156" t="s">
        <v>186</v>
      </c>
      <c r="B37" s="141" t="s">
        <v>179</v>
      </c>
      <c r="C37" s="142" t="s">
        <v>143</v>
      </c>
    </row>
    <row r="38" spans="1:3" ht="29.25">
      <c r="A38" s="156" t="s">
        <v>187</v>
      </c>
      <c r="B38" s="141" t="s">
        <v>172</v>
      </c>
      <c r="C38" s="144"/>
    </row>
    <row r="39" spans="1:3" ht="29.25">
      <c r="A39" s="156" t="s">
        <v>188</v>
      </c>
      <c r="B39" s="141" t="s">
        <v>170</v>
      </c>
      <c r="C39" s="144"/>
    </row>
    <row r="40" spans="1:3">
      <c r="A40" s="156" t="s">
        <v>189</v>
      </c>
      <c r="B40" s="141" t="s">
        <v>171</v>
      </c>
      <c r="C40" s="144"/>
    </row>
    <row r="41" spans="1:3">
      <c r="A41" s="156" t="s">
        <v>190</v>
      </c>
      <c r="B41" s="141" t="s">
        <v>180</v>
      </c>
      <c r="C41" s="144"/>
    </row>
    <row r="42" spans="1:3">
      <c r="A42" s="157" t="s">
        <v>143</v>
      </c>
      <c r="B42" s="141" t="s">
        <v>181</v>
      </c>
      <c r="C42" s="144"/>
    </row>
    <row r="43" spans="1:3">
      <c r="A43" s="151"/>
      <c r="B43" s="152"/>
      <c r="C43" s="14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31BB0-4ED0-466A-A2DC-279D2C0B9289}">
  <sheetPr>
    <tabColor rgb="FFFFC000"/>
  </sheetPr>
  <dimension ref="A1:K84"/>
  <sheetViews>
    <sheetView showGridLines="0" topLeftCell="A70" zoomScaleNormal="100" workbookViewId="0">
      <selection activeCell="B85" sqref="B85"/>
    </sheetView>
  </sheetViews>
  <sheetFormatPr defaultRowHeight="15"/>
  <cols>
    <col min="1" max="1" width="12" customWidth="1"/>
    <col min="2" max="2" width="84.28515625" style="1" customWidth="1"/>
    <col min="3" max="3" width="20.28515625" bestFit="1" customWidth="1"/>
    <col min="4" max="4" width="20.28515625" customWidth="1"/>
    <col min="5" max="5" width="23.5703125" bestFit="1" customWidth="1"/>
    <col min="6" max="6" width="12.42578125" bestFit="1" customWidth="1"/>
    <col min="7" max="7" width="16.5703125" bestFit="1" customWidth="1"/>
    <col min="8" max="8" width="80.140625" style="1" customWidth="1"/>
    <col min="9" max="9" width="10.140625" hidden="1" customWidth="1"/>
    <col min="10" max="10" width="11.42578125" style="50" bestFit="1" customWidth="1"/>
    <col min="11" max="11" width="9.140625" style="50"/>
  </cols>
  <sheetData>
    <row r="1" spans="1:11">
      <c r="A1" t="s">
        <v>191</v>
      </c>
      <c r="B1" s="8">
        <v>45550</v>
      </c>
    </row>
    <row r="3" spans="1:11" ht="88.5" customHeight="1">
      <c r="A3" s="24" t="s">
        <v>20</v>
      </c>
      <c r="B3" s="24" t="s">
        <v>21</v>
      </c>
      <c r="C3" s="24" t="s">
        <v>22</v>
      </c>
      <c r="D3" s="29" t="s">
        <v>4</v>
      </c>
      <c r="E3" s="29" t="s">
        <v>23</v>
      </c>
      <c r="F3" s="24" t="s">
        <v>24</v>
      </c>
      <c r="G3" s="30" t="s">
        <v>25</v>
      </c>
      <c r="H3" s="24" t="s">
        <v>26</v>
      </c>
      <c r="I3" s="24" t="s">
        <v>27</v>
      </c>
      <c r="J3" s="23" t="s">
        <v>192</v>
      </c>
      <c r="K3" s="23" t="s">
        <v>29</v>
      </c>
    </row>
    <row r="4" spans="1:11" ht="23.25" hidden="1" customHeight="1">
      <c r="A4" s="10">
        <v>45497</v>
      </c>
      <c r="B4" s="11" t="s">
        <v>193</v>
      </c>
      <c r="C4" s="10">
        <v>45503</v>
      </c>
      <c r="D4" s="27" t="s">
        <v>11</v>
      </c>
      <c r="E4" s="12" t="s">
        <v>194</v>
      </c>
      <c r="F4" s="12"/>
      <c r="G4" s="12" t="s">
        <v>31</v>
      </c>
      <c r="H4" s="11" t="s">
        <v>195</v>
      </c>
      <c r="I4" s="10">
        <f t="shared" ref="I4:I15" ca="1" si="0">TODAY()</f>
        <v>45720</v>
      </c>
      <c r="J4" s="13" t="str">
        <f>IF(Table7[[#This Row],[Status]]="In progress",NETWORKDAYS(Table7[[#This Row],[Date Feedback Reported to CSR]],Table7[[#This Row],[Today]]),"")</f>
        <v/>
      </c>
      <c r="K4" s="13">
        <f>IF(Table7[[#This Row],[Status]]="COMPLETED",NETWORKDAYS(Table7[[#This Row],[Date Feedback Reported to CSR]],Table7[[#This Row],[Date Task Completed]]),"")</f>
        <v>-32502</v>
      </c>
    </row>
    <row r="5" spans="1:11" ht="45.75" hidden="1" customHeight="1">
      <c r="A5" s="10">
        <v>45502</v>
      </c>
      <c r="B5" s="17" t="s">
        <v>196</v>
      </c>
      <c r="C5" s="10">
        <v>45503</v>
      </c>
      <c r="D5" s="27" t="s">
        <v>11</v>
      </c>
      <c r="E5" s="12" t="s">
        <v>197</v>
      </c>
      <c r="F5" s="10">
        <v>45551</v>
      </c>
      <c r="G5" s="12" t="s">
        <v>82</v>
      </c>
      <c r="H5" s="11"/>
      <c r="I5" s="10">
        <f t="shared" ca="1" si="0"/>
        <v>45720</v>
      </c>
      <c r="J5" s="13" t="str">
        <f>IF(Table7[[#This Row],[Status]]="In progress",NETWORKDAYS(Table7[[#This Row],[Date Feedback Reported to CSR]],Table7[[#This Row],[Today]]),"")</f>
        <v/>
      </c>
      <c r="K5" s="13">
        <f>IF(Table7[[#This Row],[Status]]="COMPLETED",NETWORKDAYS(Table7[[#This Row],[Date Feedback Reported to CSR]],Table7[[#This Row],[Date Task Completed]]),"")</f>
        <v>35</v>
      </c>
    </row>
    <row r="6" spans="1:11" ht="28.5" hidden="1">
      <c r="A6" s="10">
        <v>45502</v>
      </c>
      <c r="B6" s="17" t="s">
        <v>198</v>
      </c>
      <c r="C6" s="10">
        <v>45503</v>
      </c>
      <c r="D6" s="27" t="s">
        <v>11</v>
      </c>
      <c r="E6" s="12" t="s">
        <v>197</v>
      </c>
      <c r="F6" s="10">
        <v>45551</v>
      </c>
      <c r="G6" s="12" t="s">
        <v>82</v>
      </c>
      <c r="H6" s="11"/>
      <c r="I6" s="10">
        <f t="shared" ca="1" si="0"/>
        <v>45720</v>
      </c>
      <c r="J6" s="13" t="str">
        <f>IF(Table7[[#This Row],[Status]]="In progress",NETWORKDAYS(Table7[[#This Row],[Date Feedback Reported to CSR]],Table7[[#This Row],[Today]]),"")</f>
        <v/>
      </c>
      <c r="K6" s="13">
        <f>IF(Table7[[#This Row],[Status]]="COMPLETED",NETWORKDAYS(Table7[[#This Row],[Date Feedback Reported to CSR]],Table7[[#This Row],[Date Task Completed]]),"")</f>
        <v>35</v>
      </c>
    </row>
    <row r="7" spans="1:11" ht="206.25" hidden="1" customHeight="1">
      <c r="A7" s="10">
        <v>45504</v>
      </c>
      <c r="B7" s="17" t="s">
        <v>199</v>
      </c>
      <c r="C7" s="10">
        <v>45503</v>
      </c>
      <c r="D7" s="27" t="s">
        <v>11</v>
      </c>
      <c r="E7" s="12" t="s">
        <v>197</v>
      </c>
      <c r="F7" s="10">
        <v>45590</v>
      </c>
      <c r="G7" s="12" t="s">
        <v>31</v>
      </c>
      <c r="H7" s="11" t="s">
        <v>200</v>
      </c>
      <c r="I7" s="10">
        <f t="shared" ca="1" si="0"/>
        <v>45720</v>
      </c>
      <c r="J7" s="13" t="str">
        <f>IF(Table7[[#This Row],[Status]]="In progress",NETWORKDAYS(Table7[[#This Row],[Date Feedback Reported to CSR]],Table7[[#This Row],[Today]]),"")</f>
        <v/>
      </c>
      <c r="K7" s="13">
        <f>IF(Table7[[#This Row],[Status]]="COMPLETED",NETWORKDAYS(Table7[[#This Row],[Date Feedback Reported to CSR]],Table7[[#This Row],[Date Task Completed]]),"")</f>
        <v>64</v>
      </c>
    </row>
    <row r="8" spans="1:11" ht="204.75" hidden="1" customHeight="1">
      <c r="A8" s="10">
        <v>45514</v>
      </c>
      <c r="B8" s="17" t="s">
        <v>201</v>
      </c>
      <c r="C8" s="10">
        <v>45503</v>
      </c>
      <c r="D8" s="27" t="s">
        <v>11</v>
      </c>
      <c r="E8" s="12" t="s">
        <v>197</v>
      </c>
      <c r="F8" s="10">
        <v>45590</v>
      </c>
      <c r="G8" s="12" t="s">
        <v>31</v>
      </c>
      <c r="H8" s="11" t="s">
        <v>202</v>
      </c>
      <c r="I8" s="10">
        <f t="shared" ca="1" si="0"/>
        <v>45720</v>
      </c>
      <c r="J8" s="13" t="str">
        <f>IF(Table7[[#This Row],[Status]]="In progress",NETWORKDAYS(Table7[[#This Row],[Date Feedback Reported to CSR]],Table7[[#This Row],[Today]]),"")</f>
        <v/>
      </c>
      <c r="K8" s="13">
        <f>IF(Table7[[#This Row],[Status]]="COMPLETED",NETWORKDAYS(Table7[[#This Row],[Date Feedback Reported to CSR]],Table7[[#This Row],[Date Task Completed]]),"")</f>
        <v>64</v>
      </c>
    </row>
    <row r="9" spans="1:11" ht="99.75" hidden="1">
      <c r="A9" s="10">
        <v>45514</v>
      </c>
      <c r="B9" s="11" t="s">
        <v>203</v>
      </c>
      <c r="C9" s="10">
        <v>45503</v>
      </c>
      <c r="D9" s="27" t="s">
        <v>10</v>
      </c>
      <c r="E9" s="12" t="s">
        <v>197</v>
      </c>
      <c r="F9" s="12"/>
      <c r="G9" s="12" t="s">
        <v>82</v>
      </c>
      <c r="H9" s="11" t="s">
        <v>204</v>
      </c>
      <c r="I9" s="10">
        <f t="shared" ca="1" si="0"/>
        <v>45720</v>
      </c>
      <c r="J9" s="13">
        <f ca="1">IF(Table7[[#This Row],[Status]]="In progress",NETWORKDAYS(Table7[[#This Row],[Date Feedback Reported to CSR]],Table7[[#This Row],[Today]]),"")</f>
        <v>156</v>
      </c>
      <c r="K9" s="13" t="str">
        <f>IF(Table7[[#This Row],[Status]]="COMPLETED",NETWORKDAYS(Table7[[#This Row],[Date Feedback Reported to CSR]],Table7[[#This Row],[Date Task Completed]]),"")</f>
        <v/>
      </c>
    </row>
    <row r="10" spans="1:11" hidden="1">
      <c r="A10" s="10">
        <v>45514</v>
      </c>
      <c r="B10" s="11" t="s">
        <v>205</v>
      </c>
      <c r="C10" s="10">
        <v>45520</v>
      </c>
      <c r="D10" s="27" t="s">
        <v>10</v>
      </c>
      <c r="E10" s="12" t="s">
        <v>197</v>
      </c>
      <c r="F10" s="12"/>
      <c r="G10" s="12" t="s">
        <v>82</v>
      </c>
      <c r="H10" s="11" t="s">
        <v>206</v>
      </c>
      <c r="I10" s="10">
        <f t="shared" ca="1" si="0"/>
        <v>45720</v>
      </c>
      <c r="J10" s="13">
        <f ca="1">IF(Table7[[#This Row],[Status]]="In progress",NETWORKDAYS(Table7[[#This Row],[Date Feedback Reported to CSR]],Table7[[#This Row],[Today]]),"")</f>
        <v>143</v>
      </c>
      <c r="K10" s="13" t="str">
        <f>IF(Table7[[#This Row],[Status]]="COMPLETED",NETWORKDAYS(Table7[[#This Row],[Date Feedback Reported to CSR]],Table7[[#This Row],[Date Task Completed]]),"")</f>
        <v/>
      </c>
    </row>
    <row r="11" spans="1:11" ht="30" hidden="1" customHeight="1">
      <c r="A11" s="10">
        <v>45514</v>
      </c>
      <c r="B11" s="17" t="s">
        <v>207</v>
      </c>
      <c r="C11" s="10">
        <v>45520</v>
      </c>
      <c r="D11" s="28" t="s">
        <v>11</v>
      </c>
      <c r="E11" s="12" t="s">
        <v>208</v>
      </c>
      <c r="F11" s="10">
        <v>45551</v>
      </c>
      <c r="G11" s="12" t="s">
        <v>31</v>
      </c>
      <c r="H11" s="11" t="s">
        <v>209</v>
      </c>
      <c r="I11" s="10">
        <f t="shared" ca="1" si="0"/>
        <v>45720</v>
      </c>
      <c r="J11" s="13" t="str">
        <f>IF(Table7[[#This Row],[Status]]="In progress",NETWORKDAYS(Table7[[#This Row],[Date Feedback Reported to CSR]],Table7[[#This Row],[Today]]),"")</f>
        <v/>
      </c>
      <c r="K11" s="13">
        <f>IF(Table7[[#This Row],[Status]]="COMPLETED",NETWORKDAYS(Table7[[#This Row],[Date Feedback Reported to CSR]],Table7[[#This Row],[Date Task Completed]]),"")</f>
        <v>22</v>
      </c>
    </row>
    <row r="12" spans="1:11" ht="102" hidden="1" customHeight="1">
      <c r="A12" s="10">
        <v>45518</v>
      </c>
      <c r="B12" s="17" t="s">
        <v>210</v>
      </c>
      <c r="C12" s="10">
        <v>45520</v>
      </c>
      <c r="D12" s="28" t="s">
        <v>11</v>
      </c>
      <c r="E12" s="12" t="s">
        <v>197</v>
      </c>
      <c r="F12" s="10">
        <v>45552</v>
      </c>
      <c r="G12" s="12" t="s">
        <v>211</v>
      </c>
      <c r="H12" s="11" t="s">
        <v>212</v>
      </c>
      <c r="I12" s="10">
        <f t="shared" ca="1" si="0"/>
        <v>45720</v>
      </c>
      <c r="J12" s="13" t="str">
        <f>IF(Table7[[#This Row],[Status]]="In progress",NETWORKDAYS(Table7[[#This Row],[Date Feedback Reported to CSR]],Table7[[#This Row],[Today]]),"")</f>
        <v/>
      </c>
      <c r="K12" s="13">
        <f>IF(Table7[[#This Row],[Status]]="COMPLETED",NETWORKDAYS(Table7[[#This Row],[Date Feedback Reported to CSR]],Table7[[#This Row],[Date Task Completed]]),"")</f>
        <v>23</v>
      </c>
    </row>
    <row r="13" spans="1:11" ht="126.75" hidden="1" customHeight="1">
      <c r="A13" s="10">
        <v>45518</v>
      </c>
      <c r="B13" s="17" t="s">
        <v>213</v>
      </c>
      <c r="C13" s="10">
        <v>45520</v>
      </c>
      <c r="D13" s="28" t="s">
        <v>11</v>
      </c>
      <c r="E13" s="12" t="s">
        <v>197</v>
      </c>
      <c r="F13" s="10">
        <v>45551</v>
      </c>
      <c r="G13" s="12"/>
      <c r="H13" s="11" t="s">
        <v>214</v>
      </c>
      <c r="I13" s="10">
        <f t="shared" ca="1" si="0"/>
        <v>45720</v>
      </c>
      <c r="J13" s="13" t="str">
        <f>IF(Table7[[#This Row],[Status]]="In progress",NETWORKDAYS(Table7[[#This Row],[Date Feedback Reported to CSR]],Table7[[#This Row],[Today]]),"")</f>
        <v/>
      </c>
      <c r="K13" s="13">
        <f>IF(Table7[[#This Row],[Status]]="COMPLETED",NETWORKDAYS(Table7[[#This Row],[Date Feedback Reported to CSR]],Table7[[#This Row],[Date Task Completed]]),"")</f>
        <v>22</v>
      </c>
    </row>
    <row r="14" spans="1:11" ht="43.5" hidden="1" customHeight="1">
      <c r="A14" s="10">
        <v>45541</v>
      </c>
      <c r="B14" s="11" t="s">
        <v>215</v>
      </c>
      <c r="C14" s="10">
        <v>45546</v>
      </c>
      <c r="D14" s="27" t="s">
        <v>11</v>
      </c>
      <c r="E14" s="12" t="s">
        <v>216</v>
      </c>
      <c r="F14" s="10">
        <v>45551</v>
      </c>
      <c r="G14" s="12" t="s">
        <v>82</v>
      </c>
      <c r="H14" s="11" t="s">
        <v>217</v>
      </c>
      <c r="I14" s="10">
        <f t="shared" ca="1" si="0"/>
        <v>45720</v>
      </c>
      <c r="J14" s="13" t="str">
        <f>IF(Table7[[#This Row],[Status]]="In progress",NETWORKDAYS(Table7[[#This Row],[Date Feedback Reported to CSR]],Table7[[#This Row],[Today]]),"")</f>
        <v/>
      </c>
      <c r="K14" s="13">
        <f>IF(Table7[[#This Row],[Status]]="COMPLETED",NETWORKDAYS(Table7[[#This Row],[Date Feedback Reported to CSR]],Table7[[#This Row],[Date Task Completed]]),"")</f>
        <v>4</v>
      </c>
    </row>
    <row r="15" spans="1:11" ht="38.25" hidden="1" customHeight="1">
      <c r="A15" s="10">
        <v>45548</v>
      </c>
      <c r="B15" s="11" t="s">
        <v>218</v>
      </c>
      <c r="C15" s="10">
        <v>45548</v>
      </c>
      <c r="D15" s="27" t="s">
        <v>11</v>
      </c>
      <c r="E15" s="12" t="s">
        <v>194</v>
      </c>
      <c r="F15" s="10">
        <v>45603</v>
      </c>
      <c r="G15" s="12" t="s">
        <v>82</v>
      </c>
      <c r="H15" s="11" t="s">
        <v>219</v>
      </c>
      <c r="I15" s="10">
        <f t="shared" ca="1" si="0"/>
        <v>45720</v>
      </c>
      <c r="J15" s="13" t="str">
        <f>IF(Table7[[#This Row],[Status]]="In progress",NETWORKDAYS(Table7[[#This Row],[Date Feedback Reported to CSR]],Table7[[#This Row],[Today]]),"")</f>
        <v/>
      </c>
      <c r="K15" s="13">
        <f>IF(Table7[[#This Row],[Status]]="COMPLETED",NETWORKDAYS(Table7[[#This Row],[Date Feedback Reported to CSR]],Table7[[#This Row],[Date Task Completed]]),"")</f>
        <v>40</v>
      </c>
    </row>
    <row r="16" spans="1:11" hidden="1">
      <c r="A16" s="10">
        <v>45551</v>
      </c>
      <c r="B16" s="11" t="s">
        <v>220</v>
      </c>
      <c r="C16" s="10">
        <v>45551</v>
      </c>
      <c r="D16" s="27" t="s">
        <v>11</v>
      </c>
      <c r="E16" s="12" t="s">
        <v>197</v>
      </c>
      <c r="F16" s="10">
        <v>45552</v>
      </c>
      <c r="G16" s="12" t="s">
        <v>82</v>
      </c>
      <c r="H16" s="11"/>
      <c r="I16" s="10">
        <f t="shared" ref="I16:I21" ca="1" si="1">TODAY()</f>
        <v>45720</v>
      </c>
      <c r="J16" s="13" t="str">
        <f>IF(Table7[[#This Row],[Status]]="In progress",NETWORKDAYS(Table7[[#This Row],[Date Feedback Reported to CSR]],Table7[[#This Row],[Today]]),"")</f>
        <v/>
      </c>
      <c r="K16" s="13">
        <f>IF(Table7[[#This Row],[Status]]="COMPLETED",NETWORKDAYS(Table7[[#This Row],[Date Feedback Reported to CSR]],Table7[[#This Row],[Date Task Completed]]),"")</f>
        <v>2</v>
      </c>
    </row>
    <row r="17" spans="1:11" ht="57" hidden="1">
      <c r="A17" s="10">
        <v>45551</v>
      </c>
      <c r="B17" s="11" t="s">
        <v>221</v>
      </c>
      <c r="C17" s="10">
        <v>45551</v>
      </c>
      <c r="D17" s="27" t="s">
        <v>10</v>
      </c>
      <c r="E17" s="12" t="s">
        <v>216</v>
      </c>
      <c r="F17" s="12"/>
      <c r="G17" s="12" t="s">
        <v>222</v>
      </c>
      <c r="H17" s="11" t="s">
        <v>223</v>
      </c>
      <c r="I17" s="10">
        <f t="shared" ca="1" si="1"/>
        <v>45720</v>
      </c>
      <c r="J17" s="13">
        <f ca="1">IF(Table7[[#This Row],[Status]]="In progress",NETWORKDAYS(Table7[[#This Row],[Date Feedback Reported to CSR]],Table7[[#This Row],[Today]]),"")</f>
        <v>122</v>
      </c>
      <c r="K17" s="13" t="str">
        <f>IF(Table7[[#This Row],[Status]]="COMPLETED",NETWORKDAYS(Table7[[#This Row],[Date Feedback Reported to CSR]],Table7[[#This Row],[Date Task Completed]]),"")</f>
        <v/>
      </c>
    </row>
    <row r="18" spans="1:11" ht="114" hidden="1">
      <c r="A18" s="10">
        <v>45551</v>
      </c>
      <c r="B18" s="11" t="s">
        <v>224</v>
      </c>
      <c r="C18" s="10">
        <v>45551</v>
      </c>
      <c r="D18" s="27" t="s">
        <v>11</v>
      </c>
      <c r="E18" s="12" t="s">
        <v>225</v>
      </c>
      <c r="F18" s="10">
        <v>45603</v>
      </c>
      <c r="G18" s="12" t="s">
        <v>82</v>
      </c>
      <c r="H18" s="11" t="s">
        <v>226</v>
      </c>
      <c r="I18" s="10">
        <f t="shared" ca="1" si="1"/>
        <v>45720</v>
      </c>
      <c r="J18" s="13" t="str">
        <f>IF(Table7[[#This Row],[Status]]="In progress",NETWORKDAYS(Table7[[#This Row],[Date Feedback Reported to CSR]],Table7[[#This Row],[Today]]),"")</f>
        <v/>
      </c>
      <c r="K18" s="13">
        <f>IF(Table7[[#This Row],[Status]]="COMPLETED",NETWORKDAYS(Table7[[#This Row],[Date Feedback Reported to CSR]],Table7[[#This Row],[Date Task Completed]]),"")</f>
        <v>39</v>
      </c>
    </row>
    <row r="19" spans="1:11" ht="33" hidden="1" customHeight="1">
      <c r="A19" s="12"/>
      <c r="B19" s="17" t="s">
        <v>227</v>
      </c>
      <c r="C19" s="10">
        <v>45551</v>
      </c>
      <c r="D19" s="27" t="s">
        <v>11</v>
      </c>
      <c r="E19" s="12" t="s">
        <v>228</v>
      </c>
      <c r="F19" s="10">
        <v>45552</v>
      </c>
      <c r="G19" s="12" t="s">
        <v>82</v>
      </c>
      <c r="H19" s="11"/>
      <c r="I19" s="10">
        <f t="shared" ca="1" si="1"/>
        <v>45720</v>
      </c>
      <c r="J19" s="13" t="str">
        <f>IF(Table7[[#This Row],[Status]]="In progress",NETWORKDAYS(Table7[[#This Row],[Date Feedback Reported to CSR]],Table7[[#This Row],[Today]]),"")</f>
        <v/>
      </c>
      <c r="K19" s="13">
        <f>IF(Table7[[#This Row],[Status]]="COMPLETED",NETWORKDAYS(Table7[[#This Row],[Date Feedback Reported to CSR]],Table7[[#This Row],[Date Task Completed]]),"")</f>
        <v>2</v>
      </c>
    </row>
    <row r="20" spans="1:11" hidden="1">
      <c r="A20" s="12"/>
      <c r="B20" s="17" t="s">
        <v>229</v>
      </c>
      <c r="C20" s="10">
        <v>45551</v>
      </c>
      <c r="D20" s="27" t="s">
        <v>11</v>
      </c>
      <c r="E20" s="12" t="s">
        <v>228</v>
      </c>
      <c r="F20" s="10">
        <v>45552</v>
      </c>
      <c r="G20" s="12" t="s">
        <v>82</v>
      </c>
      <c r="H20" s="11"/>
      <c r="I20" s="10">
        <f t="shared" ca="1" si="1"/>
        <v>45720</v>
      </c>
      <c r="J20" s="13" t="str">
        <f>IF(Table7[[#This Row],[Status]]="In progress",NETWORKDAYS(Table7[[#This Row],[Date Feedback Reported to CSR]],Table7[[#This Row],[Today]]),"")</f>
        <v/>
      </c>
      <c r="K20" s="13">
        <f>IF(Table7[[#This Row],[Status]]="COMPLETED",NETWORKDAYS(Table7[[#This Row],[Date Feedback Reported to CSR]],Table7[[#This Row],[Date Task Completed]]),"")</f>
        <v>2</v>
      </c>
    </row>
    <row r="21" spans="1:11" hidden="1">
      <c r="A21" s="10">
        <v>45552</v>
      </c>
      <c r="B21" s="11" t="s">
        <v>230</v>
      </c>
      <c r="C21" s="10">
        <v>45552</v>
      </c>
      <c r="D21" s="27" t="s">
        <v>11</v>
      </c>
      <c r="E21" s="12"/>
      <c r="F21" s="10">
        <v>45552</v>
      </c>
      <c r="G21" s="12" t="s">
        <v>231</v>
      </c>
      <c r="H21" s="11"/>
      <c r="I21" s="10">
        <f t="shared" ca="1" si="1"/>
        <v>45720</v>
      </c>
      <c r="J21" s="13" t="str">
        <f>IF(Table7[[#This Row],[Status]]="In progress",NETWORKDAYS(Table7[[#This Row],[Date Feedback Reported to CSR]],Table7[[#This Row],[Today]]),"")</f>
        <v/>
      </c>
      <c r="K21" s="13">
        <f>IF(Table7[[#This Row],[Status]]="COMPLETED",NETWORKDAYS(Table7[[#This Row],[Date Feedback Reported to CSR]],Table7[[#This Row],[Date Task Completed]]),"")</f>
        <v>1</v>
      </c>
    </row>
    <row r="22" spans="1:11" hidden="1">
      <c r="A22" s="10">
        <v>45554</v>
      </c>
      <c r="B22" s="41" t="s">
        <v>232</v>
      </c>
      <c r="C22" s="10">
        <v>45554</v>
      </c>
      <c r="D22" s="27" t="s">
        <v>10</v>
      </c>
      <c r="E22" s="12"/>
      <c r="F22" s="12"/>
      <c r="G22" s="12" t="s">
        <v>233</v>
      </c>
      <c r="H22" s="11" t="s">
        <v>234</v>
      </c>
      <c r="I22" s="10">
        <f t="shared" ref="I22:I27" ca="1" si="2">TODAY()</f>
        <v>45720</v>
      </c>
      <c r="J22" s="13">
        <f ca="1">IF(Table7[[#This Row],[Status]]="In progress",NETWORKDAYS(Table7[[#This Row],[Date Feedback Reported to CSR]],Table7[[#This Row],[Today]]),"")</f>
        <v>119</v>
      </c>
      <c r="K22" s="13" t="str">
        <f>IF(Table7[[#This Row],[Status]]="COMPLETED",NETWORKDAYS(Table7[[#This Row],[Date Feedback Reported to CSR]],Table7[[#This Row],[Date Task Completed]]),"")</f>
        <v/>
      </c>
    </row>
    <row r="23" spans="1:11" hidden="1">
      <c r="A23" s="10">
        <v>45554</v>
      </c>
      <c r="B23" s="11" t="s">
        <v>235</v>
      </c>
      <c r="C23" s="10">
        <v>45554</v>
      </c>
      <c r="D23" s="27" t="s">
        <v>11</v>
      </c>
      <c r="E23" s="12"/>
      <c r="F23" s="10">
        <v>45554</v>
      </c>
      <c r="G23" s="12" t="s">
        <v>231</v>
      </c>
      <c r="H23" s="11"/>
      <c r="I23" s="10">
        <f t="shared" ca="1" si="2"/>
        <v>45720</v>
      </c>
      <c r="J23" s="13" t="str">
        <f>IF(Table7[[#This Row],[Status]]="In progress",NETWORKDAYS(Table7[[#This Row],[Date Feedback Reported to CSR]],Table7[[#This Row],[Today]]),"")</f>
        <v/>
      </c>
      <c r="K23" s="13">
        <f>IF(Table7[[#This Row],[Status]]="COMPLETED",NETWORKDAYS(Table7[[#This Row],[Date Feedback Reported to CSR]],Table7[[#This Row],[Date Task Completed]]),"")</f>
        <v>1</v>
      </c>
    </row>
    <row r="24" spans="1:11" s="113" customFormat="1" ht="165" customHeight="1">
      <c r="A24" s="108">
        <v>45554</v>
      </c>
      <c r="B24" s="115" t="s">
        <v>236</v>
      </c>
      <c r="C24" s="108">
        <v>45554</v>
      </c>
      <c r="D24" s="110" t="s">
        <v>8</v>
      </c>
      <c r="E24" s="111" t="s">
        <v>237</v>
      </c>
      <c r="F24" s="108">
        <v>45558</v>
      </c>
      <c r="G24" s="111" t="s">
        <v>82</v>
      </c>
      <c r="H24" s="109" t="s">
        <v>238</v>
      </c>
      <c r="I24" s="10">
        <f t="shared" ca="1" si="2"/>
        <v>45720</v>
      </c>
      <c r="J24" s="112" t="str">
        <f>IF(Table7[[#This Row],[Status]]="In progress",NETWORKDAYS(Table7[[#This Row],[Date Feedback Reported to CSR]],Table7[[#This Row],[Today]]),"")</f>
        <v/>
      </c>
      <c r="K24" s="112" t="str">
        <f>IF(Table7[[#This Row],[Status]]="COMPLETED",NETWORKDAYS(Table7[[#This Row],[Date Feedback Reported to CSR]],Table7[[#This Row],[Date Task Completed]]),"")</f>
        <v/>
      </c>
    </row>
    <row r="25" spans="1:11" ht="114" hidden="1">
      <c r="A25" s="10">
        <v>45558</v>
      </c>
      <c r="B25" s="41" t="s">
        <v>239</v>
      </c>
      <c r="C25" s="10">
        <v>45558</v>
      </c>
      <c r="D25" s="27" t="s">
        <v>11</v>
      </c>
      <c r="E25" s="12"/>
      <c r="F25" s="10">
        <v>45589</v>
      </c>
      <c r="G25" s="12"/>
      <c r="H25" s="11" t="s">
        <v>240</v>
      </c>
      <c r="I25" s="10">
        <f t="shared" ca="1" si="2"/>
        <v>45720</v>
      </c>
      <c r="J25" s="13" t="str">
        <f>IF(Table7[[#This Row],[Status]]="In progress",NETWORKDAYS(Table7[[#This Row],[Date Feedback Reported to CSR]],Table7[[#This Row],[Today]]),"")</f>
        <v/>
      </c>
      <c r="K25" s="13">
        <f>IF(Table7[[#This Row],[Status]]="COMPLETED",NETWORKDAYS(Table7[[#This Row],[Date Feedback Reported to CSR]],Table7[[#This Row],[Date Task Completed]]),"")</f>
        <v>24</v>
      </c>
    </row>
    <row r="26" spans="1:11" hidden="1">
      <c r="A26" s="10">
        <v>45558</v>
      </c>
      <c r="B26" s="17" t="s">
        <v>241</v>
      </c>
      <c r="C26" s="10">
        <v>45558</v>
      </c>
      <c r="D26" s="27" t="s">
        <v>11</v>
      </c>
      <c r="E26" s="10" t="s">
        <v>242</v>
      </c>
      <c r="F26" s="10">
        <v>45559</v>
      </c>
      <c r="G26" s="12" t="s">
        <v>82</v>
      </c>
      <c r="H26" s="11"/>
      <c r="I26" s="10">
        <f t="shared" ca="1" si="2"/>
        <v>45720</v>
      </c>
      <c r="J26" s="13" t="str">
        <f>IF(Table7[[#This Row],[Status]]="In progress",NETWORKDAYS(Table7[[#This Row],[Date Feedback Reported to CSR]],Table7[[#This Row],[Today]]),"")</f>
        <v/>
      </c>
      <c r="K26" s="13">
        <f>IF(Table7[[#This Row],[Status]]="COMPLETED",NETWORKDAYS(Table7[[#This Row],[Date Feedback Reported to CSR]],Table7[[#This Row],[Date Task Completed]]),"")</f>
        <v>2</v>
      </c>
    </row>
    <row r="27" spans="1:11" ht="45" hidden="1" customHeight="1">
      <c r="A27" s="10">
        <v>45558</v>
      </c>
      <c r="B27" s="11" t="s">
        <v>243</v>
      </c>
      <c r="C27" s="10">
        <v>45558</v>
      </c>
      <c r="D27" s="27" t="s">
        <v>10</v>
      </c>
      <c r="E27" s="12"/>
      <c r="F27" s="12"/>
      <c r="G27" s="12"/>
      <c r="H27" s="11" t="s">
        <v>244</v>
      </c>
      <c r="I27" s="10">
        <f t="shared" ca="1" si="2"/>
        <v>45720</v>
      </c>
      <c r="J27" s="13">
        <f ca="1">IF(Table7[[#This Row],[Status]]="In progress",NETWORKDAYS(Table7[[#This Row],[Date Feedback Reported to CSR]],Table7[[#This Row],[Today]]),"")</f>
        <v>117</v>
      </c>
      <c r="K27" s="13" t="str">
        <f>IF(Table7[[#This Row],[Status]]="COMPLETED",NETWORKDAYS(Table7[[#This Row],[Date Feedback Reported to CSR]],Table7[[#This Row],[Date Task Completed]]),"")</f>
        <v/>
      </c>
    </row>
    <row r="28" spans="1:11" ht="28.5" hidden="1">
      <c r="A28" s="10">
        <v>45559</v>
      </c>
      <c r="B28" s="11" t="s">
        <v>245</v>
      </c>
      <c r="C28" s="10">
        <v>45559</v>
      </c>
      <c r="D28" s="27" t="s">
        <v>9</v>
      </c>
      <c r="E28" s="12" t="s">
        <v>246</v>
      </c>
      <c r="F28" s="12"/>
      <c r="G28" s="12"/>
      <c r="H28" s="11"/>
      <c r="I28" s="10">
        <f t="shared" ref="I28:I59" ca="1" si="3">TODAY()</f>
        <v>45720</v>
      </c>
      <c r="J28" s="13" t="str">
        <f>IF(Table7[[#This Row],[Status]]="In progress",NETWORKDAYS(Table7[[#This Row],[Date Feedback Reported to CSR]],Table7[[#This Row],[Today]]),"")</f>
        <v/>
      </c>
      <c r="K28" s="13" t="str">
        <f>IF(Table7[[#This Row],[Status]]="COMPLETED",NETWORKDAYS(Table7[[#This Row],[Date Feedback Reported to CSR]],Table7[[#This Row],[Date Task Completed]]),"")</f>
        <v/>
      </c>
    </row>
    <row r="29" spans="1:11" ht="71.25" hidden="1">
      <c r="A29" s="10">
        <v>45559</v>
      </c>
      <c r="B29" s="17" t="s">
        <v>247</v>
      </c>
      <c r="C29" s="10">
        <v>45559</v>
      </c>
      <c r="D29" s="27" t="s">
        <v>11</v>
      </c>
      <c r="E29" s="12"/>
      <c r="F29" s="12"/>
      <c r="G29" s="12"/>
      <c r="H29" s="11" t="s">
        <v>248</v>
      </c>
      <c r="I29" s="10">
        <f t="shared" ca="1" si="3"/>
        <v>45720</v>
      </c>
      <c r="J29" s="13" t="str">
        <f>IF(Table7[[#This Row],[Status]]="In progress",NETWORKDAYS(Table7[[#This Row],[Date Feedback Reported to CSR]],Table7[[#This Row],[Today]]),"")</f>
        <v/>
      </c>
      <c r="K29" s="13">
        <f>IF(Table7[[#This Row],[Status]]="COMPLETED",NETWORKDAYS(Table7[[#This Row],[Date Feedback Reported to CSR]],Table7[[#This Row],[Date Task Completed]]),"")</f>
        <v>-32542</v>
      </c>
    </row>
    <row r="30" spans="1:11" ht="28.5" hidden="1">
      <c r="A30" s="10">
        <v>45559</v>
      </c>
      <c r="B30" s="11" t="s">
        <v>249</v>
      </c>
      <c r="C30" s="10">
        <v>45559</v>
      </c>
      <c r="D30" s="27" t="s">
        <v>11</v>
      </c>
      <c r="E30" s="12"/>
      <c r="F30" s="12"/>
      <c r="G30" s="12"/>
      <c r="H30" s="11" t="s">
        <v>250</v>
      </c>
      <c r="I30" s="10">
        <f t="shared" ca="1" si="3"/>
        <v>45720</v>
      </c>
      <c r="J30" s="13" t="str">
        <f>IF(Table7[[#This Row],[Status]]="In progress",NETWORKDAYS(Table7[[#This Row],[Date Feedback Reported to CSR]],Table7[[#This Row],[Today]]),"")</f>
        <v/>
      </c>
      <c r="K30" s="13">
        <f>IF(Table7[[#This Row],[Status]]="COMPLETED",NETWORKDAYS(Table7[[#This Row],[Date Feedback Reported to CSR]],Table7[[#This Row],[Date Task Completed]]),"")</f>
        <v>-32542</v>
      </c>
    </row>
    <row r="31" spans="1:11" ht="42.75" hidden="1">
      <c r="A31" s="10">
        <v>45559</v>
      </c>
      <c r="B31" s="11" t="s">
        <v>251</v>
      </c>
      <c r="C31" s="10">
        <v>45559</v>
      </c>
      <c r="D31" s="27" t="s">
        <v>10</v>
      </c>
      <c r="E31" s="12"/>
      <c r="F31" s="12"/>
      <c r="G31" s="12"/>
      <c r="H31" s="11" t="s">
        <v>252</v>
      </c>
      <c r="I31" s="10">
        <f t="shared" ca="1" si="3"/>
        <v>45720</v>
      </c>
      <c r="J31" s="13">
        <f ca="1">IF(Table7[[#This Row],[Status]]="In progress",NETWORKDAYS(Table7[[#This Row],[Date Feedback Reported to CSR]],Table7[[#This Row],[Today]]),"")</f>
        <v>116</v>
      </c>
      <c r="K31" s="13" t="str">
        <f>IF(Table7[[#This Row],[Status]]="COMPLETED",NETWORKDAYS(Table7[[#This Row],[Date Feedback Reported to CSR]],Table7[[#This Row],[Date Task Completed]]),"")</f>
        <v/>
      </c>
    </row>
    <row r="32" spans="1:11" hidden="1">
      <c r="A32" s="10">
        <v>45559</v>
      </c>
      <c r="B32" s="11" t="s">
        <v>253</v>
      </c>
      <c r="C32" s="10">
        <v>45559</v>
      </c>
      <c r="D32" s="27" t="s">
        <v>11</v>
      </c>
      <c r="E32" s="12"/>
      <c r="F32" s="12"/>
      <c r="G32" s="12"/>
      <c r="H32" s="11" t="s">
        <v>254</v>
      </c>
      <c r="I32" s="10">
        <f t="shared" ca="1" si="3"/>
        <v>45720</v>
      </c>
      <c r="J32" s="13" t="str">
        <f>IF(Table7[[#This Row],[Status]]="In progress",NETWORKDAYS(Table7[[#This Row],[Date Feedback Reported to CSR]],Table7[[#This Row],[Today]]),"")</f>
        <v/>
      </c>
      <c r="K32" s="13">
        <f>IF(Table7[[#This Row],[Status]]="COMPLETED",NETWORKDAYS(Table7[[#This Row],[Date Feedback Reported to CSR]],Table7[[#This Row],[Date Task Completed]]),"")</f>
        <v>-32542</v>
      </c>
    </row>
    <row r="33" spans="1:11" ht="42.75" hidden="1">
      <c r="A33" s="10">
        <v>45559</v>
      </c>
      <c r="B33" s="11" t="s">
        <v>255</v>
      </c>
      <c r="C33" s="10">
        <v>45559</v>
      </c>
      <c r="D33" s="27" t="s">
        <v>45</v>
      </c>
      <c r="E33" s="12"/>
      <c r="F33" s="12"/>
      <c r="G33" s="12"/>
      <c r="H33" s="11" t="s">
        <v>256</v>
      </c>
      <c r="I33" s="10">
        <f t="shared" ca="1" si="3"/>
        <v>45720</v>
      </c>
      <c r="J33" s="13" t="str">
        <f>IF(Table7[[#This Row],[Status]]="In progress",NETWORKDAYS(Table7[[#This Row],[Date Feedback Reported to CSR]],Table7[[#This Row],[Today]]),"")</f>
        <v/>
      </c>
      <c r="K33" s="13">
        <f>IF(Table7[[#This Row],[Status]]="COMPLETED",NETWORKDAYS(Table7[[#This Row],[Date Feedback Reported to CSR]],Table7[[#This Row],[Date Task Completed]]),"")</f>
        <v>-32542</v>
      </c>
    </row>
    <row r="34" spans="1:11" ht="71.25" hidden="1">
      <c r="A34" s="10">
        <v>45559</v>
      </c>
      <c r="B34" s="11" t="s">
        <v>257</v>
      </c>
      <c r="C34" s="10">
        <v>45559</v>
      </c>
      <c r="D34" s="27" t="s">
        <v>10</v>
      </c>
      <c r="E34" s="12" t="s">
        <v>208</v>
      </c>
      <c r="F34" s="12"/>
      <c r="G34" s="12"/>
      <c r="H34" s="11" t="s">
        <v>258</v>
      </c>
      <c r="I34" s="10">
        <f t="shared" ca="1" si="3"/>
        <v>45720</v>
      </c>
      <c r="J34" s="13">
        <f ca="1">IF(Table7[[#This Row],[Status]]="In progress",NETWORKDAYS(Table7[[#This Row],[Date Feedback Reported to CSR]],Table7[[#This Row],[Today]]),"")</f>
        <v>116</v>
      </c>
      <c r="K34" s="13" t="str">
        <f>IF(Table7[[#This Row],[Status]]="COMPLETED",NETWORKDAYS(Table7[[#This Row],[Date Feedback Reported to CSR]],Table7[[#This Row],[Date Task Completed]]),"")</f>
        <v/>
      </c>
    </row>
    <row r="35" spans="1:11" ht="28.5" hidden="1">
      <c r="A35" s="10">
        <v>45559</v>
      </c>
      <c r="B35" s="11" t="s">
        <v>259</v>
      </c>
      <c r="C35" s="10">
        <v>45559</v>
      </c>
      <c r="D35" s="27" t="s">
        <v>11</v>
      </c>
      <c r="E35" s="12"/>
      <c r="F35" s="12"/>
      <c r="G35" s="12"/>
      <c r="H35" s="11"/>
      <c r="I35" s="10">
        <f t="shared" ca="1" si="3"/>
        <v>45720</v>
      </c>
      <c r="J35" s="13" t="str">
        <f>IF(Table7[[#This Row],[Status]]="In progress",NETWORKDAYS(Table7[[#This Row],[Date Feedback Reported to CSR]],Table7[[#This Row],[Today]]),"")</f>
        <v/>
      </c>
      <c r="K35" s="13">
        <f>IF(Table7[[#This Row],[Status]]="COMPLETED",NETWORKDAYS(Table7[[#This Row],[Date Feedback Reported to CSR]],Table7[[#This Row],[Date Task Completed]]),"")</f>
        <v>-32542</v>
      </c>
    </row>
    <row r="36" spans="1:11" ht="71.25" hidden="1">
      <c r="A36" s="10">
        <v>45925</v>
      </c>
      <c r="B36" s="65" t="s">
        <v>260</v>
      </c>
      <c r="C36" s="10">
        <v>45560</v>
      </c>
      <c r="D36" s="27" t="s">
        <v>11</v>
      </c>
      <c r="E36" s="12" t="s">
        <v>261</v>
      </c>
      <c r="F36" s="12"/>
      <c r="G36" s="12"/>
      <c r="H36" s="64" t="s">
        <v>262</v>
      </c>
      <c r="I36" s="10">
        <f t="shared" ca="1" si="3"/>
        <v>45720</v>
      </c>
      <c r="J36" s="13" t="str">
        <f>IF(Table7[[#This Row],[Status]]="In progress",NETWORKDAYS(Table7[[#This Row],[Date Feedback Reported to CSR]],Table7[[#This Row],[Today]]),"")</f>
        <v/>
      </c>
      <c r="K36" s="13">
        <f>IF(Table7[[#This Row],[Status]]="COMPLETED",NETWORKDAYS(Table7[[#This Row],[Date Feedback Reported to CSR]],Table7[[#This Row],[Date Task Completed]]),"")</f>
        <v>-32543</v>
      </c>
    </row>
    <row r="37" spans="1:11" ht="85.5" hidden="1">
      <c r="A37" s="10">
        <v>45562</v>
      </c>
      <c r="B37" s="93" t="s">
        <v>263</v>
      </c>
      <c r="C37" s="10">
        <v>45562</v>
      </c>
      <c r="D37" s="27" t="s">
        <v>11</v>
      </c>
      <c r="E37" s="12" t="s">
        <v>264</v>
      </c>
      <c r="F37" s="10">
        <v>45597</v>
      </c>
      <c r="G37" s="12"/>
      <c r="H37" s="93" t="s">
        <v>265</v>
      </c>
      <c r="I37" s="10">
        <f t="shared" ca="1" si="3"/>
        <v>45720</v>
      </c>
      <c r="J37" s="13" t="str">
        <f>IF(Table7[[#This Row],[Status]]="In progress",NETWORKDAYS(Table7[[#This Row],[Date Feedback Reported to CSR]],Table7[[#This Row],[Today]]),"")</f>
        <v/>
      </c>
      <c r="K37" s="13">
        <f>IF(Table7[[#This Row],[Status]]="COMPLETED",NETWORKDAYS(Table7[[#This Row],[Date Feedback Reported to CSR]],Table7[[#This Row],[Date Task Completed]]),"")</f>
        <v>26</v>
      </c>
    </row>
    <row r="38" spans="1:11" ht="28.5" hidden="1">
      <c r="A38" s="10">
        <v>45562</v>
      </c>
      <c r="B38" s="11" t="s">
        <v>266</v>
      </c>
      <c r="C38" s="10">
        <v>45562</v>
      </c>
      <c r="D38" s="27" t="s">
        <v>11</v>
      </c>
      <c r="E38" s="12"/>
      <c r="F38" s="12"/>
      <c r="G38" s="12"/>
      <c r="H38" s="11" t="s">
        <v>267</v>
      </c>
      <c r="I38" s="10">
        <f t="shared" ca="1" si="3"/>
        <v>45720</v>
      </c>
      <c r="J38" s="13" t="str">
        <f>IF(Table7[[#This Row],[Status]]="In progress",NETWORKDAYS(Table7[[#This Row],[Date Feedback Reported to CSR]],Table7[[#This Row],[Today]]),"")</f>
        <v/>
      </c>
      <c r="K38" s="13">
        <f>IF(Table7[[#This Row],[Status]]="COMPLETED",NETWORKDAYS(Table7[[#This Row],[Date Feedback Reported to CSR]],Table7[[#This Row],[Date Task Completed]]),"")</f>
        <v>-32545</v>
      </c>
    </row>
    <row r="39" spans="1:11" ht="42.75" hidden="1">
      <c r="A39" s="10">
        <v>45565</v>
      </c>
      <c r="B39" s="11" t="s">
        <v>268</v>
      </c>
      <c r="C39" s="10">
        <v>45565</v>
      </c>
      <c r="D39" s="27" t="s">
        <v>11</v>
      </c>
      <c r="E39" s="12" t="s">
        <v>264</v>
      </c>
      <c r="F39" s="10">
        <v>45590</v>
      </c>
      <c r="G39" s="12"/>
      <c r="H39" s="11" t="s">
        <v>269</v>
      </c>
      <c r="I39" s="10">
        <f t="shared" ca="1" si="3"/>
        <v>45720</v>
      </c>
      <c r="J39" s="13" t="str">
        <f>IF(Table7[[#This Row],[Status]]="In progress",NETWORKDAYS(Table7[[#This Row],[Date Feedback Reported to CSR]],Table7[[#This Row],[Today]]),"")</f>
        <v/>
      </c>
      <c r="K39" s="13">
        <f>IF(Table7[[#This Row],[Status]]="COMPLETED",NETWORKDAYS(Table7[[#This Row],[Date Feedback Reported to CSR]],Table7[[#This Row],[Date Task Completed]]),"")</f>
        <v>20</v>
      </c>
    </row>
    <row r="40" spans="1:11" ht="142.5" hidden="1" customHeight="1">
      <c r="A40" s="10">
        <v>45565</v>
      </c>
      <c r="B40" s="41" t="s">
        <v>270</v>
      </c>
      <c r="C40" s="10">
        <v>45565</v>
      </c>
      <c r="D40" s="27" t="s">
        <v>11</v>
      </c>
      <c r="E40" s="12"/>
      <c r="F40" s="10">
        <v>45597</v>
      </c>
      <c r="G40" s="12"/>
      <c r="H40" s="41" t="s">
        <v>271</v>
      </c>
      <c r="I40" s="10">
        <f t="shared" ca="1" si="3"/>
        <v>45720</v>
      </c>
      <c r="J40" s="13" t="str">
        <f>IF(Table7[[#This Row],[Status]]="In progress",NETWORKDAYS(Table7[[#This Row],[Date Feedback Reported to CSR]],Table7[[#This Row],[Today]]),"")</f>
        <v/>
      </c>
      <c r="K40" s="13">
        <f>IF(Table7[[#This Row],[Status]]="COMPLETED",NETWORKDAYS(Table7[[#This Row],[Date Feedback Reported to CSR]],Table7[[#This Row],[Date Task Completed]]),"")</f>
        <v>25</v>
      </c>
    </row>
    <row r="41" spans="1:11" hidden="1">
      <c r="A41" s="10">
        <v>45565</v>
      </c>
      <c r="B41" s="11" t="s">
        <v>272</v>
      </c>
      <c r="C41" s="10">
        <v>45565</v>
      </c>
      <c r="D41" s="27" t="s">
        <v>11</v>
      </c>
      <c r="E41" s="12"/>
      <c r="F41" s="12"/>
      <c r="G41" s="12"/>
      <c r="H41" s="11" t="s">
        <v>273</v>
      </c>
      <c r="I41" s="10">
        <f t="shared" ca="1" si="3"/>
        <v>45720</v>
      </c>
      <c r="J41" s="13" t="str">
        <f>IF(Table7[[#This Row],[Status]]="In progress",NETWORKDAYS(Table7[[#This Row],[Date Feedback Reported to CSR]],Table7[[#This Row],[Today]]),"")</f>
        <v/>
      </c>
      <c r="K41" s="13">
        <f>IF(Table7[[#This Row],[Status]]="COMPLETED",NETWORKDAYS(Table7[[#This Row],[Date Feedback Reported to CSR]],Table7[[#This Row],[Date Task Completed]]),"")</f>
        <v>-32546</v>
      </c>
    </row>
    <row r="42" spans="1:11" ht="277.5" hidden="1" customHeight="1">
      <c r="A42" s="10">
        <v>45565</v>
      </c>
      <c r="B42" s="54" t="s">
        <v>274</v>
      </c>
      <c r="C42" s="10">
        <v>45565</v>
      </c>
      <c r="D42" s="27" t="s">
        <v>11</v>
      </c>
      <c r="E42" s="12"/>
      <c r="F42" s="12"/>
      <c r="G42" s="12"/>
      <c r="H42" s="11" t="s">
        <v>273</v>
      </c>
      <c r="I42" s="10">
        <f t="shared" ca="1" si="3"/>
        <v>45720</v>
      </c>
      <c r="J42" s="13" t="str">
        <f>IF(Table7[[#This Row],[Status]]="In progress",NETWORKDAYS(Table7[[#This Row],[Date Feedback Reported to CSR]],Table7[[#This Row],[Today]]),"")</f>
        <v/>
      </c>
      <c r="K42" s="13">
        <f>IF(Table7[[#This Row],[Status]]="COMPLETED",NETWORKDAYS(Table7[[#This Row],[Date Feedback Reported to CSR]],Table7[[#This Row],[Date Task Completed]]),"")</f>
        <v>-32546</v>
      </c>
    </row>
    <row r="43" spans="1:11" ht="62.25" hidden="1" customHeight="1">
      <c r="A43" s="10">
        <v>45565</v>
      </c>
      <c r="B43" s="11" t="s">
        <v>275</v>
      </c>
      <c r="C43" s="10">
        <v>45565</v>
      </c>
      <c r="D43" s="27" t="s">
        <v>11</v>
      </c>
      <c r="E43" s="12"/>
      <c r="F43" s="10">
        <v>45590</v>
      </c>
      <c r="G43" s="12"/>
      <c r="H43" s="69" t="s">
        <v>276</v>
      </c>
      <c r="I43" s="10">
        <f t="shared" ca="1" si="3"/>
        <v>45720</v>
      </c>
      <c r="J43" s="13" t="str">
        <f>IF(Table7[[#This Row],[Status]]="In progress",NETWORKDAYS(Table7[[#This Row],[Date Feedback Reported to CSR]],Table7[[#This Row],[Today]]),"")</f>
        <v/>
      </c>
      <c r="K43" s="13">
        <f>IF(Table7[[#This Row],[Status]]="COMPLETED",NETWORKDAYS(Table7[[#This Row],[Date Feedback Reported to CSR]],Table7[[#This Row],[Date Task Completed]]),"")</f>
        <v>20</v>
      </c>
    </row>
    <row r="44" spans="1:11" ht="45" hidden="1" customHeight="1">
      <c r="A44" s="10">
        <v>45565</v>
      </c>
      <c r="B44" s="11"/>
      <c r="C44" s="10">
        <v>45565</v>
      </c>
      <c r="D44" s="27" t="s">
        <v>11</v>
      </c>
      <c r="E44" s="12" t="s">
        <v>277</v>
      </c>
      <c r="F44" s="12"/>
      <c r="G44" s="12"/>
      <c r="H44" s="11" t="s">
        <v>273</v>
      </c>
      <c r="I44" s="10">
        <f t="shared" ca="1" si="3"/>
        <v>45720</v>
      </c>
      <c r="J44" s="13" t="str">
        <f>IF(Table7[[#This Row],[Status]]="In progress",NETWORKDAYS(Table7[[#This Row],[Date Feedback Reported to CSR]],Table7[[#This Row],[Today]]),"")</f>
        <v/>
      </c>
      <c r="K44" s="13">
        <f>IF(Table7[[#This Row],[Status]]="COMPLETED",NETWORKDAYS(Table7[[#This Row],[Date Feedback Reported to CSR]],Table7[[#This Row],[Date Task Completed]]),"")</f>
        <v>-32546</v>
      </c>
    </row>
    <row r="45" spans="1:11" ht="28.5" hidden="1">
      <c r="A45" s="10">
        <v>45568</v>
      </c>
      <c r="B45" s="11" t="s">
        <v>278</v>
      </c>
      <c r="C45" s="10">
        <v>45568</v>
      </c>
      <c r="D45" s="27" t="s">
        <v>11</v>
      </c>
      <c r="E45" s="10">
        <v>45582</v>
      </c>
      <c r="F45" s="12"/>
      <c r="G45" s="12" t="s">
        <v>82</v>
      </c>
      <c r="H45" s="11" t="s">
        <v>279</v>
      </c>
      <c r="I45" s="10">
        <f t="shared" ca="1" si="3"/>
        <v>45720</v>
      </c>
      <c r="J45" s="13" t="str">
        <f>IF(Table7[[#This Row],[Status]]="In progress",NETWORKDAYS(Table7[[#This Row],[Date Feedback Reported to CSR]],Table7[[#This Row],[Today]]),"")</f>
        <v/>
      </c>
      <c r="K45" s="13">
        <f>IF(Table7[[#This Row],[Status]]="COMPLETED",NETWORKDAYS(Table7[[#This Row],[Date Feedback Reported to CSR]],Table7[[#This Row],[Date Task Completed]]),"")</f>
        <v>-32549</v>
      </c>
    </row>
    <row r="46" spans="1:11" ht="28.5" hidden="1">
      <c r="A46" s="10">
        <v>45568</v>
      </c>
      <c r="B46" s="11" t="s">
        <v>280</v>
      </c>
      <c r="C46" s="10">
        <v>45568</v>
      </c>
      <c r="D46" s="27" t="s">
        <v>11</v>
      </c>
      <c r="E46" s="10">
        <v>45582</v>
      </c>
      <c r="F46" s="12"/>
      <c r="G46" s="12"/>
      <c r="H46" s="11" t="s">
        <v>281</v>
      </c>
      <c r="I46" s="10">
        <f t="shared" ca="1" si="3"/>
        <v>45720</v>
      </c>
      <c r="J46" s="13" t="str">
        <f>IF(Table7[[#This Row],[Status]]="In progress",NETWORKDAYS(Table7[[#This Row],[Date Feedback Reported to CSR]],Table7[[#This Row],[Today]]),"")</f>
        <v/>
      </c>
      <c r="K46" s="13">
        <f>IF(Table7[[#This Row],[Status]]="COMPLETED",NETWORKDAYS(Table7[[#This Row],[Date Feedback Reported to CSR]],Table7[[#This Row],[Date Task Completed]]),"")</f>
        <v>-32549</v>
      </c>
    </row>
    <row r="47" spans="1:11" ht="137.25" hidden="1" customHeight="1">
      <c r="A47" s="10">
        <v>45568</v>
      </c>
      <c r="B47" s="11" t="s">
        <v>282</v>
      </c>
      <c r="C47" s="10">
        <v>45568</v>
      </c>
      <c r="D47" s="27" t="s">
        <v>10</v>
      </c>
      <c r="E47" s="12" t="s">
        <v>283</v>
      </c>
      <c r="F47" s="12"/>
      <c r="G47" s="12"/>
      <c r="H47" s="94" t="s">
        <v>284</v>
      </c>
      <c r="I47" s="10">
        <f t="shared" ca="1" si="3"/>
        <v>45720</v>
      </c>
      <c r="J47" s="13">
        <f ca="1">IF(Table7[[#This Row],[Status]]="In progress",NETWORKDAYS(Table7[[#This Row],[Date Feedback Reported to CSR]],Table7[[#This Row],[Today]]),"")</f>
        <v>109</v>
      </c>
      <c r="K47" s="13" t="str">
        <f>IF(Table7[[#This Row],[Status]]="COMPLETED",NETWORKDAYS(Table7[[#This Row],[Date Feedback Reported to CSR]],Table7[[#This Row],[Date Task Completed]]),"")</f>
        <v/>
      </c>
    </row>
    <row r="48" spans="1:11" ht="28.5" hidden="1">
      <c r="A48" s="10">
        <v>45568</v>
      </c>
      <c r="B48" s="11" t="s">
        <v>285</v>
      </c>
      <c r="C48" s="10">
        <v>45568</v>
      </c>
      <c r="D48" s="27" t="s">
        <v>11</v>
      </c>
      <c r="E48" s="12"/>
      <c r="F48" s="12"/>
      <c r="G48" s="12"/>
      <c r="H48" s="11" t="s">
        <v>273</v>
      </c>
      <c r="I48" s="10">
        <f t="shared" ca="1" si="3"/>
        <v>45720</v>
      </c>
      <c r="J48" s="13" t="str">
        <f>IF(Table7[[#This Row],[Status]]="In progress",NETWORKDAYS(Table7[[#This Row],[Date Feedback Reported to CSR]],Table7[[#This Row],[Today]]),"")</f>
        <v/>
      </c>
      <c r="K48" s="13">
        <f>IF(Table7[[#This Row],[Status]]="COMPLETED",NETWORKDAYS(Table7[[#This Row],[Date Feedback Reported to CSR]],Table7[[#This Row],[Date Task Completed]]),"")</f>
        <v>-32549</v>
      </c>
    </row>
    <row r="49" spans="1:11" ht="31.5" hidden="1" customHeight="1">
      <c r="A49" s="10">
        <v>45568</v>
      </c>
      <c r="B49" s="11" t="s">
        <v>286</v>
      </c>
      <c r="C49" s="10">
        <v>45568</v>
      </c>
      <c r="D49" s="27" t="s">
        <v>11</v>
      </c>
      <c r="E49" s="12"/>
      <c r="F49" s="12"/>
      <c r="G49" s="12"/>
      <c r="H49" s="11"/>
      <c r="I49" s="10">
        <f t="shared" ca="1" si="3"/>
        <v>45720</v>
      </c>
      <c r="J49" s="13" t="str">
        <f>IF(Table7[[#This Row],[Status]]="In progress",NETWORKDAYS(Table7[[#This Row],[Date Feedback Reported to CSR]],Table7[[#This Row],[Today]]),"")</f>
        <v/>
      </c>
      <c r="K49" s="13">
        <f>IF(Table7[[#This Row],[Status]]="COMPLETED",NETWORKDAYS(Table7[[#This Row],[Date Feedback Reported to CSR]],Table7[[#This Row],[Date Task Completed]]),"")</f>
        <v>-32549</v>
      </c>
    </row>
    <row r="50" spans="1:11" ht="99.75" hidden="1">
      <c r="A50" s="10">
        <v>45568</v>
      </c>
      <c r="B50" s="11" t="s">
        <v>287</v>
      </c>
      <c r="C50" s="10">
        <v>45568</v>
      </c>
      <c r="D50" s="27" t="s">
        <v>11</v>
      </c>
      <c r="E50" s="12"/>
      <c r="F50" s="12"/>
      <c r="G50" s="12"/>
      <c r="H50" s="11" t="s">
        <v>288</v>
      </c>
      <c r="I50" s="10">
        <f t="shared" ca="1" si="3"/>
        <v>45720</v>
      </c>
      <c r="J50" s="13" t="str">
        <f>IF(Table7[[#This Row],[Status]]="In progress",NETWORKDAYS(Table7[[#This Row],[Date Feedback Reported to CSR]],Table7[[#This Row],[Today]]),"")</f>
        <v/>
      </c>
      <c r="K50" s="13">
        <f>IF(Table7[[#This Row],[Status]]="COMPLETED",NETWORKDAYS(Table7[[#This Row],[Date Feedback Reported to CSR]],Table7[[#This Row],[Date Task Completed]]),"")</f>
        <v>-32549</v>
      </c>
    </row>
    <row r="51" spans="1:11" ht="42.75" hidden="1">
      <c r="A51" s="10">
        <v>45568</v>
      </c>
      <c r="B51" s="11" t="s">
        <v>289</v>
      </c>
      <c r="C51" s="10">
        <v>45568</v>
      </c>
      <c r="D51" s="27" t="s">
        <v>11</v>
      </c>
      <c r="E51" s="10"/>
      <c r="F51" s="10">
        <v>45582</v>
      </c>
      <c r="G51" s="12"/>
      <c r="H51" s="11" t="s">
        <v>273</v>
      </c>
      <c r="I51" s="10">
        <f t="shared" ca="1" si="3"/>
        <v>45720</v>
      </c>
      <c r="J51" s="13" t="str">
        <f>IF(Table7[[#This Row],[Status]]="In progress",NETWORKDAYS(Table7[[#This Row],[Date Feedback Reported to CSR]],Table7[[#This Row],[Today]]),"")</f>
        <v/>
      </c>
      <c r="K51" s="13">
        <f>IF(Table7[[#This Row],[Status]]="COMPLETED",NETWORKDAYS(Table7[[#This Row],[Date Feedback Reported to CSR]],Table7[[#This Row],[Date Task Completed]]),"")</f>
        <v>11</v>
      </c>
    </row>
    <row r="52" spans="1:11" ht="177" hidden="1">
      <c r="A52" s="10">
        <v>45569</v>
      </c>
      <c r="B52" s="65" t="s">
        <v>290</v>
      </c>
      <c r="C52" s="10">
        <v>45569</v>
      </c>
      <c r="D52" s="27" t="s">
        <v>11</v>
      </c>
      <c r="E52" s="12"/>
      <c r="F52" s="10">
        <v>45574</v>
      </c>
      <c r="G52" s="12"/>
      <c r="H52" s="64" t="s">
        <v>291</v>
      </c>
      <c r="I52" s="10">
        <f t="shared" ca="1" si="3"/>
        <v>45720</v>
      </c>
      <c r="J52" s="13" t="str">
        <f>IF(Table7[[#This Row],[Status]]="In progress",NETWORKDAYS(Table7[[#This Row],[Date Feedback Reported to CSR]],Table7[[#This Row],[Today]]),"")</f>
        <v/>
      </c>
      <c r="K52" s="13">
        <f>IF(Table7[[#This Row],[Status]]="COMPLETED",NETWORKDAYS(Table7[[#This Row],[Date Feedback Reported to CSR]],Table7[[#This Row],[Date Task Completed]]),"")</f>
        <v>4</v>
      </c>
    </row>
    <row r="53" spans="1:11" ht="28.5" hidden="1">
      <c r="A53" s="10">
        <v>45569</v>
      </c>
      <c r="B53" s="11" t="s">
        <v>292</v>
      </c>
      <c r="C53" s="10">
        <v>45569</v>
      </c>
      <c r="D53" s="27" t="s">
        <v>11</v>
      </c>
      <c r="E53" s="10"/>
      <c r="F53" s="10">
        <v>45582</v>
      </c>
      <c r="G53" s="12"/>
      <c r="H53" s="11" t="s">
        <v>273</v>
      </c>
      <c r="I53" s="10">
        <f t="shared" ca="1" si="3"/>
        <v>45720</v>
      </c>
      <c r="J53" s="13" t="str">
        <f>IF(Table7[[#This Row],[Status]]="In progress",NETWORKDAYS(Table7[[#This Row],[Date Feedback Reported to CSR]],Table7[[#This Row],[Today]]),"")</f>
        <v/>
      </c>
      <c r="K53" s="13">
        <f>IF(Table7[[#This Row],[Status]]="COMPLETED",NETWORKDAYS(Table7[[#This Row],[Date Feedback Reported to CSR]],Table7[[#This Row],[Date Task Completed]]),"")</f>
        <v>10</v>
      </c>
    </row>
    <row r="54" spans="1:11" ht="42.75" hidden="1">
      <c r="A54" s="10">
        <v>45574</v>
      </c>
      <c r="B54" s="11" t="s">
        <v>293</v>
      </c>
      <c r="C54" s="10">
        <v>45574</v>
      </c>
      <c r="D54" s="27" t="s">
        <v>10</v>
      </c>
      <c r="E54" s="12"/>
      <c r="F54" s="12"/>
      <c r="G54" s="12"/>
      <c r="H54" s="11" t="s">
        <v>294</v>
      </c>
      <c r="I54" s="10">
        <f t="shared" ca="1" si="3"/>
        <v>45720</v>
      </c>
      <c r="J54" s="13">
        <f ca="1">IF(Table7[[#This Row],[Status]]="In progress",NETWORKDAYS(Table7[[#This Row],[Date Feedback Reported to CSR]],Table7[[#This Row],[Today]]),"")</f>
        <v>105</v>
      </c>
      <c r="K54" s="13" t="str">
        <f>IF(Table7[[#This Row],[Status]]="COMPLETED",NETWORKDAYS(Table7[[#This Row],[Date Feedback Reported to CSR]],Table7[[#This Row],[Date Task Completed]]),"")</f>
        <v/>
      </c>
    </row>
    <row r="55" spans="1:11" hidden="1">
      <c r="A55" s="10">
        <v>45579</v>
      </c>
      <c r="B55" s="11" t="s">
        <v>295</v>
      </c>
      <c r="C55" s="10">
        <v>45579</v>
      </c>
      <c r="D55" s="27" t="s">
        <v>10</v>
      </c>
      <c r="E55" s="12"/>
      <c r="F55" s="12"/>
      <c r="G55" s="12"/>
      <c r="H55" s="11" t="s">
        <v>296</v>
      </c>
      <c r="I55" s="10">
        <f t="shared" ca="1" si="3"/>
        <v>45720</v>
      </c>
      <c r="J55" s="13">
        <f ca="1">IF(Table7[[#This Row],[Status]]="In progress",NETWORKDAYS(Table7[[#This Row],[Date Feedback Reported to CSR]],Table7[[#This Row],[Today]]),"")</f>
        <v>102</v>
      </c>
      <c r="K55" s="13" t="str">
        <f>IF(Table7[[#This Row],[Status]]="COMPLETED",NETWORKDAYS(Table7[[#This Row],[Date Feedback Reported to CSR]],Table7[[#This Row],[Date Task Completed]]),"")</f>
        <v/>
      </c>
    </row>
    <row r="56" spans="1:11" ht="24" hidden="1" customHeight="1">
      <c r="A56" s="10">
        <v>45582</v>
      </c>
      <c r="B56" s="11" t="s">
        <v>297</v>
      </c>
      <c r="C56" s="10">
        <v>45582</v>
      </c>
      <c r="D56" s="27" t="s">
        <v>10</v>
      </c>
      <c r="E56" s="12"/>
      <c r="F56" s="12"/>
      <c r="G56" s="12"/>
      <c r="H56" s="11"/>
      <c r="I56" s="10">
        <f t="shared" ca="1" si="3"/>
        <v>45720</v>
      </c>
      <c r="J56" s="13">
        <f ca="1">IF(Table7[[#This Row],[Status]]="In progress",NETWORKDAYS(Table7[[#This Row],[Date Feedback Reported to CSR]],Table7[[#This Row],[Today]]),"")</f>
        <v>99</v>
      </c>
      <c r="K56" s="13" t="str">
        <f>IF(Table7[[#This Row],[Status]]="COMPLETED",NETWORKDAYS(Table7[[#This Row],[Date Feedback Reported to CSR]],Table7[[#This Row],[Date Task Completed]]),"")</f>
        <v/>
      </c>
    </row>
    <row r="57" spans="1:11" s="113" customFormat="1" ht="42.75">
      <c r="A57" s="108">
        <v>45582</v>
      </c>
      <c r="B57" s="109" t="s">
        <v>298</v>
      </c>
      <c r="C57" s="114">
        <v>45582</v>
      </c>
      <c r="D57" s="110" t="s">
        <v>8</v>
      </c>
      <c r="E57" s="111"/>
      <c r="F57" s="111"/>
      <c r="G57" s="111"/>
      <c r="H57" s="109" t="s">
        <v>299</v>
      </c>
      <c r="I57" s="10">
        <f t="shared" ca="1" si="3"/>
        <v>45720</v>
      </c>
      <c r="J57" s="112" t="str">
        <f>IF(Table7[[#This Row],[Status]]="In progress",NETWORKDAYS(Table7[[#This Row],[Date Feedback Reported to CSR]],Table7[[#This Row],[Today]]),"")</f>
        <v/>
      </c>
      <c r="K57" s="112" t="str">
        <f>IF(Table7[[#This Row],[Status]]="COMPLETED",NETWORKDAYS(Table7[[#This Row],[Date Feedback Reported to CSR]],Table7[[#This Row],[Date Task Completed]]),"")</f>
        <v/>
      </c>
    </row>
    <row r="58" spans="1:11" hidden="1">
      <c r="A58" s="10">
        <v>45558</v>
      </c>
      <c r="B58" s="11" t="s">
        <v>300</v>
      </c>
      <c r="C58" s="68" t="s">
        <v>301</v>
      </c>
      <c r="D58" s="27" t="s">
        <v>11</v>
      </c>
      <c r="E58" s="12" t="s">
        <v>197</v>
      </c>
      <c r="F58" s="10">
        <v>45589</v>
      </c>
      <c r="G58" s="12"/>
      <c r="H58" s="11"/>
      <c r="I58" s="10">
        <f t="shared" ca="1" si="3"/>
        <v>45720</v>
      </c>
      <c r="J58" s="13" t="str">
        <f>IF(Table7[[#This Row],[Status]]="In progress",NETWORKDAYS(Table7[[#This Row],[Date Feedback Reported to CSR]],Table7[[#This Row],[Today]]),"")</f>
        <v/>
      </c>
      <c r="K58" s="13" t="e">
        <f>IF(Table7[[#This Row],[Status]]="COMPLETED",NETWORKDAYS(Table7[[#This Row],[Date Feedback Reported to CSR]],Table7[[#This Row],[Date Task Completed]]),"")</f>
        <v>#VALUE!</v>
      </c>
    </row>
    <row r="59" spans="1:11" ht="57" hidden="1">
      <c r="A59" s="10">
        <v>45590</v>
      </c>
      <c r="B59" s="95" t="s">
        <v>302</v>
      </c>
      <c r="C59" s="10">
        <v>45590</v>
      </c>
      <c r="D59" s="27" t="s">
        <v>11</v>
      </c>
      <c r="E59" s="12"/>
      <c r="F59" s="10">
        <v>45597</v>
      </c>
      <c r="G59" s="12"/>
      <c r="H59" s="41" t="s">
        <v>303</v>
      </c>
      <c r="I59" s="10">
        <f t="shared" ca="1" si="3"/>
        <v>45720</v>
      </c>
      <c r="J59" s="13" t="str">
        <f>IF(Table7[[#This Row],[Status]]="In progress",NETWORKDAYS(Table7[[#This Row],[Date Feedback Reported to CSR]],Table7[[#This Row],[Today]]),"")</f>
        <v/>
      </c>
      <c r="K59" s="13">
        <f>IF(Table7[[#This Row],[Status]]="COMPLETED",NETWORKDAYS(Table7[[#This Row],[Date Feedback Reported to CSR]],Table7[[#This Row],[Date Task Completed]]),"")</f>
        <v>6</v>
      </c>
    </row>
    <row r="60" spans="1:11" hidden="1">
      <c r="A60" s="10">
        <v>45589</v>
      </c>
      <c r="B60" s="67" t="s">
        <v>304</v>
      </c>
      <c r="C60" s="10">
        <v>45590</v>
      </c>
      <c r="D60" s="27" t="s">
        <v>11</v>
      </c>
      <c r="E60" s="12" t="s">
        <v>305</v>
      </c>
      <c r="F60" s="10">
        <v>45597</v>
      </c>
      <c r="G60" s="12"/>
      <c r="H60" s="11"/>
      <c r="I60" s="10">
        <f t="shared" ref="I60:I84" ca="1" si="4">TODAY()</f>
        <v>45720</v>
      </c>
      <c r="J60" s="13" t="str">
        <f>IF(Table7[[#This Row],[Status]]="In progress",NETWORKDAYS(Table7[[#This Row],[Date Feedback Reported to CSR]],Table7[[#This Row],[Today]]),"")</f>
        <v/>
      </c>
      <c r="K60" s="13">
        <f>IF(Table7[[#This Row],[Status]]="COMPLETED",NETWORKDAYS(Table7[[#This Row],[Date Feedback Reported to CSR]],Table7[[#This Row],[Date Task Completed]]),"")</f>
        <v>6</v>
      </c>
    </row>
    <row r="61" spans="1:11" ht="42" hidden="1" customHeight="1">
      <c r="A61" s="10">
        <v>45589</v>
      </c>
      <c r="B61" s="11" t="s">
        <v>306</v>
      </c>
      <c r="C61" s="10">
        <v>45589</v>
      </c>
      <c r="D61" s="27" t="s">
        <v>11</v>
      </c>
      <c r="E61" s="12"/>
      <c r="F61" s="10">
        <v>45597</v>
      </c>
      <c r="G61" s="12"/>
      <c r="H61" s="11"/>
      <c r="I61" s="10">
        <f t="shared" ca="1" si="4"/>
        <v>45720</v>
      </c>
      <c r="J61" s="13" t="str">
        <f>IF(Table7[[#This Row],[Status]]="In progress",NETWORKDAYS(Table7[[#This Row],[Date Feedback Reported to CSR]],Table7[[#This Row],[Today]]),"")</f>
        <v/>
      </c>
      <c r="K61" s="13">
        <f>IF(Table7[[#This Row],[Status]]="COMPLETED",NETWORKDAYS(Table7[[#This Row],[Date Feedback Reported to CSR]],Table7[[#This Row],[Date Task Completed]]),"")</f>
        <v>7</v>
      </c>
    </row>
    <row r="62" spans="1:11" ht="28.5" hidden="1">
      <c r="A62" s="10">
        <v>45597</v>
      </c>
      <c r="B62" s="11" t="s">
        <v>307</v>
      </c>
      <c r="C62" s="10">
        <v>45597</v>
      </c>
      <c r="D62" s="27" t="s">
        <v>9</v>
      </c>
      <c r="E62" s="12"/>
      <c r="F62" s="12"/>
      <c r="G62" s="12"/>
      <c r="H62" s="11"/>
      <c r="I62" s="10">
        <f t="shared" ca="1" si="4"/>
        <v>45720</v>
      </c>
      <c r="J62" s="13" t="str">
        <f>IF(Table7[[#This Row],[Status]]="In progress",NETWORKDAYS(Table7[[#This Row],[Date Feedback Reported to CSR]],Table7[[#This Row],[Today]]),"")</f>
        <v/>
      </c>
      <c r="K62" s="13" t="str">
        <f>IF(Table7[[#This Row],[Status]]="COMPLETED",NETWORKDAYS(Table7[[#This Row],[Date Feedback Reported to CSR]],Table7[[#This Row],[Date Task Completed]]),"")</f>
        <v/>
      </c>
    </row>
    <row r="63" spans="1:11" ht="28.5" hidden="1">
      <c r="A63" s="10">
        <v>45597</v>
      </c>
      <c r="B63" s="11" t="s">
        <v>308</v>
      </c>
      <c r="C63" s="10">
        <v>45597</v>
      </c>
      <c r="D63" s="27" t="s">
        <v>9</v>
      </c>
      <c r="E63" s="12"/>
      <c r="F63" s="12"/>
      <c r="G63" s="12"/>
      <c r="H63" s="11"/>
      <c r="I63" s="10">
        <f t="shared" ca="1" si="4"/>
        <v>45720</v>
      </c>
      <c r="J63" s="13" t="str">
        <f>IF(Table7[[#This Row],[Status]]="In progress",NETWORKDAYS(Table7[[#This Row],[Date Feedback Reported to CSR]],Table7[[#This Row],[Today]]),"")</f>
        <v/>
      </c>
      <c r="K63" s="13" t="str">
        <f>IF(Table7[[#This Row],[Status]]="COMPLETED",NETWORKDAYS(Table7[[#This Row],[Date Feedback Reported to CSR]],Table7[[#This Row],[Date Task Completed]]),"")</f>
        <v/>
      </c>
    </row>
    <row r="64" spans="1:11" ht="28.5" hidden="1">
      <c r="A64" s="10">
        <v>45597</v>
      </c>
      <c r="B64" s="11" t="s">
        <v>309</v>
      </c>
      <c r="C64" s="10">
        <v>45597</v>
      </c>
      <c r="D64" s="27" t="s">
        <v>9</v>
      </c>
      <c r="E64" s="12"/>
      <c r="F64" s="12"/>
      <c r="G64" s="12"/>
      <c r="H64" s="11"/>
      <c r="I64" s="10">
        <f t="shared" ca="1" si="4"/>
        <v>45720</v>
      </c>
      <c r="J64" s="13" t="str">
        <f>IF(Table7[[#This Row],[Status]]="In progress",NETWORKDAYS(Table7[[#This Row],[Date Feedback Reported to CSR]],Table7[[#This Row],[Today]]),"")</f>
        <v/>
      </c>
      <c r="K64" s="13" t="str">
        <f>IF(Table7[[#This Row],[Status]]="COMPLETED",NETWORKDAYS(Table7[[#This Row],[Date Feedback Reported to CSR]],Table7[[#This Row],[Date Task Completed]]),"")</f>
        <v/>
      </c>
    </row>
    <row r="65" spans="1:11" hidden="1">
      <c r="A65" s="10">
        <v>45597</v>
      </c>
      <c r="B65" s="11" t="s">
        <v>310</v>
      </c>
      <c r="C65" s="10">
        <v>45597</v>
      </c>
      <c r="D65" s="27" t="s">
        <v>9</v>
      </c>
      <c r="E65" s="12"/>
      <c r="F65" s="12"/>
      <c r="G65" s="12"/>
      <c r="H65" s="11"/>
      <c r="I65" s="10">
        <f t="shared" ca="1" si="4"/>
        <v>45720</v>
      </c>
      <c r="J65" s="13" t="str">
        <f>IF(Table7[[#This Row],[Status]]="In progress",NETWORKDAYS(Table7[[#This Row],[Date Feedback Reported to CSR]],Table7[[#This Row],[Today]]),"")</f>
        <v/>
      </c>
      <c r="K65" s="13" t="str">
        <f>IF(Table7[[#This Row],[Status]]="COMPLETED",NETWORKDAYS(Table7[[#This Row],[Date Feedback Reported to CSR]],Table7[[#This Row],[Date Task Completed]]),"")</f>
        <v/>
      </c>
    </row>
    <row r="66" spans="1:11" hidden="1">
      <c r="A66" s="10">
        <v>45597</v>
      </c>
      <c r="B66" s="11" t="s">
        <v>311</v>
      </c>
      <c r="C66" s="10">
        <v>45597</v>
      </c>
      <c r="D66" s="27" t="s">
        <v>9</v>
      </c>
      <c r="E66" s="12"/>
      <c r="F66" s="12"/>
      <c r="G66" s="12"/>
      <c r="H66" s="11"/>
      <c r="I66" s="10">
        <f t="shared" ca="1" si="4"/>
        <v>45720</v>
      </c>
      <c r="J66" s="13" t="str">
        <f>IF(Table7[[#This Row],[Status]]="In progress",NETWORKDAYS(Table7[[#This Row],[Date Feedback Reported to CSR]],Table7[[#This Row],[Today]]),"")</f>
        <v/>
      </c>
      <c r="K66" s="13" t="str">
        <f>IF(Table7[[#This Row],[Status]]="COMPLETED",NETWORKDAYS(Table7[[#This Row],[Date Feedback Reported to CSR]],Table7[[#This Row],[Date Task Completed]]),"")</f>
        <v/>
      </c>
    </row>
    <row r="67" spans="1:11" hidden="1">
      <c r="A67" s="10">
        <v>45597</v>
      </c>
      <c r="B67" s="11" t="s">
        <v>312</v>
      </c>
      <c r="C67" s="10">
        <v>45597</v>
      </c>
      <c r="D67" s="27" t="s">
        <v>9</v>
      </c>
      <c r="E67" s="12"/>
      <c r="F67" s="12"/>
      <c r="G67" s="12"/>
      <c r="H67" s="11"/>
      <c r="I67" s="10">
        <f t="shared" ca="1" si="4"/>
        <v>45720</v>
      </c>
      <c r="J67" s="13" t="str">
        <f>IF(Table7[[#This Row],[Status]]="In progress",NETWORKDAYS(Table7[[#This Row],[Date Feedback Reported to CSR]],Table7[[#This Row],[Today]]),"")</f>
        <v/>
      </c>
      <c r="K67" s="13" t="str">
        <f>IF(Table7[[#This Row],[Status]]="COMPLETED",NETWORKDAYS(Table7[[#This Row],[Date Feedback Reported to CSR]],Table7[[#This Row],[Date Task Completed]]),"")</f>
        <v/>
      </c>
    </row>
    <row r="68" spans="1:11" ht="42.75" hidden="1">
      <c r="A68" s="10">
        <v>45603</v>
      </c>
      <c r="B68" s="11" t="s">
        <v>313</v>
      </c>
      <c r="C68" s="10">
        <v>45603</v>
      </c>
      <c r="D68" s="27" t="s">
        <v>9</v>
      </c>
      <c r="E68" s="12"/>
      <c r="F68" s="12"/>
      <c r="G68" s="12"/>
      <c r="H68" s="11"/>
      <c r="I68" s="10">
        <f t="shared" ca="1" si="4"/>
        <v>45720</v>
      </c>
      <c r="J68" s="13" t="str">
        <f>IF(Table7[[#This Row],[Status]]="In progress",NETWORKDAYS(Table7[[#This Row],[Date Feedback Reported to CSR]],Table7[[#This Row],[Today]]),"")</f>
        <v/>
      </c>
      <c r="K68" s="13" t="str">
        <f>IF(Table7[[#This Row],[Status]]="COMPLETED",NETWORKDAYS(Table7[[#This Row],[Date Feedback Reported to CSR]],Table7[[#This Row],[Date Task Completed]]),"")</f>
        <v/>
      </c>
    </row>
    <row r="69" spans="1:11" ht="28.5" hidden="1">
      <c r="A69" s="10">
        <v>45603</v>
      </c>
      <c r="B69" s="11" t="s">
        <v>314</v>
      </c>
      <c r="C69" s="10">
        <v>45603</v>
      </c>
      <c r="D69" s="27" t="s">
        <v>9</v>
      </c>
      <c r="E69" s="12"/>
      <c r="F69" s="12"/>
      <c r="G69" s="12"/>
      <c r="H69" s="11"/>
      <c r="I69" s="10">
        <f t="shared" ca="1" si="4"/>
        <v>45720</v>
      </c>
      <c r="J69" s="13" t="str">
        <f>IF(Table7[[#This Row],[Status]]="In progress",NETWORKDAYS(Table7[[#This Row],[Date Feedback Reported to CSR]],Table7[[#This Row],[Today]]),"")</f>
        <v/>
      </c>
      <c r="K69" s="13" t="str">
        <f>IF(Table7[[#This Row],[Status]]="COMPLETED",NETWORKDAYS(Table7[[#This Row],[Date Feedback Reported to CSR]],Table7[[#This Row],[Date Task Completed]]),"")</f>
        <v/>
      </c>
    </row>
    <row r="70" spans="1:11" s="113" customFormat="1" ht="57">
      <c r="A70" s="108">
        <v>45610</v>
      </c>
      <c r="B70" s="109" t="s">
        <v>315</v>
      </c>
      <c r="C70" s="108">
        <v>45610</v>
      </c>
      <c r="D70" s="110" t="s">
        <v>134</v>
      </c>
      <c r="E70" s="111"/>
      <c r="F70" s="111"/>
      <c r="G70" s="111"/>
      <c r="H70" s="109" t="s">
        <v>316</v>
      </c>
      <c r="I70" s="10">
        <f t="shared" ca="1" si="4"/>
        <v>45720</v>
      </c>
      <c r="J70" s="112" t="str">
        <f>IF(Table7[[#This Row],[Status]]="In progress",NETWORKDAYS(Table7[[#This Row],[Date Feedback Reported to CSR]],Table7[[#This Row],[Today]]),"")</f>
        <v/>
      </c>
      <c r="K70" s="112" t="str">
        <f>IF(Table7[[#This Row],[Status]]="COMPLETED",NETWORKDAYS(Table7[[#This Row],[Date Feedback Reported to CSR]],Table7[[#This Row],[Date Task Completed]]),"")</f>
        <v/>
      </c>
    </row>
    <row r="71" spans="1:11" hidden="1">
      <c r="A71" s="10">
        <v>45610</v>
      </c>
      <c r="B71" s="11" t="s">
        <v>317</v>
      </c>
      <c r="C71" s="10">
        <v>45610</v>
      </c>
      <c r="D71" s="27" t="s">
        <v>9</v>
      </c>
      <c r="E71" s="12"/>
      <c r="F71" s="12"/>
      <c r="G71" s="12"/>
      <c r="H71" s="11"/>
      <c r="I71" s="10">
        <f t="shared" ca="1" si="4"/>
        <v>45720</v>
      </c>
      <c r="J71" s="13" t="str">
        <f>IF(Table7[[#This Row],[Status]]="In progress",NETWORKDAYS(Table7[[#This Row],[Date Feedback Reported to CSR]],Table7[[#This Row],[Today]]),"")</f>
        <v/>
      </c>
      <c r="K71" s="13" t="str">
        <f>IF(Table7[[#This Row],[Status]]="COMPLETED",NETWORKDAYS(Table7[[#This Row],[Date Feedback Reported to CSR]],Table7[[#This Row],[Date Task Completed]]),"")</f>
        <v/>
      </c>
    </row>
    <row r="72" spans="1:11" hidden="1">
      <c r="A72" s="10">
        <v>45610</v>
      </c>
      <c r="B72" s="11" t="s">
        <v>318</v>
      </c>
      <c r="C72" s="10">
        <v>45610</v>
      </c>
      <c r="D72" s="27" t="s">
        <v>9</v>
      </c>
      <c r="E72" s="12"/>
      <c r="F72" s="12"/>
      <c r="G72" s="12"/>
      <c r="H72" s="11"/>
      <c r="I72" s="10">
        <f t="shared" ca="1" si="4"/>
        <v>45720</v>
      </c>
      <c r="J72" s="13" t="str">
        <f>IF(Table7[[#This Row],[Status]]="In progress",NETWORKDAYS(Table7[[#This Row],[Date Feedback Reported to CSR]],Table7[[#This Row],[Today]]),"")</f>
        <v/>
      </c>
      <c r="K72" s="13" t="str">
        <f>IF(Table7[[#This Row],[Status]]="COMPLETED",NETWORKDAYS(Table7[[#This Row],[Date Feedback Reported to CSR]],Table7[[#This Row],[Date Task Completed]]),"")</f>
        <v/>
      </c>
    </row>
    <row r="73" spans="1:11" hidden="1">
      <c r="A73" s="10">
        <v>45611</v>
      </c>
      <c r="B73" s="11" t="s">
        <v>319</v>
      </c>
      <c r="C73" s="10">
        <v>45611</v>
      </c>
      <c r="D73" s="27" t="s">
        <v>9</v>
      </c>
      <c r="E73" s="12"/>
      <c r="F73" s="12"/>
      <c r="G73" s="12"/>
      <c r="H73" s="11"/>
      <c r="I73" s="10">
        <f t="shared" ca="1" si="4"/>
        <v>45720</v>
      </c>
      <c r="J73" s="13" t="str">
        <f>IF(Table7[[#This Row],[Status]]="In progress",NETWORKDAYS(Table7[[#This Row],[Date Feedback Reported to CSR]],Table7[[#This Row],[Today]]),"")</f>
        <v/>
      </c>
      <c r="K73" s="13" t="str">
        <f>IF(Table7[[#This Row],[Status]]="COMPLETED",NETWORKDAYS(Table7[[#This Row],[Date Feedback Reported to CSR]],Table7[[#This Row],[Date Task Completed]]),"")</f>
        <v/>
      </c>
    </row>
    <row r="74" spans="1:11" hidden="1">
      <c r="A74" s="10">
        <v>45618</v>
      </c>
      <c r="B74" s="11" t="s">
        <v>320</v>
      </c>
      <c r="C74" s="10">
        <v>45618</v>
      </c>
      <c r="D74" s="27" t="s">
        <v>9</v>
      </c>
      <c r="E74" s="12"/>
      <c r="F74" s="12"/>
      <c r="G74" s="12"/>
      <c r="H74" s="11"/>
      <c r="I74" s="10">
        <f t="shared" ca="1" si="4"/>
        <v>45720</v>
      </c>
      <c r="J74" s="13" t="str">
        <f>IF(Table7[[#This Row],[Status]]="In progress",NETWORKDAYS(Table7[[#This Row],[Date Feedback Reported to CSR]],Table7[[#This Row],[Today]]),"")</f>
        <v/>
      </c>
      <c r="K74" s="13" t="str">
        <f>IF(Table7[[#This Row],[Status]]="COMPLETED",NETWORKDAYS(Table7[[#This Row],[Date Feedback Reported to CSR]],Table7[[#This Row],[Date Task Completed]]),"")</f>
        <v/>
      </c>
    </row>
    <row r="75" spans="1:11" ht="28.5" hidden="1">
      <c r="A75" s="10">
        <v>45618</v>
      </c>
      <c r="B75" s="11" t="s">
        <v>321</v>
      </c>
      <c r="C75" s="10">
        <v>45618</v>
      </c>
      <c r="D75" s="27" t="s">
        <v>322</v>
      </c>
      <c r="E75" s="12"/>
      <c r="F75" s="12"/>
      <c r="G75" s="12"/>
      <c r="H75" s="11"/>
      <c r="I75" s="10">
        <f t="shared" ca="1" si="4"/>
        <v>45720</v>
      </c>
      <c r="J75" s="13" t="str">
        <f>IF(Table7[[#This Row],[Status]]="In progress",NETWORKDAYS(Table7[[#This Row],[Date Feedback Reported to CSR]],Table7[[#This Row],[Today]]),"")</f>
        <v/>
      </c>
      <c r="K75" s="13" t="str">
        <f>IF(Table7[[#This Row],[Status]]="COMPLETED",NETWORKDAYS(Table7[[#This Row],[Date Feedback Reported to CSR]],Table7[[#This Row],[Date Task Completed]]),"")</f>
        <v/>
      </c>
    </row>
    <row r="76" spans="1:11" ht="75.75" hidden="1" customHeight="1">
      <c r="A76" s="10">
        <v>45618</v>
      </c>
      <c r="B76" s="101" t="s">
        <v>323</v>
      </c>
      <c r="C76" s="10">
        <v>45618</v>
      </c>
      <c r="D76" s="27" t="s">
        <v>38</v>
      </c>
      <c r="E76" s="12"/>
      <c r="F76" s="10">
        <v>45664</v>
      </c>
      <c r="G76" s="12"/>
      <c r="H76" s="11" t="s">
        <v>324</v>
      </c>
      <c r="I76" s="10">
        <f t="shared" ca="1" si="4"/>
        <v>45720</v>
      </c>
      <c r="J76" s="13" t="str">
        <f>IF(Table7[[#This Row],[Status]]="In progress",NETWORKDAYS(Table7[[#This Row],[Date Feedback Reported to CSR]],Table7[[#This Row],[Today]]),"")</f>
        <v/>
      </c>
      <c r="K76" s="13">
        <f>IF(Table7[[#This Row],[Status]]="COMPLETED",NETWORKDAYS(Table7[[#This Row],[Date Feedback Reported to CSR]],Table7[[#This Row],[Date Task Completed]]),"")</f>
        <v>33</v>
      </c>
    </row>
    <row r="77" spans="1:11" s="113" customFormat="1" ht="142.5">
      <c r="A77" s="108">
        <v>45618</v>
      </c>
      <c r="B77" s="109" t="s">
        <v>325</v>
      </c>
      <c r="C77" s="108">
        <v>45618</v>
      </c>
      <c r="D77" s="110" t="s">
        <v>8</v>
      </c>
      <c r="E77" s="111"/>
      <c r="F77" s="108">
        <v>45664</v>
      </c>
      <c r="G77" s="111"/>
      <c r="H77" s="109" t="s">
        <v>326</v>
      </c>
      <c r="I77" s="10">
        <f t="shared" ca="1" si="4"/>
        <v>45720</v>
      </c>
      <c r="J77" s="112" t="str">
        <f>IF(Table7[[#This Row],[Status]]="In progress",NETWORKDAYS(Table7[[#This Row],[Date Feedback Reported to CSR]],Table7[[#This Row],[Today]]),"")</f>
        <v/>
      </c>
      <c r="K77" s="112" t="str">
        <f>IF(Table7[[#This Row],[Status]]="COMPLETED",NETWORKDAYS(Table7[[#This Row],[Date Feedback Reported to CSR]],Table7[[#This Row],[Date Task Completed]]),"")</f>
        <v/>
      </c>
    </row>
    <row r="78" spans="1:11" s="113" customFormat="1" ht="42.75" hidden="1">
      <c r="A78" s="108">
        <v>45618</v>
      </c>
      <c r="B78" s="109" t="s">
        <v>327</v>
      </c>
      <c r="C78" s="108">
        <v>45618</v>
      </c>
      <c r="D78" s="110" t="s">
        <v>38</v>
      </c>
      <c r="E78" s="111"/>
      <c r="F78" s="108">
        <v>45664</v>
      </c>
      <c r="G78" s="111"/>
      <c r="H78" s="109"/>
      <c r="I78" s="10">
        <f t="shared" ca="1" si="4"/>
        <v>45720</v>
      </c>
      <c r="J78" s="112" t="str">
        <f>IF(Table7[[#This Row],[Status]]="In progress",NETWORKDAYS(Table7[[#This Row],[Date Feedback Reported to CSR]],Table7[[#This Row],[Today]]),"")</f>
        <v/>
      </c>
      <c r="K78" s="112">
        <f>IF(Table7[[#This Row],[Status]]="COMPLETED",NETWORKDAYS(Table7[[#This Row],[Date Feedback Reported to CSR]],Table7[[#This Row],[Date Task Completed]]),"")</f>
        <v>33</v>
      </c>
    </row>
    <row r="79" spans="1:11" ht="42.75">
      <c r="A79" s="10">
        <v>45639</v>
      </c>
      <c r="B79" s="41" t="s">
        <v>328</v>
      </c>
      <c r="C79" s="10">
        <v>45639</v>
      </c>
      <c r="D79" s="27" t="s">
        <v>8</v>
      </c>
      <c r="E79" s="12" t="s">
        <v>329</v>
      </c>
      <c r="F79" s="12"/>
      <c r="G79" s="12" t="s">
        <v>330</v>
      </c>
      <c r="H79" s="11" t="s">
        <v>331</v>
      </c>
      <c r="I79" s="10">
        <f t="shared" ca="1" si="4"/>
        <v>45720</v>
      </c>
      <c r="J79" s="13" t="str">
        <f>IF(Table7[[#This Row],[Status]]="In progress",NETWORKDAYS(Table7[[#This Row],[Date Feedback Reported to CSR]],Table7[[#This Row],[Today]]),"")</f>
        <v/>
      </c>
      <c r="K79" s="13" t="str">
        <f>IF(Table7[[#This Row],[Status]]="COMPLETED",NETWORKDAYS(Table7[[#This Row],[Date Feedback Reported to CSR]],Table7[[#This Row],[Date Task Completed]]),"")</f>
        <v/>
      </c>
    </row>
    <row r="80" spans="1:11" s="128" customFormat="1" ht="71.25" hidden="1">
      <c r="A80" s="123">
        <v>45628</v>
      </c>
      <c r="B80" s="124" t="s">
        <v>332</v>
      </c>
      <c r="C80" s="123">
        <v>45628</v>
      </c>
      <c r="D80" s="125" t="s">
        <v>38</v>
      </c>
      <c r="E80" s="126" t="s">
        <v>333</v>
      </c>
      <c r="F80" s="123">
        <v>45664</v>
      </c>
      <c r="G80" s="126" t="s">
        <v>334</v>
      </c>
      <c r="H80" s="124"/>
      <c r="I80" s="10">
        <f t="shared" ca="1" si="4"/>
        <v>45720</v>
      </c>
      <c r="J80" s="127" t="str">
        <f>IF(Table7[[#This Row],[Status]]="In progress",NETWORKDAYS(Table7[[#This Row],[Date Feedback Reported to CSR]],Table7[[#This Row],[Today]]),"")</f>
        <v/>
      </c>
      <c r="K80" s="127">
        <f>IF(Table7[[#This Row],[Status]]="COMPLETED",NETWORKDAYS(Table7[[#This Row],[Date Feedback Reported to CSR]],Table7[[#This Row],[Date Task Completed]]),"")</f>
        <v>27</v>
      </c>
    </row>
    <row r="81" spans="1:11" hidden="1">
      <c r="A81" s="10">
        <v>45664</v>
      </c>
      <c r="B81" s="11" t="s">
        <v>335</v>
      </c>
      <c r="C81" s="12"/>
      <c r="D81" s="27" t="s">
        <v>38</v>
      </c>
      <c r="E81" s="12"/>
      <c r="F81" s="10">
        <v>45664</v>
      </c>
      <c r="G81" s="12" t="s">
        <v>336</v>
      </c>
      <c r="H81" s="11"/>
      <c r="I81" s="10">
        <f t="shared" ca="1" si="4"/>
        <v>45720</v>
      </c>
      <c r="J81" s="13" t="str">
        <f>IF(Table7[[#This Row],[Status]]="In progress",NETWORKDAYS(Table7[[#This Row],[Date Feedback Reported to CSR]],Table7[[#This Row],[Today]]),"")</f>
        <v/>
      </c>
      <c r="K81" s="13">
        <f>IF(Table7[[#This Row],[Status]]="COMPLETED",NETWORKDAYS(Table7[[#This Row],[Date Feedback Reported to CSR]],Table7[[#This Row],[Date Task Completed]]),"")</f>
        <v>32617</v>
      </c>
    </row>
    <row r="82" spans="1:11" ht="28.5">
      <c r="A82" s="10">
        <v>45669</v>
      </c>
      <c r="B82" s="11" t="s">
        <v>337</v>
      </c>
      <c r="C82" s="10">
        <v>45669</v>
      </c>
      <c r="D82" s="27" t="s">
        <v>134</v>
      </c>
      <c r="E82" s="12"/>
      <c r="F82" s="12"/>
      <c r="G82" s="12"/>
      <c r="H82" s="11"/>
      <c r="I82" s="10">
        <f t="shared" ca="1" si="4"/>
        <v>45720</v>
      </c>
      <c r="J82" s="13" t="str">
        <f>IF(Table7[[#This Row],[Status]]="In progress",NETWORKDAYS(Table7[[#This Row],[Date Feedback Reported to CSR]],Table7[[#This Row],[Today]]),"")</f>
        <v/>
      </c>
      <c r="K82" s="13" t="str">
        <f>IF(Table7[[#This Row],[Status]]="COMPLETED",NETWORKDAYS(Table7[[#This Row],[Date Feedback Reported to CSR]],Table7[[#This Row],[Date Task Completed]]),"")</f>
        <v/>
      </c>
    </row>
    <row r="83" spans="1:11" ht="57">
      <c r="A83" s="10">
        <v>45669</v>
      </c>
      <c r="B83" s="11" t="s">
        <v>338</v>
      </c>
      <c r="C83" s="10">
        <v>45669</v>
      </c>
      <c r="D83" s="27" t="s">
        <v>134</v>
      </c>
      <c r="E83" s="12"/>
      <c r="F83" s="12"/>
      <c r="G83" s="12"/>
      <c r="H83" s="11"/>
      <c r="I83" s="10">
        <f t="shared" ca="1" si="4"/>
        <v>45720</v>
      </c>
      <c r="J83" s="13" t="str">
        <f>IF(Table7[[#This Row],[Status]]="In progress",NETWORKDAYS(Table7[[#This Row],[Date Feedback Reported to CSR]],Table7[[#This Row],[Today]]),"")</f>
        <v/>
      </c>
      <c r="K83" s="13" t="str">
        <f>IF(Table7[[#This Row],[Status]]="COMPLETED",NETWORKDAYS(Table7[[#This Row],[Date Feedback Reported to CSR]],Table7[[#This Row],[Date Task Completed]]),"")</f>
        <v/>
      </c>
    </row>
    <row r="84" spans="1:11" ht="28.5" hidden="1">
      <c r="A84" s="10">
        <v>45669</v>
      </c>
      <c r="B84" s="11" t="s">
        <v>339</v>
      </c>
      <c r="C84" s="10">
        <v>45669</v>
      </c>
      <c r="D84" s="27"/>
      <c r="E84" s="12"/>
      <c r="F84" s="12"/>
      <c r="G84" s="12"/>
      <c r="H84" s="11"/>
      <c r="I84" s="10">
        <f t="shared" ca="1" si="4"/>
        <v>45720</v>
      </c>
      <c r="J84" s="13" t="str">
        <f>IF(Table7[[#This Row],[Status]]="In progress",NETWORKDAYS(Table7[[#This Row],[Date Feedback Reported to CSR]],Table7[[#This Row],[Today]]),"")</f>
        <v/>
      </c>
      <c r="K84" s="13" t="str">
        <f>IF(Table7[[#This Row],[Status]]="COMPLETED",NETWORKDAYS(Table7[[#This Row],[Date Feedback Reported to CSR]],Table7[[#This Row],[Date Task Completed]]),"")</f>
        <v/>
      </c>
    </row>
  </sheetData>
  <conditionalFormatting sqref="D1:F2 D4:F1048576">
    <cfRule type="containsText" dxfId="209" priority="1" operator="containsText" text="PRIORITY">
      <formula>NOT(ISERROR(SEARCH("PRIORITY",D1)))</formula>
    </cfRule>
  </conditionalFormatting>
  <conditionalFormatting sqref="D4:F84">
    <cfRule type="containsText" dxfId="208" priority="2" operator="containsText" text="New">
      <formula>NOT(ISERROR(SEARCH("New",D4)))</formula>
    </cfRule>
    <cfRule type="containsText" dxfId="207" priority="3" operator="containsText" text="In progress">
      <formula>NOT(ISERROR(SEARCH("In progress",D4)))</formula>
    </cfRule>
    <cfRule type="containsText" dxfId="206" priority="4" operator="containsText" text="Completed">
      <formula>NOT(ISERROR(SEARCH("Completed",D4)))</formula>
    </cfRule>
  </conditionalFormatting>
  <pageMargins left="0.7" right="0.7" top="0.75" bottom="0.75" header="0.3" footer="0.3"/>
  <drawing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609584EA-FB98-4CCD-996F-45ED155307B4}">
          <x14:formula1>
            <xm:f>LEGEND!$A$2:$A$5</xm:f>
          </x14:formula1>
          <xm:sqref>D4:D21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L63"/>
  <sheetViews>
    <sheetView showGridLines="0" topLeftCell="A4" zoomScale="85" zoomScaleNormal="85" workbookViewId="0">
      <selection activeCell="B5" sqref="B5"/>
    </sheetView>
  </sheetViews>
  <sheetFormatPr defaultColWidth="9" defaultRowHeight="14.25"/>
  <cols>
    <col min="1" max="1" width="11.28515625" style="21" customWidth="1"/>
    <col min="2" max="2" width="58.42578125" style="39" customWidth="1"/>
    <col min="3" max="3" width="32.28515625" style="21" bestFit="1" customWidth="1"/>
    <col min="4" max="4" width="22.42578125" style="21" customWidth="1"/>
    <col min="5" max="5" width="21.140625" style="21" bestFit="1" customWidth="1"/>
    <col min="6" max="7" width="18" style="21" customWidth="1"/>
    <col min="8" max="8" width="53.140625" style="21" customWidth="1"/>
    <col min="9" max="9" width="10.140625" style="21" hidden="1" customWidth="1"/>
    <col min="10" max="10" width="14.42578125" style="21" customWidth="1"/>
    <col min="11" max="11" width="35.28515625" style="21" customWidth="1"/>
    <col min="12" max="16384" width="9" style="21"/>
  </cols>
  <sheetData>
    <row r="1" spans="1:11" ht="68.25" customHeight="1" thickBot="1">
      <c r="A1" s="23" t="s">
        <v>20</v>
      </c>
      <c r="B1" s="24" t="s">
        <v>21</v>
      </c>
      <c r="C1" s="23" t="s">
        <v>22</v>
      </c>
      <c r="D1" s="26" t="s">
        <v>4</v>
      </c>
      <c r="E1" s="26" t="s">
        <v>23</v>
      </c>
      <c r="F1" s="24" t="s">
        <v>24</v>
      </c>
      <c r="G1" s="25" t="s">
        <v>25</v>
      </c>
      <c r="H1" s="23" t="s">
        <v>26</v>
      </c>
      <c r="I1" s="23" t="s">
        <v>27</v>
      </c>
      <c r="J1" s="23" t="s">
        <v>192</v>
      </c>
      <c r="K1" s="23" t="s">
        <v>29</v>
      </c>
    </row>
    <row r="2" spans="1:11" ht="172.5" customHeight="1">
      <c r="A2" s="31">
        <v>45483</v>
      </c>
      <c r="B2" s="92" t="s">
        <v>340</v>
      </c>
      <c r="C2" s="31">
        <v>45483</v>
      </c>
      <c r="D2" s="27" t="s">
        <v>11</v>
      </c>
      <c r="E2" s="27" t="s">
        <v>341</v>
      </c>
      <c r="F2" s="27"/>
      <c r="G2" s="13" t="s">
        <v>82</v>
      </c>
      <c r="H2" s="92" t="s">
        <v>342</v>
      </c>
      <c r="I2" s="31">
        <f t="shared" ref="I2:I30" ca="1" si="0">TODAY()</f>
        <v>45720</v>
      </c>
      <c r="J2" s="27" t="str">
        <f>IF(Table1[[#This Row],[Status]]="In progress",NETWORKDAYS(Table1[[#This Row],[Date Feedback Reported to CSR]],Table1[[#This Row],[Today]]),"")</f>
        <v/>
      </c>
      <c r="K2" s="13">
        <f>IF(Table1[[#This Row],[Status]]="COMPLETED",NETWORKDAYS(Table1[[#This Row],[Date Feedback Reported to CSR]],Table1[[#This Row],[Date Task Completed]]),"")</f>
        <v>-32488</v>
      </c>
    </row>
    <row r="3" spans="1:11" ht="63" customHeight="1">
      <c r="A3" s="31">
        <v>45483</v>
      </c>
      <c r="B3" s="45" t="s">
        <v>343</v>
      </c>
      <c r="C3" s="31">
        <v>45483</v>
      </c>
      <c r="D3" s="27" t="s">
        <v>11</v>
      </c>
      <c r="E3" s="27" t="s">
        <v>208</v>
      </c>
      <c r="F3" s="31">
        <v>45590</v>
      </c>
      <c r="G3" s="13" t="s">
        <v>82</v>
      </c>
      <c r="H3" s="44" t="s">
        <v>344</v>
      </c>
      <c r="I3" s="31">
        <f t="shared" ca="1" si="0"/>
        <v>45720</v>
      </c>
      <c r="J3" s="27" t="str">
        <f>IF(Table1[[#This Row],[Status]]="In progress",NETWORKDAYS(Table1[[#This Row],[Date Feedback Reported to CSR]],Table1[[#This Row],[Today]]),"")</f>
        <v/>
      </c>
      <c r="K3" s="13">
        <f>IF(Table1[[#This Row],[Status]]="COMPLETED",NETWORKDAYS(Table1[[#This Row],[Date Feedback Reported to CSR]],Table1[[#This Row],[Date Task Completed]]),"")</f>
        <v>78</v>
      </c>
    </row>
    <row r="4" spans="1:11" ht="63" customHeight="1">
      <c r="A4" s="31">
        <v>45483</v>
      </c>
      <c r="B4" s="44" t="s">
        <v>345</v>
      </c>
      <c r="C4" s="31">
        <v>45483</v>
      </c>
      <c r="D4" s="27" t="s">
        <v>11</v>
      </c>
      <c r="E4" s="27" t="s">
        <v>208</v>
      </c>
      <c r="F4" s="31">
        <v>45548</v>
      </c>
      <c r="G4" s="13" t="s">
        <v>82</v>
      </c>
      <c r="H4" s="44" t="s">
        <v>346</v>
      </c>
      <c r="I4" s="31">
        <f t="shared" ca="1" si="0"/>
        <v>45720</v>
      </c>
      <c r="J4" s="27" t="str">
        <f>IF(Table1[[#This Row],[Status]]="In progress",NETWORKDAYS(Table1[[#This Row],[Date Feedback Reported to CSR]],Table1[[#This Row],[Today]]),"")</f>
        <v/>
      </c>
      <c r="K4" s="13">
        <f>IF(Table1[[#This Row],[Status]]="COMPLETED",NETWORKDAYS(Table1[[#This Row],[Date Feedback Reported to CSR]],Table1[[#This Row],[Date Task Completed]]),"")</f>
        <v>48</v>
      </c>
    </row>
    <row r="5" spans="1:11" ht="64.5" customHeight="1">
      <c r="A5" s="31">
        <v>45504</v>
      </c>
      <c r="B5" s="45" t="s">
        <v>347</v>
      </c>
      <c r="C5" s="31">
        <v>45510</v>
      </c>
      <c r="D5" s="27" t="s">
        <v>11</v>
      </c>
      <c r="E5" s="27" t="s">
        <v>348</v>
      </c>
      <c r="F5" s="31">
        <v>45551</v>
      </c>
      <c r="G5" s="13" t="s">
        <v>82</v>
      </c>
      <c r="H5" s="44" t="s">
        <v>349</v>
      </c>
      <c r="I5" s="31">
        <f t="shared" ca="1" si="0"/>
        <v>45720</v>
      </c>
      <c r="J5" s="27" t="str">
        <f>IF(Table1[[#This Row],[Status]]="In progress",NETWORKDAYS(Table1[[#This Row],[Date Feedback Reported to CSR]],Table1[[#This Row],[Today]]),"")</f>
        <v/>
      </c>
      <c r="K5" s="13">
        <f>IF(Table1[[#This Row],[Status]]="COMPLETED",NETWORKDAYS(Table1[[#This Row],[Date Feedback Reported to CSR]],Table1[[#This Row],[Date Task Completed]]),"")</f>
        <v>30</v>
      </c>
    </row>
    <row r="6" spans="1:11" ht="64.5" customHeight="1">
      <c r="A6" s="31">
        <v>45514</v>
      </c>
      <c r="B6" s="17" t="s">
        <v>350</v>
      </c>
      <c r="C6" s="31">
        <v>45519</v>
      </c>
      <c r="D6" s="27" t="s">
        <v>10</v>
      </c>
      <c r="E6" s="27" t="s">
        <v>348</v>
      </c>
      <c r="F6" s="27"/>
      <c r="G6" s="13" t="s">
        <v>82</v>
      </c>
      <c r="H6" s="44" t="s">
        <v>351</v>
      </c>
      <c r="I6" s="31">
        <f t="shared" ca="1" si="0"/>
        <v>45720</v>
      </c>
      <c r="J6" s="27">
        <f ca="1">IF(Table1[[#This Row],[Status]]="In progress",NETWORKDAYS(Table1[[#This Row],[Date Feedback Reported to CSR]],Table1[[#This Row],[Today]]),"")</f>
        <v>144</v>
      </c>
      <c r="K6" s="13" t="str">
        <f>IF(Table1[[#This Row],[Status]]="COMPLETED",NETWORKDAYS(Table1[[#This Row],[Date Feedback Reported to CSR]],Table1[[#This Row],[Date Task Completed]]),"")</f>
        <v/>
      </c>
    </row>
    <row r="7" spans="1:11" ht="63" customHeight="1">
      <c r="A7" s="31">
        <v>45514</v>
      </c>
      <c r="B7" s="45" t="s">
        <v>352</v>
      </c>
      <c r="C7" s="31">
        <v>45519</v>
      </c>
      <c r="D7" s="27" t="s">
        <v>11</v>
      </c>
      <c r="E7" s="27" t="s">
        <v>348</v>
      </c>
      <c r="F7" s="31">
        <v>45559</v>
      </c>
      <c r="G7" s="13" t="s">
        <v>82</v>
      </c>
      <c r="H7" s="44" t="s">
        <v>353</v>
      </c>
      <c r="I7" s="31">
        <f t="shared" ca="1" si="0"/>
        <v>45720</v>
      </c>
      <c r="J7" s="27" t="str">
        <f>IF(Table1[[#This Row],[Status]]="In progress",NETWORKDAYS(Table1[[#This Row],[Date Feedback Reported to CSR]],Table1[[#This Row],[Today]]),"")</f>
        <v/>
      </c>
      <c r="K7" s="13">
        <f>IF(Table1[[#This Row],[Status]]="COMPLETED",NETWORKDAYS(Table1[[#This Row],[Date Feedback Reported to CSR]],Table1[[#This Row],[Date Task Completed]]),"")</f>
        <v>29</v>
      </c>
    </row>
    <row r="8" spans="1:11" ht="62.25" customHeight="1">
      <c r="A8" s="31">
        <v>45514</v>
      </c>
      <c r="B8" s="45" t="s">
        <v>354</v>
      </c>
      <c r="C8" s="31">
        <v>45519</v>
      </c>
      <c r="D8" s="27" t="s">
        <v>11</v>
      </c>
      <c r="E8" s="27" t="s">
        <v>348</v>
      </c>
      <c r="F8" s="31">
        <v>45551</v>
      </c>
      <c r="G8" s="13" t="s">
        <v>82</v>
      </c>
      <c r="H8" s="27" t="s">
        <v>355</v>
      </c>
      <c r="I8" s="31">
        <f t="shared" ca="1" si="0"/>
        <v>45720</v>
      </c>
      <c r="J8" s="27" t="str">
        <f>IF(Table1[[#This Row],[Status]]="In progress",NETWORKDAYS(Table1[[#This Row],[Date Feedback Reported to CSR]],Table1[[#This Row],[Today]]),"")</f>
        <v/>
      </c>
      <c r="K8" s="13">
        <f>IF(Table1[[#This Row],[Status]]="COMPLETED",NETWORKDAYS(Table1[[#This Row],[Date Feedback Reported to CSR]],Table1[[#This Row],[Date Task Completed]]),"")</f>
        <v>23</v>
      </c>
    </row>
    <row r="9" spans="1:11" ht="60" customHeight="1">
      <c r="A9" s="31">
        <v>45514</v>
      </c>
      <c r="B9" s="45" t="s">
        <v>356</v>
      </c>
      <c r="C9" s="31">
        <v>45519</v>
      </c>
      <c r="D9" s="27" t="s">
        <v>11</v>
      </c>
      <c r="E9" s="27" t="s">
        <v>348</v>
      </c>
      <c r="F9" s="31">
        <v>45551</v>
      </c>
      <c r="G9" s="13" t="s">
        <v>82</v>
      </c>
      <c r="H9" s="44" t="s">
        <v>357</v>
      </c>
      <c r="I9" s="31">
        <f t="shared" ca="1" si="0"/>
        <v>45720</v>
      </c>
      <c r="J9" s="27" t="str">
        <f>IF(Table1[[#This Row],[Status]]="In progress",NETWORKDAYS(Table1[[#This Row],[Date Feedback Reported to CSR]],Table1[[#This Row],[Today]]),"")</f>
        <v/>
      </c>
      <c r="K9" s="13">
        <f>IF(Table1[[#This Row],[Status]]="COMPLETED",NETWORKDAYS(Table1[[#This Row],[Date Feedback Reported to CSR]],Table1[[#This Row],[Date Task Completed]]),"")</f>
        <v>23</v>
      </c>
    </row>
    <row r="10" spans="1:11" ht="60" customHeight="1">
      <c r="A10" s="31">
        <v>45514</v>
      </c>
      <c r="B10" s="45" t="s">
        <v>358</v>
      </c>
      <c r="C10" s="31">
        <v>45519</v>
      </c>
      <c r="D10" s="27" t="s">
        <v>11</v>
      </c>
      <c r="E10" s="27" t="s">
        <v>348</v>
      </c>
      <c r="F10" s="31">
        <v>45551</v>
      </c>
      <c r="G10" s="13" t="s">
        <v>82</v>
      </c>
      <c r="H10" s="27" t="s">
        <v>355</v>
      </c>
      <c r="I10" s="31">
        <f t="shared" ca="1" si="0"/>
        <v>45720</v>
      </c>
      <c r="J10" s="27" t="str">
        <f>IF(Table1[[#This Row],[Status]]="In progress",NETWORKDAYS(Table1[[#This Row],[Date Feedback Reported to CSR]],Table1[[#This Row],[Today]]),"")</f>
        <v/>
      </c>
      <c r="K10" s="13">
        <f>IF(Table1[[#This Row],[Status]]="COMPLETED",NETWORKDAYS(Table1[[#This Row],[Date Feedback Reported to CSR]],Table1[[#This Row],[Date Task Completed]]),"")</f>
        <v>23</v>
      </c>
    </row>
    <row r="11" spans="1:11" ht="59.25" customHeight="1">
      <c r="A11" s="31">
        <v>45514</v>
      </c>
      <c r="B11" s="44" t="s">
        <v>359</v>
      </c>
      <c r="C11" s="31">
        <v>45519</v>
      </c>
      <c r="D11" s="27" t="s">
        <v>11</v>
      </c>
      <c r="E11" s="27" t="s">
        <v>348</v>
      </c>
      <c r="F11" s="31">
        <v>45551</v>
      </c>
      <c r="G11" s="13" t="s">
        <v>82</v>
      </c>
      <c r="H11" s="27" t="s">
        <v>355</v>
      </c>
      <c r="I11" s="31">
        <f t="shared" ca="1" si="0"/>
        <v>45720</v>
      </c>
      <c r="J11" s="27" t="str">
        <f>IF(Table1[[#This Row],[Status]]="In progress",NETWORKDAYS(Table1[[#This Row],[Date Feedback Reported to CSR]],Table1[[#This Row],[Today]]),"")</f>
        <v/>
      </c>
      <c r="K11" s="13">
        <f>IF(Table1[[#This Row],[Status]]="COMPLETED",NETWORKDAYS(Table1[[#This Row],[Date Feedback Reported to CSR]],Table1[[#This Row],[Date Task Completed]]),"")</f>
        <v>23</v>
      </c>
    </row>
    <row r="12" spans="1:11" ht="57.75" customHeight="1">
      <c r="A12" s="31">
        <v>45514</v>
      </c>
      <c r="B12" s="44" t="s">
        <v>360</v>
      </c>
      <c r="C12" s="31">
        <v>45519</v>
      </c>
      <c r="D12" s="27" t="s">
        <v>11</v>
      </c>
      <c r="E12" s="27" t="s">
        <v>348</v>
      </c>
      <c r="F12" s="31">
        <v>45551</v>
      </c>
      <c r="G12" s="13" t="s">
        <v>82</v>
      </c>
      <c r="H12" s="27" t="s">
        <v>355</v>
      </c>
      <c r="I12" s="31">
        <f t="shared" ca="1" si="0"/>
        <v>45720</v>
      </c>
      <c r="J12" s="27" t="str">
        <f>IF(Table1[[#This Row],[Status]]="In progress",NETWORKDAYS(Table1[[#This Row],[Date Feedback Reported to CSR]],Table1[[#This Row],[Today]]),"")</f>
        <v/>
      </c>
      <c r="K12" s="13">
        <f>IF(Table1[[#This Row],[Status]]="COMPLETED",NETWORKDAYS(Table1[[#This Row],[Date Feedback Reported to CSR]],Table1[[#This Row],[Date Task Completed]]),"")</f>
        <v>23</v>
      </c>
    </row>
    <row r="13" spans="1:11" ht="58.5" customHeight="1">
      <c r="A13" s="31">
        <v>45514</v>
      </c>
      <c r="B13" s="44" t="s">
        <v>361</v>
      </c>
      <c r="C13" s="31">
        <v>45519</v>
      </c>
      <c r="D13" s="27" t="s">
        <v>11</v>
      </c>
      <c r="E13" s="27" t="s">
        <v>348</v>
      </c>
      <c r="F13" s="31">
        <v>45551</v>
      </c>
      <c r="G13" s="13" t="s">
        <v>82</v>
      </c>
      <c r="H13" s="27" t="s">
        <v>355</v>
      </c>
      <c r="I13" s="31">
        <f t="shared" ca="1" si="0"/>
        <v>45720</v>
      </c>
      <c r="J13" s="27" t="str">
        <f>IF(Table1[[#This Row],[Status]]="In progress",NETWORKDAYS(Table1[[#This Row],[Date Feedback Reported to CSR]],Table1[[#This Row],[Today]]),"")</f>
        <v/>
      </c>
      <c r="K13" s="13">
        <f>IF(Table1[[#This Row],[Status]]="COMPLETED",NETWORKDAYS(Table1[[#This Row],[Date Feedback Reported to CSR]],Table1[[#This Row],[Date Task Completed]]),"")</f>
        <v>23</v>
      </c>
    </row>
    <row r="14" spans="1:11" ht="58.5" customHeight="1">
      <c r="A14" s="31">
        <v>45514</v>
      </c>
      <c r="B14" s="46" t="s">
        <v>362</v>
      </c>
      <c r="C14" s="31">
        <v>45519</v>
      </c>
      <c r="D14" s="27" t="s">
        <v>11</v>
      </c>
      <c r="E14" s="27" t="s">
        <v>348</v>
      </c>
      <c r="F14" s="31">
        <v>45551</v>
      </c>
      <c r="G14" s="13" t="s">
        <v>82</v>
      </c>
      <c r="H14" s="44" t="s">
        <v>363</v>
      </c>
      <c r="I14" s="31">
        <f t="shared" ca="1" si="0"/>
        <v>45720</v>
      </c>
      <c r="J14" s="27" t="str">
        <f>IF(Table1[[#This Row],[Status]]="In progress",NETWORKDAYS(Table1[[#This Row],[Date Feedback Reported to CSR]],Table1[[#This Row],[Today]]),"")</f>
        <v/>
      </c>
      <c r="K14" s="13">
        <f>IF(Table1[[#This Row],[Status]]="COMPLETED",NETWORKDAYS(Table1[[#This Row],[Date Feedback Reported to CSR]],Table1[[#This Row],[Date Task Completed]]),"")</f>
        <v>23</v>
      </c>
    </row>
    <row r="15" spans="1:11" ht="41.25" customHeight="1">
      <c r="A15" s="31">
        <v>45514</v>
      </c>
      <c r="B15" s="45" t="s">
        <v>364</v>
      </c>
      <c r="C15" s="31">
        <v>45519</v>
      </c>
      <c r="D15" s="27" t="s">
        <v>11</v>
      </c>
      <c r="E15" s="27" t="s">
        <v>208</v>
      </c>
      <c r="F15" s="31">
        <v>45551</v>
      </c>
      <c r="G15" s="13" t="s">
        <v>82</v>
      </c>
      <c r="H15" s="44" t="s">
        <v>365</v>
      </c>
      <c r="I15" s="31">
        <f t="shared" ca="1" si="0"/>
        <v>45720</v>
      </c>
      <c r="J15" s="27" t="str">
        <f>IF(Table1[[#This Row],[Status]]="In progress",NETWORKDAYS(Table1[[#This Row],[Date Feedback Reported to CSR]],Table1[[#This Row],[Today]]),"")</f>
        <v/>
      </c>
      <c r="K15" s="13">
        <f>IF(Table1[[#This Row],[Status]]="COMPLETED",NETWORKDAYS(Table1[[#This Row],[Date Feedback Reported to CSR]],Table1[[#This Row],[Date Task Completed]]),"")</f>
        <v>23</v>
      </c>
    </row>
    <row r="16" spans="1:11" ht="42.75" customHeight="1">
      <c r="A16" s="31">
        <v>45514</v>
      </c>
      <c r="B16" s="44" t="s">
        <v>366</v>
      </c>
      <c r="C16" s="31">
        <v>45519</v>
      </c>
      <c r="D16" s="27" t="s">
        <v>11</v>
      </c>
      <c r="E16" s="27" t="s">
        <v>367</v>
      </c>
      <c r="F16" s="31">
        <v>45559</v>
      </c>
      <c r="G16" s="13" t="s">
        <v>82</v>
      </c>
      <c r="H16" s="44" t="s">
        <v>368</v>
      </c>
      <c r="I16" s="31">
        <f t="shared" ca="1" si="0"/>
        <v>45720</v>
      </c>
      <c r="J16" s="27" t="str">
        <f>IF(Table1[[#This Row],[Status]]="In progress",NETWORKDAYS(Table1[[#This Row],[Date Feedback Reported to CSR]],Table1[[#This Row],[Today]]),"")</f>
        <v/>
      </c>
      <c r="K16" s="13">
        <f>IF(Table1[[#This Row],[Status]]="COMPLETED",NETWORKDAYS(Table1[[#This Row],[Date Feedback Reported to CSR]],Table1[[#This Row],[Date Task Completed]]),"")</f>
        <v>29</v>
      </c>
    </row>
    <row r="17" spans="1:11" ht="42.75" customHeight="1">
      <c r="A17" s="31">
        <v>45514</v>
      </c>
      <c r="B17" s="45" t="s">
        <v>369</v>
      </c>
      <c r="C17" s="31">
        <v>45519</v>
      </c>
      <c r="D17" s="27" t="s">
        <v>11</v>
      </c>
      <c r="E17" s="27" t="s">
        <v>367</v>
      </c>
      <c r="F17" s="31">
        <v>45551</v>
      </c>
      <c r="G17" s="13" t="s">
        <v>82</v>
      </c>
      <c r="H17" s="44" t="s">
        <v>370</v>
      </c>
      <c r="I17" s="31">
        <f t="shared" ca="1" si="0"/>
        <v>45720</v>
      </c>
      <c r="J17" s="27" t="str">
        <f>IF(Table1[[#This Row],[Status]]="In progress",NETWORKDAYS(Table1[[#This Row],[Date Feedback Reported to CSR]],Table1[[#This Row],[Today]]),"")</f>
        <v/>
      </c>
      <c r="K17" s="13">
        <f>IF(Table1[[#This Row],[Status]]="COMPLETED",NETWORKDAYS(Table1[[#This Row],[Date Feedback Reported to CSR]],Table1[[#This Row],[Date Task Completed]]),"")</f>
        <v>23</v>
      </c>
    </row>
    <row r="18" spans="1:11" ht="48.75" customHeight="1">
      <c r="A18" s="31">
        <v>45514</v>
      </c>
      <c r="B18" s="45" t="s">
        <v>371</v>
      </c>
      <c r="C18" s="31">
        <v>45519</v>
      </c>
      <c r="D18" s="27" t="s">
        <v>11</v>
      </c>
      <c r="E18" s="27" t="s">
        <v>208</v>
      </c>
      <c r="F18" s="31">
        <v>45552</v>
      </c>
      <c r="G18" s="13" t="s">
        <v>82</v>
      </c>
      <c r="H18" s="44" t="s">
        <v>372</v>
      </c>
      <c r="I18" s="31">
        <f t="shared" ca="1" si="0"/>
        <v>45720</v>
      </c>
      <c r="J18" s="27" t="str">
        <f>IF(Table1[[#This Row],[Status]]="In progress",NETWORKDAYS(Table1[[#This Row],[Date Feedback Reported to CSR]],Table1[[#This Row],[Today]]),"")</f>
        <v/>
      </c>
      <c r="K18" s="13">
        <f>IF(Table1[[#This Row],[Status]]="COMPLETED",NETWORKDAYS(Table1[[#This Row],[Date Feedback Reported to CSR]],Table1[[#This Row],[Date Task Completed]]),"")</f>
        <v>24</v>
      </c>
    </row>
    <row r="19" spans="1:11" ht="49.5" customHeight="1">
      <c r="A19" s="31">
        <v>45514</v>
      </c>
      <c r="B19" s="44" t="s">
        <v>373</v>
      </c>
      <c r="C19" s="31">
        <v>45519</v>
      </c>
      <c r="D19" s="27" t="s">
        <v>11</v>
      </c>
      <c r="E19" s="27" t="s">
        <v>367</v>
      </c>
      <c r="F19" s="31">
        <v>45524</v>
      </c>
      <c r="G19" s="13" t="s">
        <v>82</v>
      </c>
      <c r="H19" s="27" t="s">
        <v>374</v>
      </c>
      <c r="I19" s="31">
        <f t="shared" ca="1" si="0"/>
        <v>45720</v>
      </c>
      <c r="J19" s="27" t="str">
        <f>IF(Table1[[#This Row],[Status]]="In progress",NETWORKDAYS(Table1[[#This Row],[Date Feedback Reported to CSR]],Table1[[#This Row],[Today]]),"")</f>
        <v/>
      </c>
      <c r="K19" s="13">
        <f>IF(Table1[[#This Row],[Status]]="COMPLETED",NETWORKDAYS(Table1[[#This Row],[Date Feedback Reported to CSR]],Table1[[#This Row],[Date Task Completed]]),"")</f>
        <v>4</v>
      </c>
    </row>
    <row r="20" spans="1:11" ht="108.75" customHeight="1">
      <c r="A20" s="31">
        <v>45514</v>
      </c>
      <c r="B20" s="92" t="s">
        <v>375</v>
      </c>
      <c r="C20" s="31">
        <v>45519</v>
      </c>
      <c r="D20" s="27" t="s">
        <v>10</v>
      </c>
      <c r="E20" s="27" t="s">
        <v>367</v>
      </c>
      <c r="F20" s="27"/>
      <c r="G20" s="13" t="s">
        <v>82</v>
      </c>
      <c r="H20" s="92" t="s">
        <v>376</v>
      </c>
      <c r="I20" s="31">
        <f t="shared" ca="1" si="0"/>
        <v>45720</v>
      </c>
      <c r="J20" s="27">
        <f ca="1">IF(Table1[[#This Row],[Status]]="In progress",NETWORKDAYS(Table1[[#This Row],[Date Feedback Reported to CSR]],Table1[[#This Row],[Today]]),"")</f>
        <v>144</v>
      </c>
      <c r="K20" s="13" t="str">
        <f>IF(Table1[[#This Row],[Status]]="COMPLETED",NETWORKDAYS(Table1[[#This Row],[Date Feedback Reported to CSR]],Table1[[#This Row],[Date Task Completed]]),"")</f>
        <v/>
      </c>
    </row>
    <row r="21" spans="1:11" ht="48.75" customHeight="1">
      <c r="A21" s="31">
        <v>45514</v>
      </c>
      <c r="B21" s="44" t="s">
        <v>377</v>
      </c>
      <c r="C21" s="31">
        <v>45519</v>
      </c>
      <c r="D21" s="27" t="s">
        <v>11</v>
      </c>
      <c r="E21" s="27" t="s">
        <v>378</v>
      </c>
      <c r="F21" s="31">
        <v>45551</v>
      </c>
      <c r="G21" s="13" t="s">
        <v>82</v>
      </c>
      <c r="H21" s="27" t="s">
        <v>355</v>
      </c>
      <c r="I21" s="31">
        <f t="shared" ca="1" si="0"/>
        <v>45720</v>
      </c>
      <c r="J21" s="27" t="str">
        <f>IF(Table1[[#This Row],[Status]]="In progress",NETWORKDAYS(Table1[[#This Row],[Date Feedback Reported to CSR]],Table1[[#This Row],[Today]]),"")</f>
        <v/>
      </c>
      <c r="K21" s="13">
        <f>IF(Table1[[#This Row],[Status]]="COMPLETED",NETWORKDAYS(Table1[[#This Row],[Date Feedback Reported to CSR]],Table1[[#This Row],[Date Task Completed]]),"")</f>
        <v>23</v>
      </c>
    </row>
    <row r="22" spans="1:11" ht="47.25" customHeight="1">
      <c r="A22" s="31">
        <v>45514</v>
      </c>
      <c r="B22" s="45" t="s">
        <v>379</v>
      </c>
      <c r="C22" s="31">
        <v>45519</v>
      </c>
      <c r="D22" s="27" t="s">
        <v>11</v>
      </c>
      <c r="E22" s="27" t="s">
        <v>208</v>
      </c>
      <c r="F22" s="31">
        <v>45551</v>
      </c>
      <c r="G22" s="13" t="s">
        <v>82</v>
      </c>
      <c r="H22" s="44" t="s">
        <v>380</v>
      </c>
      <c r="I22" s="31">
        <f t="shared" ca="1" si="0"/>
        <v>45720</v>
      </c>
      <c r="J22" s="27" t="str">
        <f>IF(Table1[[#This Row],[Status]]="In progress",NETWORKDAYS(Table1[[#This Row],[Date Feedback Reported to CSR]],Table1[[#This Row],[Today]]),"")</f>
        <v/>
      </c>
      <c r="K22" s="13">
        <f>IF(Table1[[#This Row],[Status]]="COMPLETED",NETWORKDAYS(Table1[[#This Row],[Date Feedback Reported to CSR]],Table1[[#This Row],[Date Task Completed]]),"")</f>
        <v>23</v>
      </c>
    </row>
    <row r="23" spans="1:11" ht="47.25" customHeight="1">
      <c r="A23" s="31">
        <v>45514</v>
      </c>
      <c r="B23" s="45" t="s">
        <v>381</v>
      </c>
      <c r="C23" s="31">
        <v>45519</v>
      </c>
      <c r="D23" s="27" t="s">
        <v>11</v>
      </c>
      <c r="E23" s="27" t="s">
        <v>341</v>
      </c>
      <c r="F23" s="31">
        <v>45551</v>
      </c>
      <c r="G23" s="13" t="s">
        <v>82</v>
      </c>
      <c r="H23" s="44" t="s">
        <v>382</v>
      </c>
      <c r="I23" s="31">
        <f t="shared" ca="1" si="0"/>
        <v>45720</v>
      </c>
      <c r="J23" s="27" t="str">
        <f>IF(Table1[[#This Row],[Status]]="In progress",NETWORKDAYS(Table1[[#This Row],[Date Feedback Reported to CSR]],Table1[[#This Row],[Today]]),"")</f>
        <v/>
      </c>
      <c r="K23" s="13">
        <f>IF(Table1[[#This Row],[Status]]="COMPLETED",NETWORKDAYS(Table1[[#This Row],[Date Feedback Reported to CSR]],Table1[[#This Row],[Date Task Completed]]),"")</f>
        <v>23</v>
      </c>
    </row>
    <row r="24" spans="1:11" ht="45.75" customHeight="1">
      <c r="A24" s="31">
        <v>45514</v>
      </c>
      <c r="B24" s="44" t="s">
        <v>383</v>
      </c>
      <c r="C24" s="31">
        <v>45519</v>
      </c>
      <c r="D24" s="27" t="s">
        <v>11</v>
      </c>
      <c r="E24" s="27" t="s">
        <v>341</v>
      </c>
      <c r="F24" s="31">
        <v>45551</v>
      </c>
      <c r="G24" s="13" t="s">
        <v>82</v>
      </c>
      <c r="H24" s="27" t="s">
        <v>355</v>
      </c>
      <c r="I24" s="31">
        <f t="shared" ca="1" si="0"/>
        <v>45720</v>
      </c>
      <c r="J24" s="27" t="str">
        <f>IF(Table1[[#This Row],[Status]]="In progress",NETWORKDAYS(Table1[[#This Row],[Date Feedback Reported to CSR]],Table1[[#This Row],[Today]]),"")</f>
        <v/>
      </c>
      <c r="K24" s="13">
        <f>IF(Table1[[#This Row],[Status]]="COMPLETED",NETWORKDAYS(Table1[[#This Row],[Date Feedback Reported to CSR]],Table1[[#This Row],[Date Task Completed]]),"")</f>
        <v>23</v>
      </c>
    </row>
    <row r="25" spans="1:11" ht="39.75" customHeight="1">
      <c r="A25" s="31">
        <v>45517</v>
      </c>
      <c r="B25" s="44" t="s">
        <v>384</v>
      </c>
      <c r="C25" s="31">
        <v>45519</v>
      </c>
      <c r="D25" s="27" t="s">
        <v>11</v>
      </c>
      <c r="E25" s="27" t="s">
        <v>348</v>
      </c>
      <c r="F25" s="31">
        <v>45551</v>
      </c>
      <c r="G25" s="13" t="s">
        <v>211</v>
      </c>
      <c r="H25" s="27" t="s">
        <v>355</v>
      </c>
      <c r="I25" s="31">
        <f t="shared" ca="1" si="0"/>
        <v>45720</v>
      </c>
      <c r="J25" s="27" t="str">
        <f>IF(Table1[[#This Row],[Status]]="In progress",NETWORKDAYS(Table1[[#This Row],[Date Feedback Reported to CSR]],Table1[[#This Row],[Today]]),"")</f>
        <v/>
      </c>
      <c r="K25" s="13">
        <f>IF(Table1[[#This Row],[Status]]="COMPLETED",NETWORKDAYS(Table1[[#This Row],[Date Feedback Reported to CSR]],Table1[[#This Row],[Date Task Completed]]),"")</f>
        <v>23</v>
      </c>
    </row>
    <row r="26" spans="1:11" ht="56.25" customHeight="1">
      <c r="A26" s="31">
        <v>45517</v>
      </c>
      <c r="B26" s="46" t="s">
        <v>385</v>
      </c>
      <c r="C26" s="31">
        <v>45519</v>
      </c>
      <c r="D26" s="27" t="s">
        <v>11</v>
      </c>
      <c r="E26" s="27" t="s">
        <v>348</v>
      </c>
      <c r="F26" s="31">
        <v>45524</v>
      </c>
      <c r="G26" s="13" t="s">
        <v>211</v>
      </c>
      <c r="H26" s="27" t="s">
        <v>386</v>
      </c>
      <c r="I26" s="31">
        <f t="shared" ca="1" si="0"/>
        <v>45720</v>
      </c>
      <c r="J26" s="27" t="str">
        <f>IF(Table1[[#This Row],[Status]]="In progress",NETWORKDAYS(Table1[[#This Row],[Date Feedback Reported to CSR]],Table1[[#This Row],[Today]]),"")</f>
        <v/>
      </c>
      <c r="K26" s="13">
        <f>IF(Table1[[#This Row],[Status]]="COMPLETED",NETWORKDAYS(Table1[[#This Row],[Date Feedback Reported to CSR]],Table1[[#This Row],[Date Task Completed]]),"")</f>
        <v>4</v>
      </c>
    </row>
    <row r="27" spans="1:11" ht="78" customHeight="1">
      <c r="A27" s="31">
        <v>45517</v>
      </c>
      <c r="B27" s="46" t="s">
        <v>387</v>
      </c>
      <c r="C27" s="31">
        <v>45519</v>
      </c>
      <c r="D27" s="27" t="s">
        <v>11</v>
      </c>
      <c r="E27" s="27" t="s">
        <v>348</v>
      </c>
      <c r="F27" s="31">
        <v>45551</v>
      </c>
      <c r="G27" s="13" t="s">
        <v>211</v>
      </c>
      <c r="H27" s="44" t="s">
        <v>388</v>
      </c>
      <c r="I27" s="31">
        <f ca="1">TODAY()</f>
        <v>45720</v>
      </c>
      <c r="J27" s="27" t="str">
        <f>IF(Table1[[#This Row],[Status]]="In progress",NETWORKDAYS(Table1[[#This Row],[Date Feedback Reported to CSR]],Table1[[#This Row],[Today]]),"")</f>
        <v/>
      </c>
      <c r="K27" s="13">
        <f>IF(Table1[[#This Row],[Status]]="COMPLETED",NETWORKDAYS(Table1[[#This Row],[Date Feedback Reported to CSR]],Table1[[#This Row],[Date Task Completed]]),"")</f>
        <v>23</v>
      </c>
    </row>
    <row r="28" spans="1:11" ht="77.25" customHeight="1">
      <c r="A28" s="31">
        <v>45517</v>
      </c>
      <c r="B28" s="44" t="s">
        <v>389</v>
      </c>
      <c r="C28" s="31">
        <v>45519</v>
      </c>
      <c r="D28" s="27" t="s">
        <v>11</v>
      </c>
      <c r="E28" s="27" t="s">
        <v>348</v>
      </c>
      <c r="F28" s="31">
        <v>45551</v>
      </c>
      <c r="G28" s="13" t="s">
        <v>211</v>
      </c>
      <c r="H28" s="27" t="s">
        <v>390</v>
      </c>
      <c r="I28" s="31">
        <f t="shared" ca="1" si="0"/>
        <v>45720</v>
      </c>
      <c r="J28" s="27" t="str">
        <f>IF(Table1[[#This Row],[Status]]="In progress",NETWORKDAYS(Table1[[#This Row],[Date Feedback Reported to CSR]],Table1[[#This Row],[Today]]),"")</f>
        <v/>
      </c>
      <c r="K28" s="13">
        <f>IF(Table1[[#This Row],[Status]]="COMPLETED",NETWORKDAYS(Table1[[#This Row],[Date Feedback Reported to CSR]],Table1[[#This Row],[Date Task Completed]]),"")</f>
        <v>23</v>
      </c>
    </row>
    <row r="29" spans="1:11" ht="78" customHeight="1">
      <c r="A29" s="31">
        <v>45517</v>
      </c>
      <c r="B29" s="44" t="s">
        <v>391</v>
      </c>
      <c r="C29" s="31">
        <v>45519</v>
      </c>
      <c r="D29" s="27" t="s">
        <v>11</v>
      </c>
      <c r="E29" s="27" t="s">
        <v>348</v>
      </c>
      <c r="F29" s="31">
        <v>45551</v>
      </c>
      <c r="G29" s="13" t="s">
        <v>211</v>
      </c>
      <c r="H29" s="27" t="s">
        <v>390</v>
      </c>
      <c r="I29" s="31">
        <f t="shared" ca="1" si="0"/>
        <v>45720</v>
      </c>
      <c r="J29" s="27" t="str">
        <f>IF(Table1[[#This Row],[Status]]="In progress",NETWORKDAYS(Table1[[#This Row],[Date Feedback Reported to CSR]],Table1[[#This Row],[Today]]),"")</f>
        <v/>
      </c>
      <c r="K29" s="13">
        <f>IF(Table1[[#This Row],[Status]]="COMPLETED",NETWORKDAYS(Table1[[#This Row],[Date Feedback Reported to CSR]],Table1[[#This Row],[Date Task Completed]]),"")</f>
        <v>23</v>
      </c>
    </row>
    <row r="30" spans="1:11" ht="77.25" customHeight="1">
      <c r="A30" s="31">
        <v>45517</v>
      </c>
      <c r="B30" s="44" t="s">
        <v>392</v>
      </c>
      <c r="C30" s="31">
        <v>45519</v>
      </c>
      <c r="D30" s="27" t="s">
        <v>11</v>
      </c>
      <c r="E30" s="27" t="s">
        <v>333</v>
      </c>
      <c r="F30" s="31">
        <v>45551</v>
      </c>
      <c r="G30" s="13" t="s">
        <v>211</v>
      </c>
      <c r="H30" s="27" t="s">
        <v>390</v>
      </c>
      <c r="I30" s="31">
        <f t="shared" ca="1" si="0"/>
        <v>45720</v>
      </c>
      <c r="J30" s="27" t="str">
        <f>IF(Table1[[#This Row],[Status]]="In progress",NETWORKDAYS(Table1[[#This Row],[Date Feedback Reported to CSR]],Table1[[#This Row],[Today]]),"")</f>
        <v/>
      </c>
      <c r="K30" s="13">
        <f>IF(Table1[[#This Row],[Status]]="COMPLETED",NETWORKDAYS(Table1[[#This Row],[Date Feedback Reported to CSR]],Table1[[#This Row],[Date Task Completed]]),"")</f>
        <v>23</v>
      </c>
    </row>
    <row r="31" spans="1:11" ht="75.75" customHeight="1">
      <c r="A31" s="31">
        <v>45531</v>
      </c>
      <c r="B31" s="44" t="s">
        <v>393</v>
      </c>
      <c r="C31" s="31">
        <v>45531</v>
      </c>
      <c r="D31" s="27" t="s">
        <v>11</v>
      </c>
      <c r="E31" s="27" t="s">
        <v>333</v>
      </c>
      <c r="F31" s="31">
        <v>45531</v>
      </c>
      <c r="G31" s="13" t="s">
        <v>82</v>
      </c>
      <c r="H31" s="27"/>
      <c r="I31" s="31">
        <f t="shared" ref="I31:I40" ca="1" si="1">TODAY()</f>
        <v>45720</v>
      </c>
      <c r="J31" s="27" t="str">
        <f>IF(Table1[[#This Row],[Status]]="In progress",NETWORKDAYS(Table1[[#This Row],[Date Feedback Reported to CSR]],Table1[[#This Row],[Today]]),"")</f>
        <v/>
      </c>
      <c r="K31" s="13">
        <f>IF(Table1[[#This Row],[Status]]="COMPLETED",NETWORKDAYS(Table1[[#This Row],[Date Feedback Reported to CSR]],Table1[[#This Row],[Date Task Completed]]),"")</f>
        <v>1</v>
      </c>
    </row>
    <row r="32" spans="1:11" ht="75" customHeight="1">
      <c r="A32" s="31">
        <v>45548</v>
      </c>
      <c r="B32" s="45" t="s">
        <v>394</v>
      </c>
      <c r="C32" s="31">
        <v>45548</v>
      </c>
      <c r="D32" s="44" t="s">
        <v>11</v>
      </c>
      <c r="E32" s="27" t="s">
        <v>333</v>
      </c>
      <c r="F32" s="31">
        <v>45551</v>
      </c>
      <c r="G32" s="13" t="s">
        <v>82</v>
      </c>
      <c r="H32" s="44" t="s">
        <v>395</v>
      </c>
      <c r="I32" s="31">
        <f t="shared" ca="1" si="1"/>
        <v>45720</v>
      </c>
      <c r="J32" s="27" t="str">
        <f>IF(Table1[[#This Row],[Status]]="In progress",NETWORKDAYS(Table1[[#This Row],[Date Feedback Reported to CSR]],Table1[[#This Row],[Today]]),"")</f>
        <v/>
      </c>
      <c r="K32" s="13">
        <f>IF(Table1[[#This Row],[Status]]="COMPLETED",NETWORKDAYS(Table1[[#This Row],[Date Feedback Reported to CSR]],Table1[[#This Row],[Date Task Completed]]),"")</f>
        <v>2</v>
      </c>
    </row>
    <row r="33" spans="1:12" ht="74.25" customHeight="1">
      <c r="A33" s="31">
        <v>45548</v>
      </c>
      <c r="B33" s="45" t="s">
        <v>396</v>
      </c>
      <c r="C33" s="31">
        <v>45548</v>
      </c>
      <c r="D33" s="27" t="s">
        <v>11</v>
      </c>
      <c r="E33" s="27" t="s">
        <v>348</v>
      </c>
      <c r="F33" s="31">
        <v>45551</v>
      </c>
      <c r="G33" s="13" t="s">
        <v>82</v>
      </c>
      <c r="H33" s="27" t="s">
        <v>397</v>
      </c>
      <c r="I33" s="31">
        <f t="shared" ca="1" si="1"/>
        <v>45720</v>
      </c>
      <c r="J33" s="27" t="str">
        <f>IF(Table1[[#This Row],[Status]]="In progress",NETWORKDAYS(Table1[[#This Row],[Date Feedback Reported to CSR]],Table1[[#This Row],[Today]]),"")</f>
        <v/>
      </c>
      <c r="K33" s="13">
        <f>IF(Table1[[#This Row],[Status]]="COMPLETED",NETWORKDAYS(Table1[[#This Row],[Date Feedback Reported to CSR]],Table1[[#This Row],[Date Task Completed]]),"")</f>
        <v>2</v>
      </c>
    </row>
    <row r="34" spans="1:12" ht="72.75" customHeight="1">
      <c r="A34" s="31">
        <v>45548</v>
      </c>
      <c r="B34" s="45" t="s">
        <v>398</v>
      </c>
      <c r="C34" s="31">
        <v>45548</v>
      </c>
      <c r="D34" s="27" t="s">
        <v>11</v>
      </c>
      <c r="E34" s="27" t="s">
        <v>348</v>
      </c>
      <c r="F34" s="31">
        <v>45551</v>
      </c>
      <c r="G34" s="13" t="s">
        <v>82</v>
      </c>
      <c r="H34" s="27"/>
      <c r="I34" s="31">
        <f t="shared" ca="1" si="1"/>
        <v>45720</v>
      </c>
      <c r="J34" s="27" t="str">
        <f>IF(Table1[[#This Row],[Status]]="In progress",NETWORKDAYS(Table1[[#This Row],[Date Feedback Reported to CSR]],Table1[[#This Row],[Today]]),"")</f>
        <v/>
      </c>
      <c r="K34" s="13">
        <f>IF(Table1[[#This Row],[Status]]="COMPLETED",NETWORKDAYS(Table1[[#This Row],[Date Feedback Reported to CSR]],Table1[[#This Row],[Date Task Completed]]),"")</f>
        <v>2</v>
      </c>
    </row>
    <row r="35" spans="1:12" ht="72.75" customHeight="1">
      <c r="A35" s="31">
        <v>45548</v>
      </c>
      <c r="B35" s="45" t="s">
        <v>399</v>
      </c>
      <c r="C35" s="31">
        <v>45548</v>
      </c>
      <c r="D35" s="27" t="s">
        <v>11</v>
      </c>
      <c r="E35" s="27" t="s">
        <v>400</v>
      </c>
      <c r="F35" s="31">
        <v>45551</v>
      </c>
      <c r="G35" s="13" t="s">
        <v>82</v>
      </c>
      <c r="H35" s="27"/>
      <c r="I35" s="31">
        <f t="shared" ca="1" si="1"/>
        <v>45720</v>
      </c>
      <c r="J35" s="27" t="str">
        <f>IF(Table1[[#This Row],[Status]]="In progress",NETWORKDAYS(Table1[[#This Row],[Date Feedback Reported to CSR]],Table1[[#This Row],[Today]]),"")</f>
        <v/>
      </c>
      <c r="K35" s="13">
        <f>IF(Table1[[#This Row],[Status]]="COMPLETED",NETWORKDAYS(Table1[[#This Row],[Date Feedback Reported to CSR]],Table1[[#This Row],[Date Task Completed]]),"")</f>
        <v>2</v>
      </c>
    </row>
    <row r="36" spans="1:12" ht="66.75" customHeight="1">
      <c r="A36" s="31">
        <v>45551</v>
      </c>
      <c r="B36" s="45" t="s">
        <v>401</v>
      </c>
      <c r="C36" s="31">
        <v>45551</v>
      </c>
      <c r="D36" s="27" t="s">
        <v>11</v>
      </c>
      <c r="E36" s="27" t="s">
        <v>208</v>
      </c>
      <c r="F36" s="31">
        <v>45552</v>
      </c>
      <c r="G36" s="13" t="s">
        <v>82</v>
      </c>
      <c r="H36" s="44" t="s">
        <v>402</v>
      </c>
      <c r="I36" s="31">
        <f t="shared" ca="1" si="1"/>
        <v>45720</v>
      </c>
      <c r="J36" s="27" t="str">
        <f>IF(Table1[[#This Row],[Status]]="In progress",NETWORKDAYS(Table1[[#This Row],[Date Feedback Reported to CSR]],Table1[[#This Row],[Today]]),"")</f>
        <v/>
      </c>
      <c r="K36" s="13">
        <f>IF(Table1[[#This Row],[Status]]="COMPLETED",NETWORKDAYS(Table1[[#This Row],[Date Feedback Reported to CSR]],Table1[[#This Row],[Date Task Completed]]),"")</f>
        <v>2</v>
      </c>
      <c r="L36" s="12"/>
    </row>
    <row r="37" spans="1:12" ht="67.5" customHeight="1">
      <c r="A37" s="31">
        <v>45551</v>
      </c>
      <c r="B37" s="45" t="s">
        <v>403</v>
      </c>
      <c r="C37" s="31">
        <v>45551</v>
      </c>
      <c r="D37" s="27" t="s">
        <v>11</v>
      </c>
      <c r="E37" s="27"/>
      <c r="F37" s="31">
        <v>45552</v>
      </c>
      <c r="G37" s="13" t="s">
        <v>82</v>
      </c>
      <c r="H37" s="27" t="s">
        <v>404</v>
      </c>
      <c r="I37" s="31">
        <f t="shared" ca="1" si="1"/>
        <v>45720</v>
      </c>
      <c r="J37" s="27" t="str">
        <f>IF(Table1[[#This Row],[Status]]="In progress",NETWORKDAYS(Table1[[#This Row],[Date Feedback Reported to CSR]],Table1[[#This Row],[Today]]),"")</f>
        <v/>
      </c>
      <c r="K37" s="13">
        <f>IF(Table1[[#This Row],[Status]]="COMPLETED",NETWORKDAYS(Table1[[#This Row],[Date Feedback Reported to CSR]],Table1[[#This Row],[Date Task Completed]]),"")</f>
        <v>2</v>
      </c>
    </row>
    <row r="38" spans="1:12" ht="66" customHeight="1">
      <c r="A38" s="31">
        <v>45551</v>
      </c>
      <c r="B38" s="44" t="s">
        <v>405</v>
      </c>
      <c r="C38" s="31">
        <v>45551</v>
      </c>
      <c r="D38" s="27" t="s">
        <v>11</v>
      </c>
      <c r="E38" s="27"/>
      <c r="F38" s="31">
        <v>45558</v>
      </c>
      <c r="G38" s="13" t="s">
        <v>82</v>
      </c>
      <c r="H38" s="27"/>
      <c r="I38" s="31">
        <f t="shared" ca="1" si="1"/>
        <v>45720</v>
      </c>
      <c r="J38" s="27" t="str">
        <f>IF(Table1[[#This Row],[Status]]="In progress",NETWORKDAYS(Table1[[#This Row],[Date Feedback Reported to CSR]],Table1[[#This Row],[Today]]),"")</f>
        <v/>
      </c>
      <c r="K38" s="13">
        <f>IF(Table1[[#This Row],[Status]]="COMPLETED",NETWORKDAYS(Table1[[#This Row],[Date Feedback Reported to CSR]],Table1[[#This Row],[Date Task Completed]]),"")</f>
        <v>6</v>
      </c>
    </row>
    <row r="39" spans="1:12" ht="66" customHeight="1">
      <c r="A39" s="31">
        <v>45551</v>
      </c>
      <c r="B39" s="44" t="s">
        <v>406</v>
      </c>
      <c r="C39" s="31">
        <v>45551</v>
      </c>
      <c r="D39" s="27" t="s">
        <v>11</v>
      </c>
      <c r="E39" s="27"/>
      <c r="F39" s="31">
        <v>45558</v>
      </c>
      <c r="G39" s="13" t="s">
        <v>82</v>
      </c>
      <c r="H39" s="27"/>
      <c r="I39" s="31">
        <f t="shared" ca="1" si="1"/>
        <v>45720</v>
      </c>
      <c r="J39" s="27" t="str">
        <f>IF(Table1[[#This Row],[Status]]="In progress",NETWORKDAYS(Table1[[#This Row],[Date Feedback Reported to CSR]],Table1[[#This Row],[Today]]),"")</f>
        <v/>
      </c>
      <c r="K39" s="13">
        <f>IF(Table1[[#This Row],[Status]]="COMPLETED",NETWORKDAYS(Table1[[#This Row],[Date Feedback Reported to CSR]],Table1[[#This Row],[Date Task Completed]]),"")</f>
        <v>6</v>
      </c>
    </row>
    <row r="40" spans="1:12" ht="65.25" customHeight="1">
      <c r="A40" s="31">
        <v>45551</v>
      </c>
      <c r="B40" s="45" t="s">
        <v>407</v>
      </c>
      <c r="C40" s="31">
        <v>45551</v>
      </c>
      <c r="D40" s="27" t="s">
        <v>11</v>
      </c>
      <c r="E40" s="27"/>
      <c r="F40" s="31">
        <v>45552</v>
      </c>
      <c r="G40" s="13" t="s">
        <v>82</v>
      </c>
      <c r="H40" s="27" t="s">
        <v>404</v>
      </c>
      <c r="I40" s="31">
        <f t="shared" ca="1" si="1"/>
        <v>45720</v>
      </c>
      <c r="J40" s="27" t="str">
        <f>IF(Table1[[#This Row],[Status]]="In progress",NETWORKDAYS(Table1[[#This Row],[Date Feedback Reported to CSR]],Table1[[#This Row],[Today]]),"")</f>
        <v/>
      </c>
      <c r="K40" s="13">
        <f>IF(Table1[[#This Row],[Status]]="COMPLETED",NETWORKDAYS(Table1[[#This Row],[Date Feedback Reported to CSR]],Table1[[#This Row],[Date Task Completed]]),"")</f>
        <v>2</v>
      </c>
    </row>
    <row r="41" spans="1:12" ht="63.75" customHeight="1">
      <c r="A41" s="31">
        <v>45552</v>
      </c>
      <c r="B41" s="45" t="s">
        <v>408</v>
      </c>
      <c r="C41" s="31">
        <v>45553</v>
      </c>
      <c r="D41" s="27" t="s">
        <v>11</v>
      </c>
      <c r="E41" s="27" t="s">
        <v>348</v>
      </c>
      <c r="F41" s="31">
        <v>45553</v>
      </c>
      <c r="G41" s="13" t="s">
        <v>82</v>
      </c>
      <c r="H41" s="44" t="s">
        <v>409</v>
      </c>
      <c r="I41" s="31">
        <f t="shared" ref="I41:I50" ca="1" si="2">TODAY()</f>
        <v>45720</v>
      </c>
      <c r="J41" s="27" t="str">
        <f>IF(Table1[[#This Row],[Status]]="In progress",NETWORKDAYS(Table1[[#This Row],[Date Feedback Reported to CSR]],Table1[[#This Row],[Today]]),"")</f>
        <v/>
      </c>
      <c r="K41" s="13">
        <f>IF(Table1[[#This Row],[Status]]="COMPLETED",NETWORKDAYS(Table1[[#This Row],[Date Feedback Reported to CSR]],Table1[[#This Row],[Date Task Completed]]),"")</f>
        <v>1</v>
      </c>
    </row>
    <row r="42" spans="1:12" ht="63" customHeight="1">
      <c r="A42" s="31">
        <v>45554</v>
      </c>
      <c r="B42" s="44" t="s">
        <v>410</v>
      </c>
      <c r="C42" s="31">
        <v>45554</v>
      </c>
      <c r="D42" s="27" t="s">
        <v>11</v>
      </c>
      <c r="E42" s="27" t="s">
        <v>348</v>
      </c>
      <c r="F42" s="31">
        <v>45554</v>
      </c>
      <c r="G42" s="13" t="s">
        <v>82</v>
      </c>
      <c r="H42" s="27"/>
      <c r="I42" s="31">
        <f t="shared" ca="1" si="2"/>
        <v>45720</v>
      </c>
      <c r="J42" s="27" t="str">
        <f>IF(Table1[[#This Row],[Status]]="In progress",NETWORKDAYS(Table1[[#This Row],[Date Feedback Reported to CSR]],Table1[[#This Row],[Today]]),"")</f>
        <v/>
      </c>
      <c r="K42" s="27">
        <f>IF(Table1[[#This Row],[Status]]="COMPLETED",NETWORKDAYS(Table1[[#This Row],[Date Feedback Reported to CSR]],Table1[[#This Row],[Date Task Completed]]),"")</f>
        <v>1</v>
      </c>
    </row>
    <row r="43" spans="1:12" ht="62.25" customHeight="1">
      <c r="A43" s="31">
        <v>45558</v>
      </c>
      <c r="B43" s="44" t="s">
        <v>411</v>
      </c>
      <c r="C43" s="31">
        <v>45558</v>
      </c>
      <c r="D43" s="27" t="s">
        <v>11</v>
      </c>
      <c r="E43" s="27" t="s">
        <v>208</v>
      </c>
      <c r="F43" s="31">
        <v>45559</v>
      </c>
      <c r="G43" s="13" t="s">
        <v>82</v>
      </c>
      <c r="H43" s="27"/>
      <c r="I43" s="31">
        <f t="shared" ca="1" si="2"/>
        <v>45720</v>
      </c>
      <c r="J43" s="27" t="str">
        <f>IF(Table1[[#This Row],[Status]]="In progress",NETWORKDAYS(Table1[[#This Row],[Date Feedback Reported to CSR]],Table1[[#This Row],[Today]]),"")</f>
        <v/>
      </c>
      <c r="K43" s="27">
        <f>IF(Table1[[#This Row],[Status]]="COMPLETED",NETWORKDAYS(Table1[[#This Row],[Date Feedback Reported to CSR]],Table1[[#This Row],[Date Task Completed]]),"")</f>
        <v>2</v>
      </c>
    </row>
    <row r="44" spans="1:12" ht="71.25" customHeight="1">
      <c r="A44" s="31">
        <v>45558</v>
      </c>
      <c r="B44" s="44" t="s">
        <v>412</v>
      </c>
      <c r="C44" s="31">
        <v>45558</v>
      </c>
      <c r="D44" s="27" t="s">
        <v>11</v>
      </c>
      <c r="E44" s="31" t="s">
        <v>348</v>
      </c>
      <c r="F44" s="31">
        <v>45558</v>
      </c>
      <c r="G44" s="13" t="s">
        <v>82</v>
      </c>
      <c r="H44" s="27"/>
      <c r="I44" s="31">
        <f t="shared" ca="1" si="2"/>
        <v>45720</v>
      </c>
      <c r="J44" s="27" t="str">
        <f>IF(Table1[[#This Row],[Status]]="In progress",NETWORKDAYS(Table1[[#This Row],[Date Feedback Reported to CSR]],Table1[[#This Row],[Today]]),"")</f>
        <v/>
      </c>
      <c r="K44" s="27">
        <f>IF(Table1[[#This Row],[Status]]="COMPLETED",NETWORKDAYS(Table1[[#This Row],[Date Feedback Reported to CSR]],Table1[[#This Row],[Date Task Completed]]),"")</f>
        <v>1</v>
      </c>
    </row>
    <row r="45" spans="1:12" ht="77.25" customHeight="1">
      <c r="A45" s="31">
        <v>45558</v>
      </c>
      <c r="B45" s="44" t="s">
        <v>413</v>
      </c>
      <c r="C45" s="31">
        <v>45558</v>
      </c>
      <c r="D45" s="27" t="s">
        <v>11</v>
      </c>
      <c r="E45" s="31" t="s">
        <v>348</v>
      </c>
      <c r="F45" s="31">
        <v>45558</v>
      </c>
      <c r="G45" s="13" t="s">
        <v>82</v>
      </c>
      <c r="H45" s="27" t="s">
        <v>414</v>
      </c>
      <c r="I45" s="31">
        <f t="shared" ca="1" si="2"/>
        <v>45720</v>
      </c>
      <c r="J45" s="27" t="str">
        <f>IF(Table1[[#This Row],[Status]]="In progress",NETWORKDAYS(Table1[[#This Row],[Date Feedback Reported to CSR]],Table1[[#This Row],[Today]]),"")</f>
        <v/>
      </c>
      <c r="K45" s="27">
        <f>IF(Table1[[#This Row],[Status]]="COMPLETED",NETWORKDAYS(Table1[[#This Row],[Date Feedback Reported to CSR]],Table1[[#This Row],[Date Task Completed]]),"")</f>
        <v>1</v>
      </c>
    </row>
    <row r="46" spans="1:12" ht="96.75" customHeight="1">
      <c r="A46" s="31">
        <v>45558</v>
      </c>
      <c r="B46" s="44" t="s">
        <v>415</v>
      </c>
      <c r="C46" s="31">
        <v>45558</v>
      </c>
      <c r="D46" s="27" t="s">
        <v>11</v>
      </c>
      <c r="E46" s="27" t="s">
        <v>416</v>
      </c>
      <c r="F46" s="31">
        <v>45603</v>
      </c>
      <c r="G46" s="13" t="s">
        <v>233</v>
      </c>
      <c r="H46" s="44" t="s">
        <v>417</v>
      </c>
      <c r="I46" s="31">
        <f t="shared" ca="1" si="2"/>
        <v>45720</v>
      </c>
      <c r="J46" s="27" t="str">
        <f>IF(Table1[[#This Row],[Status]]="In progress",NETWORKDAYS(Table1[[#This Row],[Date Feedback Reported to CSR]],Table1[[#This Row],[Today]]),"")</f>
        <v/>
      </c>
      <c r="K46" s="27">
        <f>IF(Table1[[#This Row],[Status]]="COMPLETED",NETWORKDAYS(Table1[[#This Row],[Date Feedback Reported to CSR]],Table1[[#This Row],[Date Task Completed]]),"")</f>
        <v>34</v>
      </c>
    </row>
    <row r="47" spans="1:12" ht="80.25" customHeight="1">
      <c r="A47" s="31">
        <v>45560</v>
      </c>
      <c r="B47" s="44" t="s">
        <v>418</v>
      </c>
      <c r="C47" s="31">
        <v>45560</v>
      </c>
      <c r="D47" s="27" t="s">
        <v>11</v>
      </c>
      <c r="E47" s="44" t="s">
        <v>277</v>
      </c>
      <c r="F47" s="31">
        <v>45590</v>
      </c>
      <c r="G47" s="13" t="s">
        <v>82</v>
      </c>
      <c r="H47" s="27" t="s">
        <v>419</v>
      </c>
      <c r="I47" s="31">
        <f t="shared" ca="1" si="2"/>
        <v>45720</v>
      </c>
      <c r="J47" s="27" t="str">
        <f>IF(Table1[[#This Row],[Status]]="In progress",NETWORKDAYS(Table1[[#This Row],[Date Feedback Reported to CSR]],Table1[[#This Row],[Today]]),"")</f>
        <v/>
      </c>
      <c r="K47" s="27">
        <f>IF(Table1[[#This Row],[Status]]="COMPLETED",NETWORKDAYS(Table1[[#This Row],[Date Feedback Reported to CSR]],Table1[[#This Row],[Date Task Completed]]),"")</f>
        <v>23</v>
      </c>
    </row>
    <row r="48" spans="1:12" ht="50.25" customHeight="1">
      <c r="A48" s="31">
        <v>45562</v>
      </c>
      <c r="B48" s="44" t="s">
        <v>420</v>
      </c>
      <c r="C48" s="31">
        <v>45562</v>
      </c>
      <c r="D48" s="27" t="s">
        <v>11</v>
      </c>
      <c r="E48" s="27" t="s">
        <v>348</v>
      </c>
      <c r="F48" s="31">
        <v>45590</v>
      </c>
      <c r="G48" s="13" t="s">
        <v>82</v>
      </c>
      <c r="H48" s="27"/>
      <c r="I48" s="31">
        <f t="shared" ca="1" si="2"/>
        <v>45720</v>
      </c>
      <c r="J48" s="27" t="str">
        <f>IF(Table1[[#This Row],[Status]]="In progress",NETWORKDAYS(Table1[[#This Row],[Date Feedback Reported to CSR]],Table1[[#This Row],[Today]]),"")</f>
        <v/>
      </c>
      <c r="K48" s="27">
        <f>IF(Table1[[#This Row],[Status]]="COMPLETED",NETWORKDAYS(Table1[[#This Row],[Date Feedback Reported to CSR]],Table1[[#This Row],[Date Task Completed]]),"")</f>
        <v>21</v>
      </c>
    </row>
    <row r="49" spans="1:11" ht="48.75" customHeight="1">
      <c r="A49" s="31">
        <v>45565</v>
      </c>
      <c r="B49" s="44" t="s">
        <v>421</v>
      </c>
      <c r="C49" s="31">
        <v>45565</v>
      </c>
      <c r="D49" s="27" t="s">
        <v>11</v>
      </c>
      <c r="E49" s="27" t="s">
        <v>422</v>
      </c>
      <c r="F49" s="31">
        <v>45590</v>
      </c>
      <c r="G49" s="13"/>
      <c r="H49" s="27"/>
      <c r="I49" s="31">
        <f t="shared" ca="1" si="2"/>
        <v>45720</v>
      </c>
      <c r="J49" s="27" t="str">
        <f>IF(Table1[[#This Row],[Status]]="In progress",NETWORKDAYS(Table1[[#This Row],[Date Feedback Reported to CSR]],Table1[[#This Row],[Today]]),"")</f>
        <v/>
      </c>
      <c r="K49" s="27">
        <f>IF(Table1[[#This Row],[Status]]="COMPLETED",NETWORKDAYS(Table1[[#This Row],[Date Feedback Reported to CSR]],Table1[[#This Row],[Date Task Completed]]),"")</f>
        <v>20</v>
      </c>
    </row>
    <row r="50" spans="1:11" ht="144.75" customHeight="1">
      <c r="A50" s="31">
        <v>45565</v>
      </c>
      <c r="B50" s="45" t="s">
        <v>423</v>
      </c>
      <c r="C50" s="31">
        <v>45565</v>
      </c>
      <c r="D50" s="27" t="s">
        <v>11</v>
      </c>
      <c r="E50" s="27"/>
      <c r="F50" s="31">
        <v>45590</v>
      </c>
      <c r="G50" s="13"/>
      <c r="H50" s="27"/>
      <c r="I50" s="31">
        <f t="shared" ca="1" si="2"/>
        <v>45720</v>
      </c>
      <c r="J50" s="27" t="str">
        <f>IF(Table1[[#This Row],[Status]]="In progress",NETWORKDAYS(Table1[[#This Row],[Date Feedback Reported to CSR]],Table1[[#This Row],[Today]]),"")</f>
        <v/>
      </c>
      <c r="K50" s="27">
        <f>IF(Table1[[#This Row],[Status]]="COMPLETED",NETWORKDAYS(Table1[[#This Row],[Date Feedback Reported to CSR]],Table1[[#This Row],[Date Task Completed]]),"")</f>
        <v>20</v>
      </c>
    </row>
    <row r="51" spans="1:11" ht="85.5">
      <c r="A51" s="31">
        <v>45569</v>
      </c>
      <c r="B51" s="92" t="s">
        <v>302</v>
      </c>
      <c r="C51" s="31">
        <v>45569</v>
      </c>
      <c r="D51" s="27" t="s">
        <v>8</v>
      </c>
      <c r="E51" s="27"/>
      <c r="F51" s="27"/>
      <c r="G51" s="13"/>
      <c r="H51" s="44" t="s">
        <v>424</v>
      </c>
      <c r="I51" s="31">
        <f t="shared" ref="I51:I63" ca="1" si="3">TODAY()</f>
        <v>45720</v>
      </c>
      <c r="J51" s="27" t="str">
        <f>IF(Table1[[#This Row],[Status]]="In progress",NETWORKDAYS(Table1[[#This Row],[Date Feedback Reported to CSR]],Table1[[#This Row],[Today]]),"")</f>
        <v/>
      </c>
      <c r="K51" s="27" t="str">
        <f>IF(Table1[[#This Row],[Status]]="COMPLETED",NETWORKDAYS(Table1[[#This Row],[Date Feedback Reported to CSR]],Table1[[#This Row],[Date Task Completed]]),"")</f>
        <v/>
      </c>
    </row>
    <row r="52" spans="1:11" ht="28.5">
      <c r="A52" s="31">
        <v>45569</v>
      </c>
      <c r="B52" s="92" t="s">
        <v>425</v>
      </c>
      <c r="C52" s="31">
        <v>45569</v>
      </c>
      <c r="D52" s="27" t="s">
        <v>10</v>
      </c>
      <c r="E52" s="27" t="s">
        <v>348</v>
      </c>
      <c r="F52" s="27"/>
      <c r="G52" s="13"/>
      <c r="H52" s="27" t="s">
        <v>426</v>
      </c>
      <c r="I52" s="31">
        <f t="shared" ca="1" si="3"/>
        <v>45720</v>
      </c>
      <c r="J52" s="27">
        <f ca="1">IF(Table1[[#This Row],[Status]]="In progress",NETWORKDAYS(Table1[[#This Row],[Date Feedback Reported to CSR]],Table1[[#This Row],[Today]]),"")</f>
        <v>108</v>
      </c>
      <c r="K52" s="27" t="str">
        <f>IF(Table1[[#This Row],[Status]]="COMPLETED",NETWORKDAYS(Table1[[#This Row],[Date Feedback Reported to CSR]],Table1[[#This Row],[Date Task Completed]]),"")</f>
        <v/>
      </c>
    </row>
    <row r="53" spans="1:11" ht="71.25">
      <c r="A53" s="31">
        <v>45594</v>
      </c>
      <c r="B53" s="44" t="s">
        <v>94</v>
      </c>
      <c r="C53" s="31">
        <v>45594</v>
      </c>
      <c r="D53" s="27" t="s">
        <v>11</v>
      </c>
      <c r="E53" s="27" t="s">
        <v>427</v>
      </c>
      <c r="F53" s="31">
        <v>45597</v>
      </c>
      <c r="G53" s="13"/>
      <c r="H53" s="27"/>
      <c r="I53" s="31">
        <f t="shared" ca="1" si="3"/>
        <v>45720</v>
      </c>
      <c r="J53" s="27" t="str">
        <f>IF(Table1[[#This Row],[Status]]="In progress",NETWORKDAYS(Table1[[#This Row],[Date Feedback Reported to CSR]],Table1[[#This Row],[Today]]),"")</f>
        <v/>
      </c>
      <c r="K53" s="27">
        <f>IF(Table1[[#This Row],[Status]]="COMPLETED",NETWORKDAYS(Table1[[#This Row],[Date Feedback Reported to CSR]],Table1[[#This Row],[Date Task Completed]]),"")</f>
        <v>4</v>
      </c>
    </row>
    <row r="54" spans="1:11" ht="42.75">
      <c r="A54" s="31">
        <v>45603</v>
      </c>
      <c r="B54" s="92" t="s">
        <v>428</v>
      </c>
      <c r="C54" s="31">
        <v>45603</v>
      </c>
      <c r="D54" s="27" t="s">
        <v>9</v>
      </c>
      <c r="E54" s="27" t="s">
        <v>348</v>
      </c>
      <c r="F54" s="27"/>
      <c r="G54" s="13"/>
      <c r="H54" s="27"/>
      <c r="I54" s="31">
        <f t="shared" ca="1" si="3"/>
        <v>45720</v>
      </c>
      <c r="J54" s="27" t="str">
        <f>IF(Table1[[#This Row],[Status]]="In progress",NETWORKDAYS(Table1[[#This Row],[Date Feedback Reported to CSR]],Table1[[#This Row],[Today]]),"")</f>
        <v/>
      </c>
      <c r="K54" s="27" t="str">
        <f>IF(Table1[[#This Row],[Status]]="COMPLETED",NETWORKDAYS(Table1[[#This Row],[Date Feedback Reported to CSR]],Table1[[#This Row],[Date Task Completed]]),"")</f>
        <v/>
      </c>
    </row>
    <row r="55" spans="1:11" ht="71.25">
      <c r="A55" s="31">
        <v>45603</v>
      </c>
      <c r="B55" s="92" t="s">
        <v>429</v>
      </c>
      <c r="C55" s="31">
        <v>45603</v>
      </c>
      <c r="D55" s="27" t="s">
        <v>8</v>
      </c>
      <c r="E55" s="27"/>
      <c r="F55" s="27"/>
      <c r="G55" s="13"/>
      <c r="H55" s="44" t="s">
        <v>430</v>
      </c>
      <c r="I55" s="31">
        <f t="shared" ca="1" si="3"/>
        <v>45720</v>
      </c>
      <c r="J55" s="27" t="str">
        <f>IF(Table1[[#This Row],[Status]]="In progress",NETWORKDAYS(Table1[[#This Row],[Date Feedback Reported to CSR]],Table1[[#This Row],[Today]]),"")</f>
        <v/>
      </c>
      <c r="K55" s="27" t="str">
        <f>IF(Table1[[#This Row],[Status]]="COMPLETED",NETWORKDAYS(Table1[[#This Row],[Date Feedback Reported to CSR]],Table1[[#This Row],[Date Task Completed]]),"")</f>
        <v/>
      </c>
    </row>
    <row r="56" spans="1:11" ht="48.75" customHeight="1">
      <c r="A56" s="31">
        <v>45604</v>
      </c>
      <c r="B56" s="44" t="s">
        <v>431</v>
      </c>
      <c r="C56" s="31">
        <v>45604</v>
      </c>
      <c r="D56" s="27" t="s">
        <v>11</v>
      </c>
      <c r="E56" s="27" t="s">
        <v>432</v>
      </c>
      <c r="F56" s="27"/>
      <c r="G56" s="13"/>
      <c r="H56" s="27"/>
      <c r="I56" s="31">
        <f t="shared" ca="1" si="3"/>
        <v>45720</v>
      </c>
      <c r="J56" s="27" t="str">
        <f>IF(Table1[[#This Row],[Status]]="In progress",NETWORKDAYS(Table1[[#This Row],[Date Feedback Reported to CSR]],Table1[[#This Row],[Today]]),"")</f>
        <v/>
      </c>
      <c r="K56" s="27">
        <f>IF(Table1[[#This Row],[Status]]="COMPLETED",NETWORKDAYS(Table1[[#This Row],[Date Feedback Reported to CSR]],Table1[[#This Row],[Date Task Completed]]),"")</f>
        <v>-32575</v>
      </c>
    </row>
    <row r="57" spans="1:11" s="118" customFormat="1" ht="42.75">
      <c r="A57" s="110" t="s">
        <v>433</v>
      </c>
      <c r="B57" s="116" t="s">
        <v>434</v>
      </c>
      <c r="C57" s="117">
        <v>45618</v>
      </c>
      <c r="D57" s="110" t="s">
        <v>9</v>
      </c>
      <c r="E57" s="110"/>
      <c r="F57" s="110"/>
      <c r="G57" s="112" t="s">
        <v>336</v>
      </c>
      <c r="H57" s="110"/>
      <c r="I57" s="31">
        <f ca="1">TODAY()</f>
        <v>45720</v>
      </c>
      <c r="J57" s="110" t="str">
        <f>IF(Table1[[#This Row],[Status]]="In progress",NETWORKDAYS(Table1[[#This Row],[Date Feedback Reported to CSR]],Table1[[#This Row],[Today]]),"")</f>
        <v/>
      </c>
      <c r="K57" s="110" t="str">
        <f>IF(Table1[[#This Row],[Status]]="COMPLETED",NETWORKDAYS(Table1[[#This Row],[Date Feedback Reported to CSR]],Table1[[#This Row],[Date Task Completed]]),"")</f>
        <v/>
      </c>
    </row>
    <row r="58" spans="1:11" ht="242.25" hidden="1">
      <c r="A58" s="31">
        <v>45618</v>
      </c>
      <c r="B58" s="44" t="s">
        <v>435</v>
      </c>
      <c r="C58" s="31">
        <v>45618</v>
      </c>
      <c r="D58" s="27" t="s">
        <v>8</v>
      </c>
      <c r="E58" s="27"/>
      <c r="F58" s="27"/>
      <c r="G58" s="13"/>
      <c r="H58" s="27"/>
      <c r="I58" s="31">
        <f ca="1">TODAY()</f>
        <v>45720</v>
      </c>
      <c r="J58" s="27" t="str">
        <f>IF(Table1[[#This Row],[Status]]="In progress",NETWORKDAYS(Table1[[#This Row],[Date Feedback Reported to CSR]],Table1[[#This Row],[Today]]),"")</f>
        <v/>
      </c>
      <c r="K58" s="27" t="str">
        <f>IF(Table1[[#This Row],[Status]]="COMPLETED",NETWORKDAYS(Table1[[#This Row],[Date Feedback Reported to CSR]],Table1[[#This Row],[Date Task Completed]]),"")</f>
        <v/>
      </c>
    </row>
    <row r="59" spans="1:11" s="118" customFormat="1" ht="85.5">
      <c r="A59" s="110" t="s">
        <v>436</v>
      </c>
      <c r="B59" s="116" t="s">
        <v>437</v>
      </c>
      <c r="C59" s="117">
        <v>45618</v>
      </c>
      <c r="D59" s="110" t="s">
        <v>9</v>
      </c>
      <c r="E59" s="110"/>
      <c r="F59" s="110"/>
      <c r="G59" s="112" t="s">
        <v>336</v>
      </c>
      <c r="H59" s="110"/>
      <c r="I59" s="31">
        <f ca="1">TODAY()</f>
        <v>45720</v>
      </c>
      <c r="J59" s="110" t="str">
        <f>IF(Table1[[#This Row],[Status]]="In progress",NETWORKDAYS(Table1[[#This Row],[Date Feedback Reported to CSR]],Table1[[#This Row],[Today]]),"")</f>
        <v/>
      </c>
      <c r="K59" s="110" t="str">
        <f>IF(Table1[[#This Row],[Status]]="COMPLETED",NETWORKDAYS(Table1[[#This Row],[Date Feedback Reported to CSR]],Table1[[#This Row],[Date Task Completed]]),"")</f>
        <v/>
      </c>
    </row>
    <row r="60" spans="1:11" s="118" customFormat="1" ht="57">
      <c r="A60" s="117">
        <v>45639</v>
      </c>
      <c r="B60" s="116" t="s">
        <v>438</v>
      </c>
      <c r="C60" s="117">
        <v>45639</v>
      </c>
      <c r="D60" s="110" t="s">
        <v>9</v>
      </c>
      <c r="E60" s="110"/>
      <c r="F60" s="110"/>
      <c r="G60" s="112" t="s">
        <v>330</v>
      </c>
      <c r="H60" s="110"/>
      <c r="I60" s="31">
        <f ca="1">TODAY()</f>
        <v>45720</v>
      </c>
      <c r="J60" s="110" t="str">
        <f>IF(Table1[[#This Row],[Status]]="In progress",NETWORKDAYS(Table1[[#This Row],[Date Feedback Reported to CSR]],Table1[[#This Row],[Today]]),"")</f>
        <v/>
      </c>
      <c r="K60" s="110" t="str">
        <f>IF(Table1[[#This Row],[Status]]="COMPLETED",NETWORKDAYS(Table1[[#This Row],[Date Feedback Reported to CSR]],Table1[[#This Row],[Date Task Completed]]),"")</f>
        <v/>
      </c>
    </row>
    <row r="61" spans="1:11" s="118" customFormat="1" ht="57">
      <c r="A61" s="117">
        <v>45639</v>
      </c>
      <c r="B61" s="116" t="s">
        <v>439</v>
      </c>
      <c r="C61" s="117">
        <v>45639</v>
      </c>
      <c r="D61" s="110" t="s">
        <v>9</v>
      </c>
      <c r="E61" s="110"/>
      <c r="F61" s="110"/>
      <c r="G61" s="112" t="s">
        <v>330</v>
      </c>
      <c r="H61" s="110"/>
      <c r="I61" s="31">
        <f ca="1">TODAY()</f>
        <v>45720</v>
      </c>
      <c r="J61" s="110" t="str">
        <f>IF(Table1[[#This Row],[Status]]="In progress",NETWORKDAYS(Table1[[#This Row],[Date Feedback Reported to CSR]],Table1[[#This Row],[Today]]),"")</f>
        <v/>
      </c>
      <c r="K61" s="110" t="str">
        <f>IF(Table1[[#This Row],[Status]]="COMPLETED",NETWORKDAYS(Table1[[#This Row],[Date Feedback Reported to CSR]],Table1[[#This Row],[Date Task Completed]]),"")</f>
        <v/>
      </c>
    </row>
    <row r="62" spans="1:11" s="118" customFormat="1" ht="42.75">
      <c r="A62" s="117">
        <v>45639</v>
      </c>
      <c r="B62" s="116" t="s">
        <v>440</v>
      </c>
      <c r="C62" s="117">
        <v>45639</v>
      </c>
      <c r="D62" s="110" t="s">
        <v>9</v>
      </c>
      <c r="E62" s="110"/>
      <c r="F62" s="110"/>
      <c r="G62" s="112" t="s">
        <v>330</v>
      </c>
      <c r="H62" s="110"/>
      <c r="I62" s="31">
        <f ca="1">TODAY()</f>
        <v>45720</v>
      </c>
      <c r="J62" s="110" t="str">
        <f>IF(Table1[[#This Row],[Status]]="In progress",NETWORKDAYS(Table1[[#This Row],[Date Feedback Reported to CSR]],Table1[[#This Row],[Today]]),"")</f>
        <v/>
      </c>
      <c r="K62" s="110" t="str">
        <f>IF(Table1[[#This Row],[Status]]="COMPLETED",NETWORKDAYS(Table1[[#This Row],[Date Feedback Reported to CSR]],Table1[[#This Row],[Date Task Completed]]),"")</f>
        <v/>
      </c>
    </row>
    <row r="63" spans="1:11" s="118" customFormat="1" ht="57">
      <c r="A63" s="117">
        <v>45628</v>
      </c>
      <c r="B63" s="116" t="s">
        <v>441</v>
      </c>
      <c r="C63" s="117">
        <v>45628</v>
      </c>
      <c r="D63" s="110" t="s">
        <v>9</v>
      </c>
      <c r="E63" s="110"/>
      <c r="F63" s="110"/>
      <c r="G63" s="112" t="s">
        <v>442</v>
      </c>
      <c r="H63" s="110"/>
      <c r="I63" s="31">
        <f ca="1">TODAY()</f>
        <v>45720</v>
      </c>
      <c r="J63" s="110" t="str">
        <f>IF(Table1[[#This Row],[Status]]="In progress",NETWORKDAYS(Table1[[#This Row],[Date Feedback Reported to CSR]],Table1[[#This Row],[Today]]),"")</f>
        <v/>
      </c>
      <c r="K63" s="110" t="str">
        <f>IF(Table1[[#This Row],[Status]]="COMPLETED",NETWORKDAYS(Table1[[#This Row],[Date Feedback Reported to CSR]],Table1[[#This Row],[Date Task Completed]]),"")</f>
        <v/>
      </c>
    </row>
  </sheetData>
  <conditionalFormatting sqref="D2:D1048576">
    <cfRule type="containsText" dxfId="190" priority="1" operator="containsText" text="IN PROGRESS">
      <formula>NOT(ISERROR(SEARCH("IN PROGRESS",D2)))</formula>
    </cfRule>
    <cfRule type="containsText" dxfId="189" priority="2" operator="containsText" text="NEW">
      <formula>NOT(ISERROR(SEARCH("NEW",D2)))</formula>
    </cfRule>
    <cfRule type="containsText" dxfId="188" priority="3" operator="containsText" text="PRIORITY">
      <formula>NOT(ISERROR(SEARCH("PRIORITY",D2)))</formula>
    </cfRule>
    <cfRule type="containsText" dxfId="187" priority="4" operator="containsText" text="Completed">
      <formula>NOT(ISERROR(SEARCH("Completed",D2)))</formula>
    </cfRule>
  </conditionalFormatting>
  <pageMargins left="0.25" right="0.25" top="0.75" bottom="0.75" header="0.3" footer="0.3"/>
  <pageSetup scale="54" fitToHeight="0" orientation="landscape" r:id="rId1"/>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44AC4781-B4B3-49F2-ADC0-9ADEF467E4FA}">
          <x14:formula1>
            <xm:f>LEGEND!$A$2:$A$5</xm:f>
          </x14:formula1>
          <xm:sqref>D2:D63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C485F-3AB0-4695-9013-BE0422101C30}">
  <sheetPr>
    <tabColor rgb="FFFFC000"/>
  </sheetPr>
  <dimension ref="A1:K15"/>
  <sheetViews>
    <sheetView showGridLines="0" topLeftCell="A8" workbookViewId="0">
      <selection activeCell="B12" sqref="B12"/>
    </sheetView>
  </sheetViews>
  <sheetFormatPr defaultColWidth="9" defaultRowHeight="14.25"/>
  <cols>
    <col min="1" max="1" width="11.140625" style="21" customWidth="1"/>
    <col min="2" max="2" width="66.85546875" style="21" customWidth="1"/>
    <col min="3" max="3" width="18.7109375" style="21" customWidth="1"/>
    <col min="4" max="4" width="30.5703125" style="21" customWidth="1"/>
    <col min="5" max="5" width="14.7109375" style="21" bestFit="1" customWidth="1"/>
    <col min="6" max="6" width="20.42578125" style="21" customWidth="1"/>
    <col min="7" max="7" width="14.85546875" style="26" bestFit="1" customWidth="1"/>
    <col min="8" max="8" width="35.42578125" style="21" bestFit="1" customWidth="1"/>
    <col min="9" max="9" width="12.7109375" style="21" customWidth="1"/>
    <col min="10" max="10" width="19.5703125" style="21" customWidth="1"/>
    <col min="11" max="11" width="18.140625" style="21" customWidth="1"/>
    <col min="12" max="16384" width="9" style="21"/>
  </cols>
  <sheetData>
    <row r="1" spans="1:11" ht="52.5" customHeight="1" thickBot="1">
      <c r="A1" s="35" t="s">
        <v>20</v>
      </c>
      <c r="B1" s="35" t="s">
        <v>21</v>
      </c>
      <c r="C1" s="35" t="s">
        <v>22</v>
      </c>
      <c r="D1" s="34" t="s">
        <v>6</v>
      </c>
      <c r="E1" s="34" t="s">
        <v>23</v>
      </c>
      <c r="F1" s="34" t="s">
        <v>24</v>
      </c>
      <c r="G1" s="22" t="s">
        <v>25</v>
      </c>
      <c r="H1" s="34" t="s">
        <v>26</v>
      </c>
      <c r="I1" s="34" t="s">
        <v>27</v>
      </c>
      <c r="J1" s="9" t="s">
        <v>28</v>
      </c>
      <c r="K1" s="9" t="s">
        <v>29</v>
      </c>
    </row>
    <row r="2" spans="1:11" ht="93.75" customHeight="1">
      <c r="A2" s="10">
        <v>45504</v>
      </c>
      <c r="B2" s="40" t="s">
        <v>443</v>
      </c>
      <c r="C2" s="10">
        <v>45510</v>
      </c>
      <c r="D2" s="16" t="s">
        <v>11</v>
      </c>
      <c r="E2" s="12" t="s">
        <v>348</v>
      </c>
      <c r="F2" s="10">
        <v>45551</v>
      </c>
      <c r="G2" s="13" t="s">
        <v>82</v>
      </c>
      <c r="H2" s="12" t="s">
        <v>390</v>
      </c>
      <c r="I2" s="10">
        <f t="shared" ref="I2:I6" ca="1" si="0">TODAY()</f>
        <v>45720</v>
      </c>
      <c r="J2" s="27" t="str">
        <f>IF(Table2[[#This Row],[Status ]]="In progress",NETWORKDAYS(Table2[[#This Row],[Date Feedback Reported to CSR]],Table2[[#This Row],[Today]]),"")</f>
        <v/>
      </c>
      <c r="K2" s="13">
        <f>IF(Table2[[#This Row],[Status ]]="COMPLETED",NETWORKDAYS(Table2[[#This Row],[Date Feedback Reported to CSR]],Table2[[#This Row],[Date Task Completed]]),"")</f>
        <v>30</v>
      </c>
    </row>
    <row r="3" spans="1:11" ht="81.75" customHeight="1">
      <c r="A3" s="10">
        <v>45504</v>
      </c>
      <c r="B3" s="40" t="s">
        <v>444</v>
      </c>
      <c r="C3" s="10">
        <v>45510</v>
      </c>
      <c r="D3" s="16" t="s">
        <v>11</v>
      </c>
      <c r="E3" s="12" t="s">
        <v>348</v>
      </c>
      <c r="F3" s="10">
        <v>45548</v>
      </c>
      <c r="G3" s="13" t="s">
        <v>82</v>
      </c>
      <c r="H3" s="11" t="s">
        <v>445</v>
      </c>
      <c r="I3" s="10">
        <f t="shared" ca="1" si="0"/>
        <v>45720</v>
      </c>
      <c r="J3" s="27" t="str">
        <f>IF(Table2[[#This Row],[Status ]]="In progress",NETWORKDAYS(Table2[[#This Row],[Date Feedback Reported to CSR]],Table2[[#This Row],[Today]]),"")</f>
        <v/>
      </c>
      <c r="K3" s="13">
        <f>IF(Table2[[#This Row],[Status ]]="COMPLETED",NETWORKDAYS(Table2[[#This Row],[Date Feedback Reported to CSR]],Table2[[#This Row],[Date Task Completed]]),"")</f>
        <v>29</v>
      </c>
    </row>
    <row r="4" spans="1:11" ht="87.75" customHeight="1">
      <c r="A4" s="10">
        <v>45504</v>
      </c>
      <c r="B4" s="40" t="s">
        <v>446</v>
      </c>
      <c r="C4" s="10">
        <v>45510</v>
      </c>
      <c r="D4" s="16" t="s">
        <v>11</v>
      </c>
      <c r="E4" s="12" t="s">
        <v>208</v>
      </c>
      <c r="F4" s="10">
        <v>45548</v>
      </c>
      <c r="G4" s="13" t="s">
        <v>82</v>
      </c>
      <c r="H4" s="11" t="s">
        <v>447</v>
      </c>
      <c r="I4" s="10">
        <f t="shared" ca="1" si="0"/>
        <v>45720</v>
      </c>
      <c r="J4" s="27" t="str">
        <f>IF(Table2[[#This Row],[Status ]]="In progress",NETWORKDAYS(Table2[[#This Row],[Date Feedback Reported to CSR]],Table2[[#This Row],[Today]]),"")</f>
        <v/>
      </c>
      <c r="K4" s="13">
        <f>IF(Table2[[#This Row],[Status ]]="COMPLETED",NETWORKDAYS(Table2[[#This Row],[Date Feedback Reported to CSR]],Table2[[#This Row],[Date Task Completed]]),"")</f>
        <v>29</v>
      </c>
    </row>
    <row r="5" spans="1:11" ht="87" customHeight="1">
      <c r="A5" s="10">
        <v>45504</v>
      </c>
      <c r="B5" s="40" t="s">
        <v>448</v>
      </c>
      <c r="C5" s="10">
        <v>45510</v>
      </c>
      <c r="D5" s="16" t="s">
        <v>11</v>
      </c>
      <c r="E5" s="12" t="s">
        <v>197</v>
      </c>
      <c r="F5" s="10">
        <v>45548</v>
      </c>
      <c r="G5" s="13" t="s">
        <v>82</v>
      </c>
      <c r="H5" s="11" t="s">
        <v>447</v>
      </c>
      <c r="I5" s="10">
        <f t="shared" ca="1" si="0"/>
        <v>45720</v>
      </c>
      <c r="J5" s="27" t="str">
        <f>IF(Table2[[#This Row],[Status ]]="In progress",NETWORKDAYS(Table2[[#This Row],[Date Feedback Reported to CSR]],Table2[[#This Row],[Today]]),"")</f>
        <v/>
      </c>
      <c r="K5" s="13">
        <f>IF(Table2[[#This Row],[Status ]]="COMPLETED",NETWORKDAYS(Table2[[#This Row],[Date Feedback Reported to CSR]],Table2[[#This Row],[Date Task Completed]]),"")</f>
        <v>29</v>
      </c>
    </row>
    <row r="6" spans="1:11" ht="87" customHeight="1">
      <c r="A6" s="10">
        <v>45514</v>
      </c>
      <c r="B6" s="43" t="s">
        <v>449</v>
      </c>
      <c r="C6" s="10">
        <v>45520</v>
      </c>
      <c r="D6" s="16" t="s">
        <v>11</v>
      </c>
      <c r="E6" s="12" t="s">
        <v>348</v>
      </c>
      <c r="F6" s="10">
        <v>45551</v>
      </c>
      <c r="G6" s="13" t="s">
        <v>82</v>
      </c>
      <c r="H6" s="12" t="s">
        <v>390</v>
      </c>
      <c r="I6" s="10">
        <f t="shared" ca="1" si="0"/>
        <v>45720</v>
      </c>
      <c r="J6" s="27" t="str">
        <f>IF(Table2[[#This Row],[Status ]]="In progress",NETWORKDAYS(Table2[[#This Row],[Date Feedback Reported to CSR]],Table2[[#This Row],[Today]]),"")</f>
        <v/>
      </c>
      <c r="K6" s="13">
        <f>IF(Table2[[#This Row],[Status ]]="COMPLETED",NETWORKDAYS(Table2[[#This Row],[Date Feedback Reported to CSR]],Table2[[#This Row],[Date Task Completed]]),"")</f>
        <v>22</v>
      </c>
    </row>
    <row r="7" spans="1:11" ht="88.5" customHeight="1">
      <c r="A7" s="10">
        <v>45548</v>
      </c>
      <c r="B7" s="17" t="s">
        <v>450</v>
      </c>
      <c r="C7" s="10">
        <v>45548</v>
      </c>
      <c r="D7" s="16" t="s">
        <v>11</v>
      </c>
      <c r="E7" s="21" t="s">
        <v>348</v>
      </c>
      <c r="F7" s="10">
        <v>45551</v>
      </c>
      <c r="G7" s="13" t="s">
        <v>82</v>
      </c>
      <c r="H7" s="12" t="s">
        <v>397</v>
      </c>
      <c r="I7" s="10">
        <f t="shared" ref="I7:I15" ca="1" si="1">TODAY()</f>
        <v>45720</v>
      </c>
      <c r="J7" s="27" t="str">
        <f>IF(Table2[[#This Row],[Status ]]="In progress",NETWORKDAYS(Table2[[#This Row],[Date Feedback Reported to CSR]],Table2[[#This Row],[Today]]),"")</f>
        <v/>
      </c>
      <c r="K7" s="13">
        <f>IF(Table2[[#This Row],[Status ]]="COMPLETED",NETWORKDAYS(Table2[[#This Row],[Date Feedback Reported to CSR]],Table2[[#This Row],[Date Task Completed]]),"")</f>
        <v>2</v>
      </c>
    </row>
    <row r="8" spans="1:11" ht="89.25" customHeight="1">
      <c r="A8" s="10">
        <v>45548</v>
      </c>
      <c r="B8" s="17" t="s">
        <v>451</v>
      </c>
      <c r="C8" s="10">
        <v>45548</v>
      </c>
      <c r="D8" s="16" t="s">
        <v>11</v>
      </c>
      <c r="E8" s="21" t="s">
        <v>348</v>
      </c>
      <c r="F8" s="10">
        <v>45559</v>
      </c>
      <c r="G8" s="13" t="s">
        <v>82</v>
      </c>
      <c r="H8" s="12"/>
      <c r="I8" s="10">
        <f t="shared" ca="1" si="1"/>
        <v>45720</v>
      </c>
      <c r="J8" s="27" t="str">
        <f>IF(Table2[[#This Row],[Status ]]="In progress",NETWORKDAYS(Table2[[#This Row],[Date Feedback Reported to CSR]],Table2[[#This Row],[Today]]),"")</f>
        <v/>
      </c>
      <c r="K8" s="13">
        <f>IF(Table2[[#This Row],[Status ]]="COMPLETED",NETWORKDAYS(Table2[[#This Row],[Date Feedback Reported to CSR]],Table2[[#This Row],[Date Task Completed]]),"")</f>
        <v>8</v>
      </c>
    </row>
    <row r="9" spans="1:11" ht="87.75" customHeight="1">
      <c r="A9" s="10">
        <v>45548</v>
      </c>
      <c r="B9" s="17" t="s">
        <v>452</v>
      </c>
      <c r="C9" s="10">
        <v>45548</v>
      </c>
      <c r="D9" s="16" t="s">
        <v>11</v>
      </c>
      <c r="E9" s="21" t="s">
        <v>348</v>
      </c>
      <c r="F9" s="10">
        <v>45551</v>
      </c>
      <c r="G9" s="13" t="s">
        <v>82</v>
      </c>
      <c r="H9" s="12" t="s">
        <v>397</v>
      </c>
      <c r="I9" s="10">
        <f t="shared" ca="1" si="1"/>
        <v>45720</v>
      </c>
      <c r="J9" s="27" t="str">
        <f>IF(Table2[[#This Row],[Status ]]="In progress",NETWORKDAYS(Table2[[#This Row],[Date Feedback Reported to CSR]],Table2[[#This Row],[Today]]),"")</f>
        <v/>
      </c>
      <c r="K9" s="13">
        <f>IF(Table2[[#This Row],[Status ]]="COMPLETED",NETWORKDAYS(Table2[[#This Row],[Date Feedback Reported to CSR]],Table2[[#This Row],[Date Task Completed]]),"")</f>
        <v>2</v>
      </c>
    </row>
    <row r="10" spans="1:11" ht="90" customHeight="1">
      <c r="A10" s="10">
        <v>45565</v>
      </c>
      <c r="B10" s="11" t="s">
        <v>453</v>
      </c>
      <c r="C10" s="10">
        <v>45558</v>
      </c>
      <c r="D10" s="12" t="s">
        <v>11</v>
      </c>
      <c r="E10" s="21" t="s">
        <v>197</v>
      </c>
      <c r="F10" s="38">
        <v>45558</v>
      </c>
      <c r="G10" s="10" t="s">
        <v>82</v>
      </c>
      <c r="H10" s="12"/>
      <c r="I10" s="10">
        <f t="shared" ca="1" si="1"/>
        <v>45720</v>
      </c>
      <c r="J10" s="12" t="str">
        <f>IF(Table2[[#This Row],[Status ]]="In progress",NETWORKDAYS(Table2[[#This Row],[Date Feedback Reported to CSR]],Table2[[#This Row],[Today]]),"")</f>
        <v/>
      </c>
      <c r="K10" s="12">
        <f>IF(Table2[[#This Row],[Status ]]="COMPLETED",NETWORKDAYS(Table2[[#This Row],[Date Feedback Reported to CSR]],Table2[[#This Row],[Date Task Completed]]),"")</f>
        <v>1</v>
      </c>
    </row>
    <row r="11" spans="1:11" ht="42.75">
      <c r="A11" s="10">
        <v>45565</v>
      </c>
      <c r="B11" s="11" t="s">
        <v>454</v>
      </c>
      <c r="C11" s="10">
        <v>45565</v>
      </c>
      <c r="D11" s="12" t="s">
        <v>11</v>
      </c>
      <c r="E11" t="s">
        <v>455</v>
      </c>
      <c r="F11" s="91">
        <v>45590</v>
      </c>
      <c r="G11" s="13" t="s">
        <v>82</v>
      </c>
      <c r="H11" s="12"/>
      <c r="I11" s="10">
        <f t="shared" ca="1" si="1"/>
        <v>45720</v>
      </c>
      <c r="J11" s="12" t="str">
        <f>IF(Table2[[#This Row],[Status ]]="In progress",NETWORKDAYS(Table2[[#This Row],[Date Feedback Reported to CSR]],Table2[[#This Row],[Today]]),"")</f>
        <v/>
      </c>
      <c r="K11" s="12">
        <f>IF(Table2[[#This Row],[Status ]]="COMPLETED",NETWORKDAYS(Table2[[#This Row],[Date Feedback Reported to CSR]],Table2[[#This Row],[Date Task Completed]]),"")</f>
        <v>20</v>
      </c>
    </row>
    <row r="12" spans="1:11" s="118" customFormat="1" ht="28.5">
      <c r="A12" s="108">
        <v>45603</v>
      </c>
      <c r="B12" s="109" t="s">
        <v>456</v>
      </c>
      <c r="C12" s="108">
        <v>45603</v>
      </c>
      <c r="D12" s="111" t="s">
        <v>9</v>
      </c>
      <c r="E12" s="113"/>
      <c r="F12" s="119"/>
      <c r="G12" s="112"/>
      <c r="H12" s="111"/>
      <c r="I12" s="108">
        <f t="shared" ca="1" si="1"/>
        <v>45720</v>
      </c>
      <c r="J12" s="111" t="str">
        <f>IF(Table2[[#This Row],[Status ]]="In progress",NETWORKDAYS(Table2[[#This Row],[Date Feedback Reported to CSR]],Table2[[#This Row],[Today]]),"")</f>
        <v/>
      </c>
      <c r="K12" s="111" t="str">
        <f>IF(Table2[[#This Row],[Status ]]="COMPLETED",NETWORKDAYS(Table2[[#This Row],[Date Feedback Reported to CSR]],Table2[[#This Row],[Date Task Completed]]),"")</f>
        <v/>
      </c>
    </row>
    <row r="13" spans="1:11" s="118" customFormat="1" ht="15">
      <c r="A13" s="108">
        <v>45603</v>
      </c>
      <c r="B13" s="109" t="s">
        <v>457</v>
      </c>
      <c r="C13" s="108">
        <v>45603</v>
      </c>
      <c r="D13" s="111" t="s">
        <v>8</v>
      </c>
      <c r="E13" s="113"/>
      <c r="F13" s="119"/>
      <c r="G13" s="112"/>
      <c r="H13" s="111"/>
      <c r="I13" s="108">
        <f t="shared" ca="1" si="1"/>
        <v>45720</v>
      </c>
      <c r="J13" s="111" t="str">
        <f>IF(Table2[[#This Row],[Status ]]="In progress",NETWORKDAYS(Table2[[#This Row],[Date Feedback Reported to CSR]],Table2[[#This Row],[Today]]),"")</f>
        <v/>
      </c>
      <c r="K13" s="111" t="str">
        <f>IF(Table2[[#This Row],[Status ]]="COMPLETED",NETWORKDAYS(Table2[[#This Row],[Date Feedback Reported to CSR]],Table2[[#This Row],[Date Task Completed]]),"")</f>
        <v/>
      </c>
    </row>
    <row r="14" spans="1:11" s="118" customFormat="1" ht="56.25">
      <c r="A14" s="108">
        <v>45603</v>
      </c>
      <c r="B14" s="109" t="s">
        <v>458</v>
      </c>
      <c r="C14" s="108">
        <v>45603</v>
      </c>
      <c r="D14" s="111" t="s">
        <v>9</v>
      </c>
      <c r="E14" s="113"/>
      <c r="F14" s="119"/>
      <c r="G14" s="112"/>
      <c r="H14" s="111"/>
      <c r="I14" s="108">
        <f t="shared" ca="1" si="1"/>
        <v>45720</v>
      </c>
      <c r="J14" s="111" t="str">
        <f>IF(Table2[[#This Row],[Status ]]="In progress",NETWORKDAYS(Table2[[#This Row],[Date Feedback Reported to CSR]],Table2[[#This Row],[Today]]),"")</f>
        <v/>
      </c>
      <c r="K14" s="111" t="str">
        <f>IF(Table2[[#This Row],[Status ]]="COMPLETED",NETWORKDAYS(Table2[[#This Row],[Date Feedback Reported to CSR]],Table2[[#This Row],[Date Task Completed]]),"")</f>
        <v/>
      </c>
    </row>
    <row r="15" spans="1:11" s="118" customFormat="1" ht="66.75" customHeight="1">
      <c r="A15" s="108">
        <v>45618</v>
      </c>
      <c r="B15" s="109" t="s">
        <v>459</v>
      </c>
      <c r="C15" s="108">
        <v>45618</v>
      </c>
      <c r="D15" s="111" t="s">
        <v>9</v>
      </c>
      <c r="E15" s="113"/>
      <c r="F15" s="113"/>
      <c r="G15" s="112"/>
      <c r="H15" s="111"/>
      <c r="I15" s="108">
        <f t="shared" ca="1" si="1"/>
        <v>45720</v>
      </c>
      <c r="J15" s="111" t="str">
        <f>IF(Table2[[#This Row],[Status ]]="In progress",NETWORKDAYS(Table2[[#This Row],[Date Feedback Reported to CSR]],Table2[[#This Row],[Today]]),"")</f>
        <v/>
      </c>
      <c r="K15" s="111" t="str">
        <f>IF(Table2[[#This Row],[Status ]]="COMPLETED",NETWORKDAYS(Table2[[#This Row],[Date Feedback Reported to CSR]],Table2[[#This Row],[Date Task Completed]]),"")</f>
        <v/>
      </c>
    </row>
  </sheetData>
  <conditionalFormatting sqref="D1:D10 D12:D1048576">
    <cfRule type="cellIs" dxfId="172" priority="6" operator="equal">
      <formula>"NEW"</formula>
    </cfRule>
    <cfRule type="containsText" dxfId="171" priority="7" operator="containsText" text="Completed">
      <formula>NOT(ISERROR(SEARCH("Completed",D1)))</formula>
    </cfRule>
    <cfRule type="containsText" dxfId="170" priority="8" operator="containsText" text="In progress">
      <formula>NOT(ISERROR(SEARCH("In progress",D1)))</formula>
    </cfRule>
  </conditionalFormatting>
  <conditionalFormatting sqref="D10">
    <cfRule type="containsText" dxfId="169" priority="5" operator="containsText" text="priority">
      <formula>NOT(ISERROR(SEARCH("priority",D10)))</formula>
    </cfRule>
  </conditionalFormatting>
  <conditionalFormatting sqref="D11">
    <cfRule type="containsText" dxfId="168" priority="1" operator="containsText" text="in progress">
      <formula>NOT(ISERROR(SEARCH("in progress",D11)))</formula>
    </cfRule>
    <cfRule type="containsText" dxfId="167" priority="2" operator="containsText" text="NEW">
      <formula>NOT(ISERROR(SEARCH("NEW",D11)))</formula>
    </cfRule>
    <cfRule type="containsText" dxfId="166" priority="3" operator="containsText" text="Completed">
      <formula>NOT(ISERROR(SEARCH("Completed",D11)))</formula>
    </cfRule>
    <cfRule type="containsText" dxfId="165" priority="4" operator="containsText" text="PRIORITY">
      <formula>NOT(ISERROR(SEARCH("PRIORITY",D11)))</formula>
    </cfRule>
  </conditionalFormatting>
  <pageMargins left="0.7" right="0.7" top="0.75" bottom="0.75" header="0.3" footer="0.3"/>
  <drawing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3B1B2912-D9EE-41E0-B1BD-D280F9A28EC2}">
          <x14:formula1>
            <xm:f>LEGEND!$A$2:$A$5</xm:f>
          </x14:formula1>
          <xm:sqref>D2:D15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9F267-5D9F-4CFC-92A9-E2100FE489A4}">
  <sheetPr>
    <tabColor rgb="FFFFC000"/>
  </sheetPr>
  <dimension ref="A1:M24"/>
  <sheetViews>
    <sheetView showGridLines="0" topLeftCell="A13" workbookViewId="0">
      <selection activeCell="B22" sqref="B22"/>
    </sheetView>
  </sheetViews>
  <sheetFormatPr defaultColWidth="9" defaultRowHeight="14.25"/>
  <cols>
    <col min="1" max="1" width="14.42578125" style="21" bestFit="1" customWidth="1"/>
    <col min="2" max="2" width="118.7109375" style="21" customWidth="1"/>
    <col min="3" max="3" width="19.140625" style="26" customWidth="1"/>
    <col min="4" max="4" width="19.42578125" style="21" customWidth="1"/>
    <col min="5" max="5" width="10.7109375" style="21" bestFit="1" customWidth="1"/>
    <col min="6" max="6" width="20.140625" style="21" bestFit="1" customWidth="1"/>
    <col min="7" max="7" width="12.85546875" style="26" bestFit="1" customWidth="1"/>
    <col min="8" max="8" width="36.85546875" style="39" customWidth="1"/>
    <col min="9" max="9" width="8.85546875" style="21" hidden="1" customWidth="1"/>
    <col min="10" max="10" width="17.5703125" style="26" bestFit="1" customWidth="1"/>
    <col min="11" max="11" width="12.42578125" style="21" bestFit="1" customWidth="1"/>
    <col min="12" max="16384" width="9" style="21"/>
  </cols>
  <sheetData>
    <row r="1" spans="1:11" ht="75">
      <c r="A1" s="34" t="s">
        <v>20</v>
      </c>
      <c r="B1" s="35" t="s">
        <v>21</v>
      </c>
      <c r="C1" s="20" t="s">
        <v>22</v>
      </c>
      <c r="D1" s="34" t="s">
        <v>6</v>
      </c>
      <c r="E1" s="34" t="s">
        <v>23</v>
      </c>
      <c r="F1" s="34" t="s">
        <v>24</v>
      </c>
      <c r="G1" s="36" t="s">
        <v>25</v>
      </c>
      <c r="H1" s="35" t="s">
        <v>26</v>
      </c>
      <c r="I1" s="34" t="s">
        <v>460</v>
      </c>
      <c r="J1" s="20" t="s">
        <v>461</v>
      </c>
      <c r="K1" s="20" t="s">
        <v>29</v>
      </c>
    </row>
    <row r="2" spans="1:11" ht="33.75" customHeight="1">
      <c r="A2" s="10">
        <v>45504</v>
      </c>
      <c r="B2" s="40" t="s">
        <v>462</v>
      </c>
      <c r="C2" s="42">
        <v>45510</v>
      </c>
      <c r="D2" s="12" t="s">
        <v>11</v>
      </c>
      <c r="E2" s="12" t="s">
        <v>348</v>
      </c>
      <c r="F2" s="10">
        <v>45548</v>
      </c>
      <c r="G2" s="13" t="s">
        <v>82</v>
      </c>
      <c r="H2" s="11" t="s">
        <v>463</v>
      </c>
      <c r="I2" s="10">
        <f t="shared" ref="I2:I5" ca="1" si="0">TODAY()</f>
        <v>45720</v>
      </c>
      <c r="J2" s="13" t="str">
        <f>IF(Table3[[#This Row],[Status ]]="IN PROGRESS",NETWORKDAYS(Table3[[#This Row],[Date Feedback Reported to CSR]],Table3[[#This Row],[TODAY]]),"")</f>
        <v/>
      </c>
      <c r="K2" s="12">
        <f>IF(Table3[[#This Row],[Status ]]="COMPLETED",NETWORKDAYS(Table3[[#This Row],[Date Feedback Reported to CSR]],Table3[[#This Row],[Date Task Completed]]),"")</f>
        <v>29</v>
      </c>
    </row>
    <row r="3" spans="1:11" ht="28.5">
      <c r="A3" s="10">
        <v>45514</v>
      </c>
      <c r="B3" s="11" t="s">
        <v>464</v>
      </c>
      <c r="C3" s="42">
        <v>45520</v>
      </c>
      <c r="D3" s="12" t="s">
        <v>11</v>
      </c>
      <c r="E3" s="12" t="s">
        <v>348</v>
      </c>
      <c r="F3" s="10">
        <v>45548</v>
      </c>
      <c r="G3" s="13" t="s">
        <v>82</v>
      </c>
      <c r="H3" s="11" t="s">
        <v>463</v>
      </c>
      <c r="I3" s="10">
        <f t="shared" ca="1" si="0"/>
        <v>45720</v>
      </c>
      <c r="J3" s="13" t="str">
        <f>IF(Table3[[#This Row],[Status ]]="IN PROGRESS",NETWORKDAYS(Table3[[#This Row],[Date Feedback Reported to CSR]],Table3[[#This Row],[TODAY]]),"")</f>
        <v/>
      </c>
      <c r="K3" s="12">
        <f>IF(Table3[[#This Row],[Status ]]="COMPLETED",NETWORKDAYS(Table3[[#This Row],[Date Feedback Reported to CSR]],Table3[[#This Row],[Date Task Completed]]),"")</f>
        <v>21</v>
      </c>
    </row>
    <row r="4" spans="1:11" ht="28.5">
      <c r="A4" s="10">
        <v>45514</v>
      </c>
      <c r="B4" s="17" t="s">
        <v>465</v>
      </c>
      <c r="C4" s="42">
        <v>45520</v>
      </c>
      <c r="D4" s="12" t="s">
        <v>11</v>
      </c>
      <c r="E4" s="12" t="s">
        <v>348</v>
      </c>
      <c r="F4" s="10">
        <v>45548</v>
      </c>
      <c r="G4" s="13" t="s">
        <v>82</v>
      </c>
      <c r="H4" s="11" t="s">
        <v>463</v>
      </c>
      <c r="I4" s="10">
        <f t="shared" ca="1" si="0"/>
        <v>45720</v>
      </c>
      <c r="J4" s="13" t="str">
        <f>IF(Table3[[#This Row],[Status ]]="IN PROGRESS",NETWORKDAYS(Table3[[#This Row],[Date Feedback Reported to CSR]],Table3[[#This Row],[TODAY]]),"")</f>
        <v/>
      </c>
      <c r="K4" s="12">
        <f>IF(Table3[[#This Row],[Status ]]="COMPLETED",NETWORKDAYS(Table3[[#This Row],[Date Feedback Reported to CSR]],Table3[[#This Row],[Date Task Completed]]),"")</f>
        <v>21</v>
      </c>
    </row>
    <row r="5" spans="1:11" ht="28.5">
      <c r="A5" s="10">
        <v>45514</v>
      </c>
      <c r="B5" s="17" t="s">
        <v>466</v>
      </c>
      <c r="C5" s="42">
        <v>45520</v>
      </c>
      <c r="D5" s="12" t="s">
        <v>11</v>
      </c>
      <c r="E5" s="12" t="s">
        <v>348</v>
      </c>
      <c r="F5" s="10">
        <v>45548</v>
      </c>
      <c r="G5" s="13" t="s">
        <v>82</v>
      </c>
      <c r="H5" s="11" t="s">
        <v>463</v>
      </c>
      <c r="I5" s="10">
        <f t="shared" ca="1" si="0"/>
        <v>45720</v>
      </c>
      <c r="J5" s="13" t="str">
        <f>IF(Table3[[#This Row],[Status ]]="IN PROGRESS",NETWORKDAYS(Table3[[#This Row],[Date Feedback Reported to CSR]],Table3[[#This Row],[TODAY]]),"")</f>
        <v/>
      </c>
      <c r="K5" s="12">
        <f>IF(Table3[[#This Row],[Status ]]="COMPLETED",NETWORKDAYS(Table3[[#This Row],[Date Feedback Reported to CSR]],Table3[[#This Row],[Date Task Completed]]),"")</f>
        <v>21</v>
      </c>
    </row>
    <row r="6" spans="1:11" ht="28.5">
      <c r="A6" s="10">
        <v>45554</v>
      </c>
      <c r="B6" s="11" t="s">
        <v>467</v>
      </c>
      <c r="C6" s="42">
        <v>45554</v>
      </c>
      <c r="D6" s="12" t="s">
        <v>11</v>
      </c>
      <c r="E6" s="12"/>
      <c r="F6" s="10">
        <v>45558</v>
      </c>
      <c r="G6" s="13" t="s">
        <v>82</v>
      </c>
      <c r="H6" s="12"/>
      <c r="I6" s="10">
        <f t="shared" ref="I6:I16" ca="1" si="1">TODAY()</f>
        <v>45720</v>
      </c>
      <c r="J6" s="13" t="str">
        <f>IF(Table3[[#This Row],[Status ]]="IN PROGRESS",NETWORKDAYS(Table3[[#This Row],[Date Feedback Reported to CSR]],Table3[[#This Row],[TODAY]]),"")</f>
        <v/>
      </c>
      <c r="K6" s="12">
        <f>IF(Table3[[#This Row],[Status ]]="COMPLETED",NETWORKDAYS(Table3[[#This Row],[Date Feedback Reported to CSR]],Table3[[#This Row],[Date Task Completed]]),"")</f>
        <v>3</v>
      </c>
    </row>
    <row r="7" spans="1:11">
      <c r="A7" s="10">
        <v>45554</v>
      </c>
      <c r="B7" s="11" t="s">
        <v>468</v>
      </c>
      <c r="C7" s="42">
        <v>45554</v>
      </c>
      <c r="D7" s="12" t="s">
        <v>11</v>
      </c>
      <c r="E7" s="12"/>
      <c r="F7" s="10">
        <v>45558</v>
      </c>
      <c r="G7" s="13" t="s">
        <v>82</v>
      </c>
      <c r="H7" s="12"/>
      <c r="I7" s="10">
        <f t="shared" ca="1" si="1"/>
        <v>45720</v>
      </c>
      <c r="J7" s="13" t="str">
        <f>IF(Table3[[#This Row],[Status ]]="IN PROGRESS",NETWORKDAYS(Table3[[#This Row],[Date Feedback Reported to CSR]],Table3[[#This Row],[TODAY]]),"")</f>
        <v/>
      </c>
      <c r="K7" s="12">
        <f>IF(Table3[[#This Row],[Status ]]="COMPLETED",NETWORKDAYS(Table3[[#This Row],[Date Feedback Reported to CSR]],Table3[[#This Row],[Date Task Completed]]),"")</f>
        <v>3</v>
      </c>
    </row>
    <row r="8" spans="1:11">
      <c r="A8" s="42">
        <v>45558</v>
      </c>
      <c r="B8" s="12" t="s">
        <v>469</v>
      </c>
      <c r="C8" s="42">
        <v>45558</v>
      </c>
      <c r="D8" s="12" t="s">
        <v>11</v>
      </c>
      <c r="E8" s="10" t="s">
        <v>348</v>
      </c>
      <c r="F8" s="10">
        <v>45558</v>
      </c>
      <c r="G8" s="13" t="s">
        <v>82</v>
      </c>
      <c r="H8" s="12"/>
      <c r="I8" s="10">
        <f t="shared" ca="1" si="1"/>
        <v>45720</v>
      </c>
      <c r="J8" s="13" t="str">
        <f>IF(Table3[[#This Row],[Status ]]="IN PROGRESS",NETWORKDAYS(Table3[[#This Row],[Date Feedback Reported to CSR]],Table3[[#This Row],[TODAY]]),"")</f>
        <v/>
      </c>
      <c r="K8" s="12">
        <f>IF(Table3[[#This Row],[Status ]]="COMPLETED",NETWORKDAYS(Table3[[#This Row],[Date Feedback Reported to CSR]],Table3[[#This Row],[Date Task Completed]]),"")</f>
        <v>1</v>
      </c>
    </row>
    <row r="9" spans="1:11" ht="28.5">
      <c r="A9" s="42">
        <v>45558</v>
      </c>
      <c r="B9" s="11" t="s">
        <v>470</v>
      </c>
      <c r="C9" s="42">
        <v>45558</v>
      </c>
      <c r="D9" s="12" t="s">
        <v>11</v>
      </c>
      <c r="E9" s="12" t="s">
        <v>348</v>
      </c>
      <c r="F9" s="10">
        <v>45558</v>
      </c>
      <c r="G9" s="13" t="s">
        <v>82</v>
      </c>
      <c r="H9" s="12"/>
      <c r="I9" s="10">
        <f t="shared" ca="1" si="1"/>
        <v>45720</v>
      </c>
      <c r="J9" s="13" t="str">
        <f>IF(Table3[[#This Row],[Status ]]="IN PROGRESS",NETWORKDAYS(Table3[[#This Row],[Date Feedback Reported to CSR]],Table3[[#This Row],[TODAY]]),"")</f>
        <v/>
      </c>
      <c r="K9" s="12">
        <f>IF(Table3[[#This Row],[Status ]]="COMPLETED",NETWORKDAYS(Table3[[#This Row],[Date Feedback Reported to CSR]],Table3[[#This Row],[Date Task Completed]]),"")</f>
        <v>1</v>
      </c>
    </row>
    <row r="10" spans="1:11" ht="153" customHeight="1">
      <c r="A10" s="42">
        <v>45558</v>
      </c>
      <c r="B10" s="11" t="s">
        <v>471</v>
      </c>
      <c r="C10" s="42">
        <v>45558</v>
      </c>
      <c r="D10" s="12" t="s">
        <v>11</v>
      </c>
      <c r="E10" s="12" t="s">
        <v>333</v>
      </c>
      <c r="F10" s="10">
        <v>45559</v>
      </c>
      <c r="G10" s="13" t="s">
        <v>82</v>
      </c>
      <c r="H10" s="12"/>
      <c r="I10" s="10">
        <f t="shared" ca="1" si="1"/>
        <v>45720</v>
      </c>
      <c r="J10" s="13" t="str">
        <f>IF(Table3[[#This Row],[Status ]]="IN PROGRESS",NETWORKDAYS(Table3[[#This Row],[Date Feedback Reported to CSR]],Table3[[#This Row],[TODAY]]),"")</f>
        <v/>
      </c>
      <c r="K10" s="12">
        <f>IF(Table3[[#This Row],[Status ]]="COMPLETED",NETWORKDAYS(Table3[[#This Row],[Date Feedback Reported to CSR]],Table3[[#This Row],[Date Task Completed]]),"")</f>
        <v>2</v>
      </c>
    </row>
    <row r="11" spans="1:11" ht="136.5" customHeight="1">
      <c r="A11" s="42">
        <v>45558</v>
      </c>
      <c r="B11" s="11" t="s">
        <v>472</v>
      </c>
      <c r="C11" s="42">
        <v>45558</v>
      </c>
      <c r="D11" s="12" t="s">
        <v>11</v>
      </c>
      <c r="E11" s="12" t="s">
        <v>348</v>
      </c>
      <c r="F11" s="10">
        <v>45559</v>
      </c>
      <c r="G11" s="13" t="s">
        <v>82</v>
      </c>
      <c r="H11" s="12"/>
      <c r="I11" s="10">
        <f t="shared" ca="1" si="1"/>
        <v>45720</v>
      </c>
      <c r="J11" s="13" t="str">
        <f>IF(Table3[[#This Row],[Status ]]="IN PROGRESS",NETWORKDAYS(Table3[[#This Row],[Date Feedback Reported to CSR]],Table3[[#This Row],[TODAY]]),"")</f>
        <v/>
      </c>
      <c r="K11" s="12">
        <f>IF(Table3[[#This Row],[Status ]]="COMPLETED",NETWORKDAYS(Table3[[#This Row],[Date Feedback Reported to CSR]],Table3[[#This Row],[Date Task Completed]]),"")</f>
        <v>2</v>
      </c>
    </row>
    <row r="12" spans="1:11" ht="110.25" customHeight="1">
      <c r="A12" s="42">
        <v>45558</v>
      </c>
      <c r="B12" s="11" t="s">
        <v>473</v>
      </c>
      <c r="C12" s="42">
        <v>45558</v>
      </c>
      <c r="D12" s="12" t="s">
        <v>11</v>
      </c>
      <c r="E12" s="12" t="s">
        <v>432</v>
      </c>
      <c r="F12" s="10">
        <v>45559</v>
      </c>
      <c r="G12" s="13" t="s">
        <v>82</v>
      </c>
      <c r="H12" s="12"/>
      <c r="I12" s="10">
        <f t="shared" ca="1" si="1"/>
        <v>45720</v>
      </c>
      <c r="J12" s="13" t="str">
        <f>IF(Table3[[#This Row],[Status ]]="IN PROGRESS",NETWORKDAYS(Table3[[#This Row],[Date Feedback Reported to CSR]],Table3[[#This Row],[TODAY]]),"")</f>
        <v/>
      </c>
      <c r="K12" s="12">
        <f>IF(Table3[[#This Row],[Status ]]="COMPLETED",NETWORKDAYS(Table3[[#This Row],[Date Feedback Reported to CSR]],Table3[[#This Row],[Date Task Completed]]),"")</f>
        <v>2</v>
      </c>
    </row>
    <row r="13" spans="1:11" ht="204" customHeight="1">
      <c r="A13" s="42">
        <v>45558</v>
      </c>
      <c r="B13" s="11" t="s">
        <v>474</v>
      </c>
      <c r="C13" s="42">
        <v>45558</v>
      </c>
      <c r="D13" s="12" t="s">
        <v>11</v>
      </c>
      <c r="E13" s="12" t="s">
        <v>348</v>
      </c>
      <c r="F13" s="10">
        <v>45559</v>
      </c>
      <c r="G13" s="13" t="s">
        <v>82</v>
      </c>
      <c r="H13" s="12"/>
      <c r="I13" s="10">
        <f t="shared" ca="1" si="1"/>
        <v>45720</v>
      </c>
      <c r="J13" s="13" t="str">
        <f>IF(Table3[[#This Row],[Status ]]="IN PROGRESS",NETWORKDAYS(Table3[[#This Row],[Date Feedback Reported to CSR]],Table3[[#This Row],[TODAY]]),"")</f>
        <v/>
      </c>
      <c r="K13" s="12">
        <f>IF(Table3[[#This Row],[Status ]]="COMPLETED",NETWORKDAYS(Table3[[#This Row],[Date Feedback Reported to CSR]],Table3[[#This Row],[Date Task Completed]]),"")</f>
        <v>2</v>
      </c>
    </row>
    <row r="14" spans="1:11" ht="85.5">
      <c r="A14" s="10">
        <v>45565</v>
      </c>
      <c r="B14" s="11" t="s">
        <v>475</v>
      </c>
      <c r="C14" s="10">
        <v>45565</v>
      </c>
      <c r="D14" s="12" t="s">
        <v>11</v>
      </c>
      <c r="E14" s="12" t="s">
        <v>476</v>
      </c>
      <c r="F14" s="10">
        <v>45590</v>
      </c>
      <c r="G14" s="13" t="s">
        <v>82</v>
      </c>
      <c r="H14" s="12"/>
      <c r="I14" s="10">
        <f t="shared" ca="1" si="1"/>
        <v>45720</v>
      </c>
      <c r="J14" s="13" t="str">
        <f>IF(Table3[[#This Row],[Status ]]="IN PROGRESS",NETWORKDAYS(Table3[[#This Row],[Date Feedback Reported to CSR]],Table3[[#This Row],[TODAY]]),"")</f>
        <v/>
      </c>
      <c r="K14" s="12">
        <f>IF(Table3[[#This Row],[Status ]]="COMPLETED",NETWORKDAYS(Table3[[#This Row],[Date Feedback Reported to CSR]],Table3[[#This Row],[Date Task Completed]]),"")</f>
        <v>20</v>
      </c>
    </row>
    <row r="15" spans="1:11" ht="68.25" customHeight="1">
      <c r="A15" s="10">
        <v>45565</v>
      </c>
      <c r="B15" s="17" t="s">
        <v>477</v>
      </c>
      <c r="C15" s="42">
        <v>45565</v>
      </c>
      <c r="D15" s="12" t="s">
        <v>11</v>
      </c>
      <c r="E15" s="12" t="s">
        <v>478</v>
      </c>
      <c r="F15" s="10">
        <v>45590</v>
      </c>
      <c r="G15" s="13"/>
      <c r="H15" s="12"/>
      <c r="I15" s="10">
        <f t="shared" ca="1" si="1"/>
        <v>45720</v>
      </c>
      <c r="J15" s="13" t="str">
        <f>IF(Table3[[#This Row],[Status ]]="IN PROGRESS",NETWORKDAYS(Table3[[#This Row],[Date Feedback Reported to CSR]],Table3[[#This Row],[TODAY]]),"")</f>
        <v/>
      </c>
      <c r="K15" s="12">
        <f>IF(Table3[[#This Row],[Status ]]="COMPLETED",NETWORKDAYS(Table3[[#This Row],[Date Feedback Reported to CSR]],Table3[[#This Row],[Date Task Completed]]),"")</f>
        <v>20</v>
      </c>
    </row>
    <row r="16" spans="1:11" ht="45" customHeight="1">
      <c r="A16" s="10">
        <v>45565</v>
      </c>
      <c r="B16" s="11" t="s">
        <v>479</v>
      </c>
      <c r="C16" s="42">
        <v>45565</v>
      </c>
      <c r="D16" s="12" t="s">
        <v>10</v>
      </c>
      <c r="E16" s="12"/>
      <c r="F16" s="12"/>
      <c r="G16" s="13" t="s">
        <v>82</v>
      </c>
      <c r="H16" s="11" t="s">
        <v>480</v>
      </c>
      <c r="I16" s="10">
        <f t="shared" ca="1" si="1"/>
        <v>45720</v>
      </c>
      <c r="J16" s="13">
        <f ca="1">IF(Table3[[#This Row],[Status ]]="IN PROGRESS",NETWORKDAYS(Table3[[#This Row],[Date Feedback Reported to CSR]],Table3[[#This Row],[TODAY]]),"")</f>
        <v>112</v>
      </c>
      <c r="K16" s="12" t="str">
        <f>IF(Table3[[#This Row],[Status ]]="COMPLETED",NETWORKDAYS(Table3[[#This Row],[Date Feedback Reported to CSR]],Table3[[#This Row],[Date Task Completed]]),"")</f>
        <v/>
      </c>
    </row>
    <row r="17" spans="1:13" ht="34.5" customHeight="1">
      <c r="A17" s="10">
        <v>45568</v>
      </c>
      <c r="B17" s="11" t="s">
        <v>481</v>
      </c>
      <c r="C17" s="42">
        <v>45568</v>
      </c>
      <c r="D17" s="12" t="s">
        <v>10</v>
      </c>
      <c r="E17" s="12"/>
      <c r="F17" s="12"/>
      <c r="G17" s="13" t="s">
        <v>482</v>
      </c>
      <c r="H17" s="11" t="s">
        <v>483</v>
      </c>
      <c r="I17" s="10">
        <f t="shared" ref="I17:I24" ca="1" si="2">TODAY()</f>
        <v>45720</v>
      </c>
      <c r="J17" s="13">
        <f ca="1">IF(Table3[[#This Row],[Status ]]="IN PROGRESS",NETWORKDAYS(Table3[[#This Row],[Date Feedback Reported to CSR]],Table3[[#This Row],[TODAY]]),"")</f>
        <v>109</v>
      </c>
      <c r="K17" s="12" t="str">
        <f>IF(Table3[[#This Row],[Status ]]="COMPLETED",NETWORKDAYS(Table3[[#This Row],[Date Feedback Reported to CSR]],Table3[[#This Row],[Date Task Completed]]),"")</f>
        <v/>
      </c>
    </row>
    <row r="18" spans="1:13" ht="31.5" customHeight="1">
      <c r="A18" s="10">
        <v>45568</v>
      </c>
      <c r="B18" s="11" t="s">
        <v>484</v>
      </c>
      <c r="C18" s="42">
        <v>45568</v>
      </c>
      <c r="D18" s="12" t="s">
        <v>10</v>
      </c>
      <c r="E18" s="12"/>
      <c r="F18" s="12"/>
      <c r="G18" s="13" t="s">
        <v>82</v>
      </c>
      <c r="H18" s="11" t="s">
        <v>485</v>
      </c>
      <c r="I18" s="10">
        <f t="shared" ca="1" si="2"/>
        <v>45720</v>
      </c>
      <c r="J18" s="13">
        <f ca="1">IF(Table3[[#This Row],[Status ]]="IN PROGRESS",NETWORKDAYS(Table3[[#This Row],[Date Feedback Reported to CSR]],Table3[[#This Row],[TODAY]]),"")</f>
        <v>109</v>
      </c>
      <c r="K18" s="12" t="str">
        <f>IF(Table3[[#This Row],[Status ]]="COMPLETED",NETWORKDAYS(Table3[[#This Row],[Date Feedback Reported to CSR]],Table3[[#This Row],[Date Task Completed]]),"")</f>
        <v/>
      </c>
    </row>
    <row r="19" spans="1:13" ht="39.75" customHeight="1">
      <c r="A19" s="10">
        <v>45568</v>
      </c>
      <c r="B19" s="11" t="s">
        <v>486</v>
      </c>
      <c r="C19" s="42">
        <v>45568</v>
      </c>
      <c r="D19" s="12" t="s">
        <v>10</v>
      </c>
      <c r="E19" s="12"/>
      <c r="F19" s="12"/>
      <c r="G19" s="13" t="s">
        <v>482</v>
      </c>
      <c r="H19" s="11" t="s">
        <v>487</v>
      </c>
      <c r="I19" s="10">
        <f t="shared" ca="1" si="2"/>
        <v>45720</v>
      </c>
      <c r="J19" s="13">
        <f ca="1">IF(Table3[[#This Row],[Status ]]="IN PROGRESS",NETWORKDAYS(Table3[[#This Row],[Date Feedback Reported to CSR]],Table3[[#This Row],[TODAY]]),"")</f>
        <v>109</v>
      </c>
      <c r="K19" s="12" t="str">
        <f>IF(Table3[[#This Row],[Status ]]="COMPLETED",NETWORKDAYS(Table3[[#This Row],[Date Feedback Reported to CSR]],Table3[[#This Row],[Date Task Completed]]),"")</f>
        <v/>
      </c>
    </row>
    <row r="20" spans="1:13" ht="27.75" customHeight="1">
      <c r="A20" s="10">
        <v>45568</v>
      </c>
      <c r="B20" s="12" t="s">
        <v>488</v>
      </c>
      <c r="C20" s="42">
        <v>45568</v>
      </c>
      <c r="D20" s="12" t="s">
        <v>10</v>
      </c>
      <c r="E20" s="12"/>
      <c r="F20" s="12"/>
      <c r="G20" s="13" t="s">
        <v>482</v>
      </c>
      <c r="H20" s="11" t="s">
        <v>489</v>
      </c>
      <c r="I20" s="10">
        <f t="shared" ca="1" si="2"/>
        <v>45720</v>
      </c>
      <c r="J20" s="13">
        <f ca="1">IF(Table3[[#This Row],[Status ]]="IN PROGRESS",NETWORKDAYS(Table3[[#This Row],[Date Feedback Reported to CSR]],Table3[[#This Row],[TODAY]]),"")</f>
        <v>109</v>
      </c>
      <c r="K20" s="12" t="str">
        <f>IF(Table3[[#This Row],[Status ]]="COMPLETED",NETWORKDAYS(Table3[[#This Row],[Date Feedback Reported to CSR]],Table3[[#This Row],[Date Task Completed]]),"")</f>
        <v/>
      </c>
    </row>
    <row r="21" spans="1:13" ht="28.5">
      <c r="A21" s="10">
        <v>45568</v>
      </c>
      <c r="B21" s="11" t="s">
        <v>490</v>
      </c>
      <c r="C21" s="42">
        <v>45568</v>
      </c>
      <c r="D21" s="12" t="s">
        <v>10</v>
      </c>
      <c r="E21" s="12"/>
      <c r="F21" s="12"/>
      <c r="G21" s="13"/>
      <c r="H21" s="11" t="s">
        <v>491</v>
      </c>
      <c r="I21" s="10">
        <f t="shared" ca="1" si="2"/>
        <v>45720</v>
      </c>
      <c r="J21" s="13">
        <f ca="1">IF(Table3[[#This Row],[Status ]]="IN PROGRESS",NETWORKDAYS(Table3[[#This Row],[Date Feedback Reported to CSR]],Table3[[#This Row],[TODAY]]),"")</f>
        <v>109</v>
      </c>
      <c r="K21" s="12" t="str">
        <f>IF(Table3[[#This Row],[Status ]]="COMPLETED",NETWORKDAYS(Table3[[#This Row],[Date Feedback Reported to CSR]],Table3[[#This Row],[Date Task Completed]]),"")</f>
        <v/>
      </c>
    </row>
    <row r="22" spans="1:13">
      <c r="A22" s="10">
        <v>45603</v>
      </c>
      <c r="B22" s="12" t="s">
        <v>492</v>
      </c>
      <c r="C22" s="42">
        <v>45603</v>
      </c>
      <c r="D22" s="12" t="s">
        <v>11</v>
      </c>
      <c r="E22" s="12"/>
      <c r="F22" s="12"/>
      <c r="G22" s="13"/>
      <c r="H22" s="11"/>
      <c r="I22" s="10">
        <f t="shared" ca="1" si="2"/>
        <v>45720</v>
      </c>
      <c r="J22" s="13" t="str">
        <f>IF(Table3[[#This Row],[Status ]]="IN PROGRESS",NETWORKDAYS(Table3[[#This Row],[Date Feedback Reported to CSR]],Table3[[#This Row],[TODAY]]),"")</f>
        <v/>
      </c>
      <c r="K22" s="12">
        <f>IF(Table3[[#This Row],[Status ]]="COMPLETED",NETWORKDAYS(Table3[[#This Row],[Date Feedback Reported to CSR]],Table3[[#This Row],[Date Task Completed]]),"")</f>
        <v>-32574</v>
      </c>
    </row>
    <row r="23" spans="1:13">
      <c r="A23" s="10">
        <v>45603</v>
      </c>
      <c r="B23" s="11" t="s">
        <v>493</v>
      </c>
      <c r="C23" s="42">
        <v>45603</v>
      </c>
      <c r="D23" s="12" t="s">
        <v>11</v>
      </c>
      <c r="E23" s="12"/>
      <c r="F23" s="12"/>
      <c r="G23" s="13"/>
      <c r="H23" s="11"/>
      <c r="I23" s="10">
        <f t="shared" ca="1" si="2"/>
        <v>45720</v>
      </c>
      <c r="J23" s="13" t="str">
        <f>IF(Table3[[#This Row],[Status ]]="IN PROGRESS",NETWORKDAYS(Table3[[#This Row],[Date Feedback Reported to CSR]],Table3[[#This Row],[TODAY]]),"")</f>
        <v/>
      </c>
      <c r="K23" s="12">
        <f>IF(Table3[[#This Row],[Status ]]="COMPLETED",NETWORKDAYS(Table3[[#This Row],[Date Feedback Reported to CSR]],Table3[[#This Row],[Date Task Completed]]),"")</f>
        <v>-32574</v>
      </c>
      <c r="M23" s="102"/>
    </row>
    <row r="24" spans="1:13" s="118" customFormat="1">
      <c r="A24" s="108">
        <v>45639</v>
      </c>
      <c r="B24" s="111" t="s">
        <v>494</v>
      </c>
      <c r="C24" s="120">
        <v>45639</v>
      </c>
      <c r="D24" s="111" t="s">
        <v>9</v>
      </c>
      <c r="E24" s="111" t="s">
        <v>348</v>
      </c>
      <c r="F24" s="111"/>
      <c r="G24" s="112" t="s">
        <v>495</v>
      </c>
      <c r="H24" s="109"/>
      <c r="I24" s="10">
        <f t="shared" ca="1" si="2"/>
        <v>45720</v>
      </c>
      <c r="J24" s="112" t="str">
        <f>IF(Table3[[#This Row],[Status ]]="IN PROGRESS",NETWORKDAYS(Table3[[#This Row],[Date Feedback Reported to CSR]],Table3[[#This Row],[TODAY]]),"")</f>
        <v/>
      </c>
      <c r="K24" s="111" t="str">
        <f>IF(Table3[[#This Row],[Status ]]="COMPLETED",NETWORKDAYS(Table3[[#This Row],[Date Feedback Reported to CSR]],Table3[[#This Row],[Date Task Completed]]),"")</f>
        <v/>
      </c>
    </row>
  </sheetData>
  <conditionalFormatting sqref="D1:D24 D6:F1048576">
    <cfRule type="containsText" dxfId="149" priority="3" operator="containsText" text="Completed">
      <formula>NOT(ISERROR(SEARCH("Completed",D1)))</formula>
    </cfRule>
    <cfRule type="containsText" dxfId="148" priority="4" operator="containsText" text="NEW">
      <formula>NOT(ISERROR(SEARCH("NEW",D1)))</formula>
    </cfRule>
  </conditionalFormatting>
  <conditionalFormatting sqref="D1:D1048576">
    <cfRule type="containsText" dxfId="147" priority="1" operator="containsText" text="PRIORITY">
      <formula>NOT(ISERROR(SEARCH("PRIORITY",D1)))</formula>
    </cfRule>
    <cfRule type="containsText" dxfId="146" priority="2" operator="containsText" text="IN PROGRESS">
      <formula>NOT(ISERROR(SEARCH("IN PROGRESS",D1)))</formula>
    </cfRule>
  </conditionalFormatting>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CF08CD1C-9191-4DED-BAE2-D183FE8E4426}">
          <x14:formula1>
            <xm:f>LEGEND!$A$2:$A$5</xm:f>
          </x14:formula1>
          <xm:sqref>D2:D24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EDB2B-3F12-443C-B811-087181BF4183}">
  <sheetPr>
    <tabColor rgb="FFFFC000"/>
  </sheetPr>
  <dimension ref="A1:K13"/>
  <sheetViews>
    <sheetView showGridLines="0" topLeftCell="A2" workbookViewId="0">
      <selection activeCell="C5" sqref="C5"/>
    </sheetView>
  </sheetViews>
  <sheetFormatPr defaultColWidth="9" defaultRowHeight="14.25"/>
  <cols>
    <col min="1" max="1" width="10.5703125" style="21" customWidth="1"/>
    <col min="2" max="2" width="46.7109375" style="21" customWidth="1"/>
    <col min="3" max="3" width="18.28515625" style="21" bestFit="1" customWidth="1"/>
    <col min="4" max="4" width="17.140625" style="21" customWidth="1"/>
    <col min="5" max="5" width="8.85546875" style="21" bestFit="1" customWidth="1"/>
    <col min="6" max="6" width="20.28515625" style="29" bestFit="1" customWidth="1"/>
    <col min="7" max="7" width="12.5703125" style="21" bestFit="1" customWidth="1"/>
    <col min="8" max="8" width="40" style="21" customWidth="1"/>
    <col min="9" max="9" width="10" style="21" bestFit="1" customWidth="1"/>
    <col min="10" max="10" width="19.140625" style="26" customWidth="1"/>
    <col min="11" max="11" width="14.42578125" style="21" customWidth="1"/>
    <col min="12" max="16384" width="9" style="21"/>
  </cols>
  <sheetData>
    <row r="1" spans="1:11" ht="43.5" thickBot="1">
      <c r="A1" s="24" t="s">
        <v>20</v>
      </c>
      <c r="B1" s="24" t="s">
        <v>21</v>
      </c>
      <c r="C1" s="24" t="s">
        <v>22</v>
      </c>
      <c r="D1" s="29" t="s">
        <v>4</v>
      </c>
      <c r="E1" s="29" t="s">
        <v>23</v>
      </c>
      <c r="F1" s="24" t="s">
        <v>24</v>
      </c>
      <c r="G1" s="24" t="s">
        <v>25</v>
      </c>
      <c r="H1" s="24" t="s">
        <v>26</v>
      </c>
      <c r="I1" s="24" t="s">
        <v>27</v>
      </c>
      <c r="J1" s="24" t="s">
        <v>496</v>
      </c>
      <c r="K1" s="24" t="s">
        <v>29</v>
      </c>
    </row>
    <row r="2" spans="1:11" ht="61.5" customHeight="1">
      <c r="A2" s="10">
        <v>45504</v>
      </c>
      <c r="B2" s="11" t="s">
        <v>497</v>
      </c>
      <c r="C2" s="10">
        <v>45510</v>
      </c>
      <c r="D2" s="12" t="s">
        <v>11</v>
      </c>
      <c r="E2" s="12" t="s">
        <v>348</v>
      </c>
      <c r="F2" s="31"/>
      <c r="G2" s="13" t="s">
        <v>82</v>
      </c>
      <c r="H2" s="12" t="s">
        <v>498</v>
      </c>
      <c r="I2" s="10">
        <f t="shared" ref="I2:I3" ca="1" si="0">TODAY()</f>
        <v>45720</v>
      </c>
      <c r="J2" s="13" t="str">
        <f>IF(Table4[[#This Row],[Status]]="In progress",NETWORKDAYS(Table4[[#This Row],[Date Feedback Reported to CSR]],Table4[[#This Row],[Today]]),"")</f>
        <v/>
      </c>
      <c r="K2" s="13">
        <f ca="1">IF(Table4[[#This Row],[Status]]="COMPLETED",NETWORKDAYS(Table4[[#This Row],[Date Task Completed]],Table4[[#This Row],[Today]]),"")</f>
        <v>32657</v>
      </c>
    </row>
    <row r="3" spans="1:11" ht="50.25" customHeight="1">
      <c r="A3" s="10">
        <v>45514</v>
      </c>
      <c r="B3" s="17" t="s">
        <v>499</v>
      </c>
      <c r="C3" s="10">
        <v>45520</v>
      </c>
      <c r="D3" s="12" t="s">
        <v>11</v>
      </c>
      <c r="E3" s="12" t="s">
        <v>348</v>
      </c>
      <c r="F3" s="31">
        <v>45558</v>
      </c>
      <c r="G3" s="13" t="s">
        <v>82</v>
      </c>
      <c r="H3" s="12" t="s">
        <v>498</v>
      </c>
      <c r="I3" s="10">
        <f t="shared" ca="1" si="0"/>
        <v>45720</v>
      </c>
      <c r="J3" s="13" t="str">
        <f>IF(Table4[[#This Row],[Status]]="In progress",NETWORKDAYS(Table4[[#This Row],[Date Feedback Reported to CSR]],Table4[[#This Row],[Today]]),"")</f>
        <v/>
      </c>
      <c r="K3" s="13">
        <f ca="1">IF(Table4[[#This Row],[Status]]="COMPLETED",NETWORKDAYS(Table4[[#This Row],[Date Task Completed]],Table4[[#This Row],[Today]]),"")</f>
        <v>117</v>
      </c>
    </row>
    <row r="4" spans="1:11" ht="76.5" customHeight="1">
      <c r="A4" s="14">
        <v>45548</v>
      </c>
      <c r="B4" s="18" t="s">
        <v>500</v>
      </c>
      <c r="C4" s="15">
        <v>45548</v>
      </c>
      <c r="D4" s="16" t="s">
        <v>11</v>
      </c>
      <c r="E4" s="12" t="s">
        <v>501</v>
      </c>
      <c r="F4" s="32">
        <v>45551</v>
      </c>
      <c r="G4" s="19" t="s">
        <v>82</v>
      </c>
      <c r="H4" s="18" t="s">
        <v>397</v>
      </c>
      <c r="I4" s="15">
        <f t="shared" ref="I4" ca="1" si="1">TODAY()</f>
        <v>45720</v>
      </c>
      <c r="J4" s="13" t="str">
        <f>IF(Table4[[#This Row],[Status]]="In progress",NETWORKDAYS(Table4[[#This Row],[Date Feedback Reported to CSR]],Table4[[#This Row],[Today]]),"")</f>
        <v/>
      </c>
      <c r="K4" s="13">
        <f ca="1">IF(Table4[[#This Row],[Status]]="COMPLETED",NETWORKDAYS(Table4[[#This Row],[Date Task Completed]],Table4[[#This Row],[Today]]),"")</f>
        <v>122</v>
      </c>
    </row>
    <row r="5" spans="1:11" ht="71.25">
      <c r="A5" s="10">
        <v>45551</v>
      </c>
      <c r="B5" s="17" t="s">
        <v>502</v>
      </c>
      <c r="C5" s="10">
        <v>45551</v>
      </c>
      <c r="D5" s="12" t="s">
        <v>11</v>
      </c>
      <c r="E5" s="12" t="s">
        <v>348</v>
      </c>
      <c r="F5" s="31">
        <v>45552</v>
      </c>
      <c r="G5" s="13" t="s">
        <v>82</v>
      </c>
      <c r="H5" s="12" t="s">
        <v>397</v>
      </c>
      <c r="I5" s="10">
        <f t="shared" ref="I5:I12" ca="1" si="2">TODAY()</f>
        <v>45720</v>
      </c>
      <c r="J5" s="13" t="str">
        <f>IF(Table4[[#This Row],[Status]]="In progress",NETWORKDAYS(Table4[[#This Row],[Date Feedback Reported to CSR]],Table4[[#This Row],[Today]]),"")</f>
        <v/>
      </c>
      <c r="K5" s="13">
        <f ca="1">IF(Table4[[#This Row],[Status]]="COMPLETED",NETWORKDAYS(Table4[[#This Row],[Date Task Completed]],Table4[[#This Row],[Today]]),"")</f>
        <v>121</v>
      </c>
    </row>
    <row r="6" spans="1:11">
      <c r="A6" s="10">
        <v>45558</v>
      </c>
      <c r="B6" s="11" t="s">
        <v>503</v>
      </c>
      <c r="C6" s="10">
        <v>45558</v>
      </c>
      <c r="D6" s="12" t="s">
        <v>11</v>
      </c>
      <c r="E6" s="12" t="s">
        <v>348</v>
      </c>
      <c r="F6" s="31">
        <v>45559</v>
      </c>
      <c r="G6" s="13" t="s">
        <v>82</v>
      </c>
      <c r="H6" s="12"/>
      <c r="I6" s="10">
        <f t="shared" ca="1" si="2"/>
        <v>45720</v>
      </c>
      <c r="J6" s="13" t="str">
        <f>IF(Table4[[#This Row],[Status]]="In progress",NETWORKDAYS(Table4[[#This Row],[Date Feedback Reported to CSR]],Table4[[#This Row],[Today]]),"")</f>
        <v/>
      </c>
      <c r="K6" s="12">
        <f ca="1">IF(Table4[[#This Row],[Status]]="COMPLETED",NETWORKDAYS(Table4[[#This Row],[Date Task Completed]],Table4[[#This Row],[Today]]),"")</f>
        <v>116</v>
      </c>
    </row>
    <row r="7" spans="1:11" ht="28.5">
      <c r="A7" s="10">
        <v>45558</v>
      </c>
      <c r="B7" s="11" t="s">
        <v>504</v>
      </c>
      <c r="C7" s="10">
        <v>45558</v>
      </c>
      <c r="D7" s="12" t="s">
        <v>11</v>
      </c>
      <c r="E7" s="12" t="s">
        <v>348</v>
      </c>
      <c r="F7" s="31">
        <v>45559</v>
      </c>
      <c r="G7" s="13" t="s">
        <v>82</v>
      </c>
      <c r="H7" s="12"/>
      <c r="I7" s="10">
        <f t="shared" ca="1" si="2"/>
        <v>45720</v>
      </c>
      <c r="J7" s="13" t="str">
        <f>IF(Table4[[#This Row],[Status]]="In progress",NETWORKDAYS(Table4[[#This Row],[Date Feedback Reported to CSR]],Table4[[#This Row],[Today]]),"")</f>
        <v/>
      </c>
      <c r="K7" s="12">
        <f ca="1">IF(Table4[[#This Row],[Status]]="COMPLETED",NETWORKDAYS(Table4[[#This Row],[Date Task Completed]],Table4[[#This Row],[Today]]),"")</f>
        <v>116</v>
      </c>
    </row>
    <row r="8" spans="1:11" ht="57">
      <c r="A8" s="10">
        <v>45558</v>
      </c>
      <c r="B8" s="11" t="s">
        <v>505</v>
      </c>
      <c r="C8" s="10">
        <v>45558</v>
      </c>
      <c r="D8" s="12" t="s">
        <v>11</v>
      </c>
      <c r="E8" s="12" t="s">
        <v>348</v>
      </c>
      <c r="F8" s="31">
        <v>45559</v>
      </c>
      <c r="G8" s="13" t="s">
        <v>82</v>
      </c>
      <c r="H8" s="12"/>
      <c r="I8" s="10">
        <f t="shared" ca="1" si="2"/>
        <v>45720</v>
      </c>
      <c r="J8" s="13" t="str">
        <f>IF(Table4[[#This Row],[Status]]="In progress",NETWORKDAYS(Table4[[#This Row],[Date Feedback Reported to CSR]],Table4[[#This Row],[Today]]),"")</f>
        <v/>
      </c>
      <c r="K8" s="12">
        <f ca="1">IF(Table4[[#This Row],[Status]]="COMPLETED",NETWORKDAYS(Table4[[#This Row],[Date Task Completed]],Table4[[#This Row],[Today]]),"")</f>
        <v>116</v>
      </c>
    </row>
    <row r="9" spans="1:11">
      <c r="A9" s="10">
        <v>45558</v>
      </c>
      <c r="B9" s="11" t="s">
        <v>506</v>
      </c>
      <c r="C9" s="10">
        <v>45558</v>
      </c>
      <c r="D9" s="12" t="s">
        <v>11</v>
      </c>
      <c r="E9" s="12" t="s">
        <v>348</v>
      </c>
      <c r="F9" s="31">
        <v>45559</v>
      </c>
      <c r="G9" s="13" t="s">
        <v>82</v>
      </c>
      <c r="H9" s="12"/>
      <c r="I9" s="10">
        <f t="shared" ca="1" si="2"/>
        <v>45720</v>
      </c>
      <c r="J9" s="13" t="str">
        <f>IF(Table4[[#This Row],[Status]]="In progress",NETWORKDAYS(Table4[[#This Row],[Date Feedback Reported to CSR]],Table4[[#This Row],[Today]]),"")</f>
        <v/>
      </c>
      <c r="K9" s="12">
        <f ca="1">IF(Table4[[#This Row],[Status]]="COMPLETED",NETWORKDAYS(Table4[[#This Row],[Date Task Completed]],Table4[[#This Row],[Today]]),"")</f>
        <v>116</v>
      </c>
    </row>
    <row r="10" spans="1:11" ht="171">
      <c r="A10" s="10">
        <v>45558</v>
      </c>
      <c r="B10" s="11" t="s">
        <v>507</v>
      </c>
      <c r="C10" s="10">
        <v>45558</v>
      </c>
      <c r="D10" s="12" t="s">
        <v>11</v>
      </c>
      <c r="E10" s="12" t="s">
        <v>348</v>
      </c>
      <c r="F10" s="31">
        <v>45559</v>
      </c>
      <c r="G10" s="13" t="s">
        <v>82</v>
      </c>
      <c r="H10" s="12"/>
      <c r="I10" s="10">
        <f t="shared" ca="1" si="2"/>
        <v>45720</v>
      </c>
      <c r="J10" s="13" t="str">
        <f>IF(Table4[[#This Row],[Status]]="In progress",NETWORKDAYS(Table4[[#This Row],[Date Feedback Reported to CSR]],Table4[[#This Row],[Today]]),"")</f>
        <v/>
      </c>
      <c r="K10" s="12">
        <f ca="1">IF(Table4[[#This Row],[Status]]="COMPLETED",NETWORKDAYS(Table4[[#This Row],[Date Task Completed]],Table4[[#This Row],[Today]]),"")</f>
        <v>116</v>
      </c>
    </row>
    <row r="11" spans="1:11" ht="60">
      <c r="A11" s="10">
        <v>45558</v>
      </c>
      <c r="B11" s="53" t="s">
        <v>508</v>
      </c>
      <c r="C11" s="10">
        <v>45558</v>
      </c>
      <c r="D11" s="12" t="s">
        <v>11</v>
      </c>
      <c r="E11" s="12" t="s">
        <v>478</v>
      </c>
      <c r="F11" s="31">
        <v>45559</v>
      </c>
      <c r="G11" s="13" t="s">
        <v>82</v>
      </c>
      <c r="H11" s="12"/>
      <c r="I11" s="10">
        <f t="shared" ca="1" si="2"/>
        <v>45720</v>
      </c>
      <c r="J11" s="13" t="str">
        <f>IF(Table4[[#This Row],[Status]]="In progress",NETWORKDAYS(Table4[[#This Row],[Date Feedback Reported to CSR]],Table4[[#This Row],[Today]]),"")</f>
        <v/>
      </c>
      <c r="K11" s="12">
        <f ca="1">IF(Table4[[#This Row],[Status]]="COMPLETED",NETWORKDAYS(Table4[[#This Row],[Date Task Completed]],Table4[[#This Row],[Today]]),"")</f>
        <v>116</v>
      </c>
    </row>
    <row r="12" spans="1:11">
      <c r="A12" s="10">
        <v>45558</v>
      </c>
      <c r="B12" s="11" t="s">
        <v>509</v>
      </c>
      <c r="C12" s="10">
        <v>45558</v>
      </c>
      <c r="D12" s="12" t="s">
        <v>11</v>
      </c>
      <c r="E12" s="12" t="s">
        <v>478</v>
      </c>
      <c r="F12" s="31">
        <v>45559</v>
      </c>
      <c r="G12" s="13" t="s">
        <v>82</v>
      </c>
      <c r="H12" s="12"/>
      <c r="I12" s="10">
        <f t="shared" ca="1" si="2"/>
        <v>45720</v>
      </c>
      <c r="J12" s="13" t="str">
        <f>IF(Table4[[#This Row],[Status]]="In progress",NETWORKDAYS(Table4[[#This Row],[Date Feedback Reported to CSR]],Table4[[#This Row],[Today]]),"")</f>
        <v/>
      </c>
      <c r="K12" s="12">
        <f ca="1">IF(Table4[[#This Row],[Status]]="COMPLETED",NETWORKDAYS(Table4[[#This Row],[Date Task Completed]],Table4[[#This Row],[Today]]),"")</f>
        <v>116</v>
      </c>
    </row>
    <row r="13" spans="1:11" s="118" customFormat="1" ht="57">
      <c r="A13" s="108">
        <v>45628</v>
      </c>
      <c r="B13" s="109" t="s">
        <v>510</v>
      </c>
      <c r="C13" s="108">
        <v>45628</v>
      </c>
      <c r="D13" s="111" t="s">
        <v>9</v>
      </c>
      <c r="E13" s="111"/>
      <c r="F13" s="117"/>
      <c r="G13" s="112" t="s">
        <v>334</v>
      </c>
      <c r="H13" s="111"/>
      <c r="I13" s="108">
        <f ca="1">TODAY()</f>
        <v>45720</v>
      </c>
      <c r="J13" s="112" t="str">
        <f>IF(Table4[[#This Row],[Status]]="In progress",NETWORKDAYS(Table4[[#This Row],[Date Feedback Reported to CSR]],Table4[[#This Row],[Today]]),"")</f>
        <v/>
      </c>
      <c r="K13" s="111" t="str">
        <f>IF(Table4[[#This Row],[Status]]="COMPLETED",NETWORKDAYS(Table4[[#This Row],[Date Task Completed]],Table4[[#This Row],[Today]]),"")</f>
        <v/>
      </c>
    </row>
  </sheetData>
  <conditionalFormatting sqref="D4">
    <cfRule type="cellIs" dxfId="130" priority="1" operator="equal">
      <formula>"NEW"</formula>
    </cfRule>
    <cfRule type="containsText" dxfId="129" priority="2" operator="containsText" text="Completed">
      <formula>NOT(ISERROR(SEARCH("Completed",D4)))</formula>
    </cfRule>
    <cfRule type="containsText" dxfId="128" priority="3" operator="containsText" text="In progress">
      <formula>NOT(ISERROR(SEARCH("In progress",D4)))</formula>
    </cfRule>
  </conditionalFormatting>
  <conditionalFormatting sqref="D2:E3 D5:E5 D6:F1048576">
    <cfRule type="containsText" dxfId="127" priority="4" operator="containsText" text="in progress">
      <formula>NOT(ISERROR(SEARCH("in progress",D2)))</formula>
    </cfRule>
    <cfRule type="containsText" dxfId="126" priority="5" operator="containsText" text="NEW">
      <formula>NOT(ISERROR(SEARCH("NEW",D2)))</formula>
    </cfRule>
    <cfRule type="containsText" dxfId="125" priority="6" operator="containsText" text="Completed">
      <formula>NOT(ISERROR(SEARCH("Completed",D2)))</formula>
    </cfRule>
    <cfRule type="containsText" dxfId="124" priority="7" operator="containsText" text="priority">
      <formula>NOT(ISERROR(SEARCH("priority",D2)))</formula>
    </cfRule>
  </conditionalFormatting>
  <dataValidations count="1">
    <dataValidation allowBlank="1" showInputMessage="1" showErrorMessage="1" sqref="F1:F1048576" xr:uid="{A54B89FC-6377-454B-8751-494AC136D400}"/>
  </dataValidations>
  <printOptions headings="1"/>
  <pageMargins left="0.25" right="0.25" top="0.75" bottom="0.75" header="0.3" footer="0.3"/>
  <pageSetup orientation="landscape"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EF010ECD-4031-47AD-A26A-A2A9833DA797}">
          <x14:formula1>
            <xm:f>LEGEND!$A$2:$A$5</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4FEC5-8550-45F6-9808-9CAD61EEF4E2}">
  <sheetPr>
    <tabColor rgb="FFFFC000"/>
  </sheetPr>
  <dimension ref="A1:K18"/>
  <sheetViews>
    <sheetView showGridLines="0" topLeftCell="A6" workbookViewId="0">
      <selection activeCell="B17" sqref="B17"/>
    </sheetView>
  </sheetViews>
  <sheetFormatPr defaultRowHeight="15"/>
  <cols>
    <col min="1" max="1" width="16.140625" bestFit="1" customWidth="1"/>
    <col min="2" max="2" width="63.140625" style="1" customWidth="1"/>
    <col min="3" max="3" width="18.42578125" customWidth="1"/>
    <col min="4" max="4" width="16.140625" bestFit="1" customWidth="1"/>
    <col min="5" max="5" width="13.28515625" customWidth="1"/>
    <col min="6" max="6" width="25.5703125" bestFit="1" customWidth="1"/>
    <col min="7" max="7" width="14.5703125" bestFit="1" customWidth="1"/>
    <col min="8" max="8" width="44.42578125" customWidth="1"/>
    <col min="9" max="9" width="0" hidden="1" customWidth="1"/>
    <col min="10" max="10" width="14.140625" customWidth="1"/>
    <col min="11" max="11" width="11.7109375" customWidth="1"/>
  </cols>
  <sheetData>
    <row r="1" spans="1:11" ht="75">
      <c r="A1" s="36" t="s">
        <v>20</v>
      </c>
      <c r="B1" s="20" t="s">
        <v>21</v>
      </c>
      <c r="C1" s="20" t="s">
        <v>22</v>
      </c>
      <c r="D1" s="36" t="s">
        <v>6</v>
      </c>
      <c r="E1" s="29" t="s">
        <v>23</v>
      </c>
      <c r="F1" s="29" t="s">
        <v>24</v>
      </c>
      <c r="G1" s="36" t="s">
        <v>25</v>
      </c>
      <c r="H1" s="36" t="s">
        <v>26</v>
      </c>
      <c r="I1" s="36" t="s">
        <v>460</v>
      </c>
      <c r="J1" s="51" t="s">
        <v>28</v>
      </c>
      <c r="K1" s="51" t="s">
        <v>511</v>
      </c>
    </row>
    <row r="2" spans="1:11" ht="28.5">
      <c r="A2" s="10">
        <v>45514</v>
      </c>
      <c r="B2" s="11" t="s">
        <v>512</v>
      </c>
      <c r="C2" s="10">
        <v>45520</v>
      </c>
      <c r="D2" s="16" t="s">
        <v>11</v>
      </c>
      <c r="E2" s="12" t="s">
        <v>348</v>
      </c>
      <c r="F2" s="12"/>
      <c r="G2" s="12" t="s">
        <v>82</v>
      </c>
      <c r="H2" s="11" t="s">
        <v>513</v>
      </c>
      <c r="I2" s="10">
        <f t="shared" ref="I2:I5" ca="1" si="0">TODAY()</f>
        <v>45720</v>
      </c>
      <c r="J2" s="12" t="str">
        <f>IF(Table5[[#This Row],[Status ]]="In progress",NETWORKDAYS(Table5[[#This Row],[Date Feedback Reported to CSR]],Table5[[#This Row],[TODAY]]),"")</f>
        <v/>
      </c>
      <c r="K2" s="12">
        <f>IF(Table5[[#This Row],[Status ]]="COMPLETED",NETWORKDAYS(Table5[[#This Row],[Date Feedback Reported to CSR]],Table5[[#This Row],[Date Task Completed]]),"")</f>
        <v>-32515</v>
      </c>
    </row>
    <row r="3" spans="1:11">
      <c r="A3" s="10">
        <v>45514</v>
      </c>
      <c r="B3" s="11" t="s">
        <v>514</v>
      </c>
      <c r="C3" s="10">
        <v>45520</v>
      </c>
      <c r="D3" s="16" t="s">
        <v>11</v>
      </c>
      <c r="E3" s="12" t="s">
        <v>348</v>
      </c>
      <c r="F3" s="10">
        <v>45551</v>
      </c>
      <c r="G3" s="12" t="s">
        <v>82</v>
      </c>
      <c r="H3" s="12" t="s">
        <v>498</v>
      </c>
      <c r="I3" s="10">
        <f t="shared" ca="1" si="0"/>
        <v>45720</v>
      </c>
      <c r="J3" s="12" t="str">
        <f>IF(Table5[[#This Row],[Status ]]="In progress",NETWORKDAYS(Table5[[#This Row],[Date Feedback Reported to CSR]],Table5[[#This Row],[TODAY]]),"")</f>
        <v/>
      </c>
      <c r="K3" s="12">
        <f>IF(Table5[[#This Row],[Status ]]="COMPLETED",NETWORKDAYS(Table5[[#This Row],[Date Feedback Reported to CSR]],Table5[[#This Row],[Date Task Completed]]),"")</f>
        <v>22</v>
      </c>
    </row>
    <row r="4" spans="1:11">
      <c r="A4" s="10">
        <v>45514</v>
      </c>
      <c r="B4" s="11" t="s">
        <v>515</v>
      </c>
      <c r="C4" s="10">
        <v>45520</v>
      </c>
      <c r="D4" s="16" t="s">
        <v>11</v>
      </c>
      <c r="E4" s="12" t="s">
        <v>348</v>
      </c>
      <c r="F4" s="10">
        <v>45559</v>
      </c>
      <c r="G4" s="12" t="s">
        <v>82</v>
      </c>
      <c r="H4" s="12" t="s">
        <v>498</v>
      </c>
      <c r="I4" s="10">
        <f t="shared" ca="1" si="0"/>
        <v>45720</v>
      </c>
      <c r="J4" s="12" t="str">
        <f>IF(Table5[[#This Row],[Status ]]="In progress",NETWORKDAYS(Table5[[#This Row],[Date Feedback Reported to CSR]],Table5[[#This Row],[TODAY]]),"")</f>
        <v/>
      </c>
      <c r="K4" s="12">
        <f>IF(Table5[[#This Row],[Status ]]="COMPLETED",NETWORKDAYS(Table5[[#This Row],[Date Feedback Reported to CSR]],Table5[[#This Row],[Date Task Completed]]),"")</f>
        <v>28</v>
      </c>
    </row>
    <row r="5" spans="1:11" ht="42.75">
      <c r="A5" s="10">
        <v>45514</v>
      </c>
      <c r="B5" s="17" t="s">
        <v>516</v>
      </c>
      <c r="C5" s="10">
        <v>45520</v>
      </c>
      <c r="D5" s="16" t="s">
        <v>11</v>
      </c>
      <c r="E5" s="12" t="s">
        <v>348</v>
      </c>
      <c r="F5" s="10">
        <v>45548</v>
      </c>
      <c r="G5" s="12" t="s">
        <v>82</v>
      </c>
      <c r="H5" s="11" t="s">
        <v>517</v>
      </c>
      <c r="I5" s="10">
        <f t="shared" ca="1" si="0"/>
        <v>45720</v>
      </c>
      <c r="J5" s="12" t="str">
        <f>IF(Table5[[#This Row],[Status ]]="In progress",NETWORKDAYS(Table5[[#This Row],[Date Feedback Reported to CSR]],Table5[[#This Row],[TODAY]]),"")</f>
        <v/>
      </c>
      <c r="K5" s="12">
        <f>IF(Table5[[#This Row],[Status ]]="COMPLETED",NETWORKDAYS(Table5[[#This Row],[Date Feedback Reported to CSR]],Table5[[#This Row],[Date Task Completed]]),"")</f>
        <v>21</v>
      </c>
    </row>
    <row r="6" spans="1:11">
      <c r="A6" s="10">
        <v>45558</v>
      </c>
      <c r="B6" s="11" t="s">
        <v>518</v>
      </c>
      <c r="C6" s="10">
        <v>45558</v>
      </c>
      <c r="D6" s="16" t="s">
        <v>11</v>
      </c>
      <c r="E6" s="12" t="s">
        <v>348</v>
      </c>
      <c r="F6" s="10">
        <v>45558</v>
      </c>
      <c r="G6" s="12" t="s">
        <v>82</v>
      </c>
      <c r="H6" s="12"/>
      <c r="I6" s="10">
        <f t="shared" ref="I6:I18" ca="1" si="1">TODAY()</f>
        <v>45720</v>
      </c>
      <c r="J6" s="12" t="str">
        <f>IF(Table5[[#This Row],[Status ]]="In progress",NETWORKDAYS(Table5[[#This Row],[Date Feedback Reported to CSR]],Table5[[#This Row],[TODAY]]),"")</f>
        <v/>
      </c>
      <c r="K6" s="12">
        <f>IF(Table5[[#This Row],[Status ]]="COMPLETED",NETWORKDAYS(Table5[[#This Row],[Date Feedback Reported to CSR]],Table5[[#This Row],[Date Task Completed]]),"")</f>
        <v>1</v>
      </c>
    </row>
    <row r="7" spans="1:11" ht="28.5">
      <c r="A7" s="10">
        <v>45558</v>
      </c>
      <c r="B7" s="11" t="s">
        <v>519</v>
      </c>
      <c r="C7" s="10">
        <v>45558</v>
      </c>
      <c r="D7" s="16" t="s">
        <v>11</v>
      </c>
      <c r="E7" s="12" t="s">
        <v>520</v>
      </c>
      <c r="F7" s="10">
        <v>45559</v>
      </c>
      <c r="G7" s="12"/>
      <c r="H7" s="12"/>
      <c r="I7" s="10">
        <f t="shared" ca="1" si="1"/>
        <v>45720</v>
      </c>
      <c r="J7" s="12" t="str">
        <f>IF(Table5[[#This Row],[Status ]]="In progress",NETWORKDAYS(Table5[[#This Row],[Date Feedback Reported to CSR]],Table5[[#This Row],[TODAY]]),"")</f>
        <v/>
      </c>
      <c r="K7" s="12">
        <f>IF(Table5[[#This Row],[Status ]]="COMPLETED",NETWORKDAYS(Table5[[#This Row],[Date Feedback Reported to CSR]],Table5[[#This Row],[Date Task Completed]]),"")</f>
        <v>2</v>
      </c>
    </row>
    <row r="8" spans="1:11" ht="28.5">
      <c r="A8" s="10">
        <v>45559</v>
      </c>
      <c r="B8" s="11" t="s">
        <v>521</v>
      </c>
      <c r="C8" s="10">
        <v>45559</v>
      </c>
      <c r="D8" s="16" t="s">
        <v>11</v>
      </c>
      <c r="E8" s="10" t="s">
        <v>476</v>
      </c>
      <c r="F8" s="10">
        <v>45590</v>
      </c>
      <c r="G8" s="12" t="s">
        <v>82</v>
      </c>
      <c r="H8" s="12"/>
      <c r="I8" s="10">
        <f t="shared" ca="1" si="1"/>
        <v>45720</v>
      </c>
      <c r="J8" s="12" t="str">
        <f>IF(Table5[[#This Row],[Status ]]="In progress",NETWORKDAYS(Table5[[#This Row],[Date Feedback Reported to CSR]],Table5[[#This Row],[TODAY]]),"")</f>
        <v/>
      </c>
      <c r="K8" s="12">
        <f>IF(Table5[[#This Row],[Status ]]="COMPLETED",NETWORKDAYS(Table5[[#This Row],[Date Feedback Reported to CSR]],Table5[[#This Row],[Date Task Completed]]),"")</f>
        <v>24</v>
      </c>
    </row>
    <row r="9" spans="1:11">
      <c r="A9" s="10">
        <v>45559</v>
      </c>
      <c r="B9" s="11" t="s">
        <v>522</v>
      </c>
      <c r="C9" s="10">
        <v>45559</v>
      </c>
      <c r="D9" s="16" t="s">
        <v>11</v>
      </c>
      <c r="E9" s="12"/>
      <c r="F9" s="10">
        <v>45590</v>
      </c>
      <c r="G9" s="12"/>
      <c r="H9" s="12" t="s">
        <v>523</v>
      </c>
      <c r="I9" s="10">
        <f t="shared" ca="1" si="1"/>
        <v>45720</v>
      </c>
      <c r="J9" s="12" t="str">
        <f>IF(Table5[[#This Row],[Status ]]="In progress",NETWORKDAYS(Table5[[#This Row],[Date Feedback Reported to CSR]],Table5[[#This Row],[TODAY]]),"")</f>
        <v/>
      </c>
      <c r="K9" s="12">
        <f>IF(Table5[[#This Row],[Status ]]="COMPLETED",NETWORKDAYS(Table5[[#This Row],[Date Feedback Reported to CSR]],Table5[[#This Row],[Date Task Completed]]),"")</f>
        <v>24</v>
      </c>
    </row>
    <row r="10" spans="1:11">
      <c r="A10" s="10">
        <v>45559</v>
      </c>
      <c r="B10" s="11" t="s">
        <v>524</v>
      </c>
      <c r="C10" s="10">
        <v>45559</v>
      </c>
      <c r="D10" s="16" t="s">
        <v>11</v>
      </c>
      <c r="E10" s="12"/>
      <c r="F10" s="10">
        <v>45590</v>
      </c>
      <c r="G10" s="12"/>
      <c r="H10" s="12"/>
      <c r="I10" s="10">
        <f t="shared" ca="1" si="1"/>
        <v>45720</v>
      </c>
      <c r="J10" s="12" t="str">
        <f>IF(Table5[[#This Row],[Status ]]="In progress",NETWORKDAYS(Table5[[#This Row],[Date Feedback Reported to CSR]],Table5[[#This Row],[TODAY]]),"")</f>
        <v/>
      </c>
      <c r="K10" s="12">
        <f>IF(Table5[[#This Row],[Status ]]="COMPLETED",NETWORKDAYS(Table5[[#This Row],[Date Feedback Reported to CSR]],Table5[[#This Row],[Date Task Completed]]),"")</f>
        <v>24</v>
      </c>
    </row>
    <row r="11" spans="1:11" ht="42" customHeight="1">
      <c r="A11" s="10">
        <v>45589</v>
      </c>
      <c r="B11" s="17" t="s">
        <v>525</v>
      </c>
      <c r="C11" s="10">
        <v>45589</v>
      </c>
      <c r="D11" s="16" t="s">
        <v>11</v>
      </c>
      <c r="E11" s="12" t="s">
        <v>348</v>
      </c>
      <c r="F11" s="12"/>
      <c r="G11" s="12"/>
      <c r="H11" s="12"/>
      <c r="I11" s="10">
        <f t="shared" ca="1" si="1"/>
        <v>45720</v>
      </c>
      <c r="J11" s="12" t="str">
        <f>IF(Table5[[#This Row],[Status ]]="In progress",NETWORKDAYS(Table5[[#This Row],[Date Feedback Reported to CSR]],Table5[[#This Row],[TODAY]]),"")</f>
        <v/>
      </c>
      <c r="K11" s="12">
        <f>IF(Table5[[#This Row],[Status ]]="COMPLETED",NETWORKDAYS(Table5[[#This Row],[Date Feedback Reported to CSR]],Table5[[#This Row],[Date Task Completed]]),"")</f>
        <v>-32564</v>
      </c>
    </row>
    <row r="12" spans="1:11" ht="71.25">
      <c r="A12" s="12"/>
      <c r="B12" s="17" t="s">
        <v>526</v>
      </c>
      <c r="C12" s="12"/>
      <c r="D12" s="16" t="s">
        <v>11</v>
      </c>
      <c r="E12" s="12"/>
      <c r="F12" s="12"/>
      <c r="G12" s="12"/>
      <c r="H12" s="12"/>
      <c r="I12" s="10">
        <f t="shared" ca="1" si="1"/>
        <v>45720</v>
      </c>
      <c r="J12" s="12" t="str">
        <f>IF(Table5[[#This Row],[Status ]]="In progress",NETWORKDAYS(Table5[[#This Row],[Date Feedback Reported to CSR]],Table5[[#This Row],[TODAY]]),"")</f>
        <v/>
      </c>
      <c r="K12" s="12">
        <f>IF(Table5[[#This Row],[Status ]]="COMPLETED",NETWORKDAYS(Table5[[#This Row],[Date Feedback Reported to CSR]],Table5[[#This Row],[Date Task Completed]]),"")</f>
        <v>0</v>
      </c>
    </row>
    <row r="13" spans="1:11" s="113" customFormat="1" ht="28.5">
      <c r="A13" s="108">
        <v>45611</v>
      </c>
      <c r="B13" s="109" t="s">
        <v>527</v>
      </c>
      <c r="C13" s="108">
        <v>45611</v>
      </c>
      <c r="D13" s="111" t="s">
        <v>8</v>
      </c>
      <c r="E13" s="111" t="s">
        <v>348</v>
      </c>
      <c r="F13" s="111"/>
      <c r="G13" s="111"/>
      <c r="H13" s="111"/>
      <c r="I13" s="108">
        <f t="shared" ca="1" si="1"/>
        <v>45720</v>
      </c>
      <c r="J13" s="111" t="str">
        <f>IF(Table5[[#This Row],[Status ]]="In progress",NETWORKDAYS(Table5[[#This Row],[Date Feedback Reported to CSR]],Table5[[#This Row],[TODAY]]),"")</f>
        <v/>
      </c>
      <c r="K13" s="111" t="str">
        <f>IF(Table5[[#This Row],[Status ]]="COMPLETED",NETWORKDAYS(Table5[[#This Row],[Date Feedback Reported to CSR]],Table5[[#This Row],[Date Task Completed]]),"")</f>
        <v/>
      </c>
    </row>
    <row r="14" spans="1:11" s="113" customFormat="1" ht="28.5">
      <c r="A14" s="108">
        <v>45611</v>
      </c>
      <c r="B14" s="121" t="s">
        <v>528</v>
      </c>
      <c r="C14" s="108">
        <v>45611</v>
      </c>
      <c r="D14" s="111" t="s">
        <v>9</v>
      </c>
      <c r="E14" s="111"/>
      <c r="F14" s="111"/>
      <c r="G14" s="111"/>
      <c r="H14" s="111"/>
      <c r="I14" s="108">
        <f t="shared" ca="1" si="1"/>
        <v>45720</v>
      </c>
      <c r="J14" s="111" t="str">
        <f>IF(Table5[[#This Row],[Status ]]="In progress",NETWORKDAYS(Table5[[#This Row],[Date Feedback Reported to CSR]],Table5[[#This Row],[TODAY]]),"")</f>
        <v/>
      </c>
      <c r="K14" s="111" t="str">
        <f>IF(Table5[[#This Row],[Status ]]="COMPLETED",NETWORKDAYS(Table5[[#This Row],[Date Feedback Reported to CSR]],Table5[[#This Row],[Date Task Completed]]),"")</f>
        <v/>
      </c>
    </row>
    <row r="15" spans="1:11" s="113" customFormat="1" ht="42.75">
      <c r="A15" s="108">
        <v>45611</v>
      </c>
      <c r="B15" s="121" t="s">
        <v>529</v>
      </c>
      <c r="C15" s="108">
        <v>45611</v>
      </c>
      <c r="D15" s="111" t="s">
        <v>9</v>
      </c>
      <c r="E15" s="111"/>
      <c r="F15" s="111"/>
      <c r="G15" s="111"/>
      <c r="H15" s="111"/>
      <c r="I15" s="108">
        <f t="shared" ca="1" si="1"/>
        <v>45720</v>
      </c>
      <c r="J15" s="111" t="str">
        <f>IF(Table5[[#This Row],[Status ]]="In progress",NETWORKDAYS(Table5[[#This Row],[Date Feedback Reported to CSR]],Table5[[#This Row],[TODAY]]),"")</f>
        <v/>
      </c>
      <c r="K15" s="111" t="str">
        <f>IF(Table5[[#This Row],[Status ]]="COMPLETED",NETWORKDAYS(Table5[[#This Row],[Date Feedback Reported to CSR]],Table5[[#This Row],[Date Task Completed]]),"")</f>
        <v/>
      </c>
    </row>
    <row r="16" spans="1:11" s="113" customFormat="1" ht="28.5">
      <c r="A16" s="108">
        <v>45611</v>
      </c>
      <c r="B16" s="109" t="s">
        <v>530</v>
      </c>
      <c r="C16" s="108">
        <v>45611</v>
      </c>
      <c r="D16" s="111" t="s">
        <v>9</v>
      </c>
      <c r="E16" s="111"/>
      <c r="F16" s="111"/>
      <c r="G16" s="111"/>
      <c r="H16" s="111"/>
      <c r="I16" s="108">
        <f t="shared" ca="1" si="1"/>
        <v>45720</v>
      </c>
      <c r="J16" s="111" t="str">
        <f>IF(Table5[[#This Row],[Status ]]="In progress",NETWORKDAYS(Table5[[#This Row],[Date Feedback Reported to CSR]],Table5[[#This Row],[TODAY]]),"")</f>
        <v/>
      </c>
      <c r="K16" s="111" t="str">
        <f>IF(Table5[[#This Row],[Status ]]="COMPLETED",NETWORKDAYS(Table5[[#This Row],[Date Feedback Reported to CSR]],Table5[[#This Row],[Date Task Completed]]),"")</f>
        <v/>
      </c>
    </row>
    <row r="17" spans="1:11" s="113" customFormat="1" ht="28.5">
      <c r="A17" s="108">
        <v>45639</v>
      </c>
      <c r="B17" s="109" t="s">
        <v>531</v>
      </c>
      <c r="C17" s="108">
        <v>45639</v>
      </c>
      <c r="D17" s="111" t="s">
        <v>9</v>
      </c>
      <c r="E17" s="111" t="s">
        <v>348</v>
      </c>
      <c r="F17" s="111"/>
      <c r="G17" s="111" t="s">
        <v>495</v>
      </c>
      <c r="H17" s="111"/>
      <c r="I17" s="108">
        <f t="shared" ca="1" si="1"/>
        <v>45720</v>
      </c>
      <c r="J17" s="111" t="str">
        <f>IF(Table5[[#This Row],[Status ]]="In progress",NETWORKDAYS(Table5[[#This Row],[Date Feedback Reported to CSR]],Table5[[#This Row],[TODAY]]),"")</f>
        <v/>
      </c>
      <c r="K17" s="111" t="str">
        <f>IF(Table5[[#This Row],[Status ]]="COMPLETED",NETWORKDAYS(Table5[[#This Row],[Date Feedback Reported to CSR]],Table5[[#This Row],[Date Task Completed]]),"")</f>
        <v/>
      </c>
    </row>
    <row r="18" spans="1:11" s="113" customFormat="1" ht="57">
      <c r="A18" s="108">
        <v>45628</v>
      </c>
      <c r="B18" s="109" t="s">
        <v>532</v>
      </c>
      <c r="C18" s="108">
        <v>45628</v>
      </c>
      <c r="D18" s="111" t="s">
        <v>9</v>
      </c>
      <c r="E18" s="111"/>
      <c r="F18" s="111"/>
      <c r="G18" s="111" t="s">
        <v>334</v>
      </c>
      <c r="H18" s="111"/>
      <c r="I18" s="108">
        <f t="shared" ca="1" si="1"/>
        <v>45720</v>
      </c>
      <c r="J18" s="111" t="str">
        <f>IF(Table5[[#This Row],[Status ]]="In progress",NETWORKDAYS(Table5[[#This Row],[Date Feedback Reported to CSR]],Table5[[#This Row],[TODAY]]),"")</f>
        <v/>
      </c>
      <c r="K18" s="111" t="str">
        <f>IF(Table5[[#This Row],[Status ]]="COMPLETED",NETWORKDAYS(Table5[[#This Row],[Date Feedback Reported to CSR]],Table5[[#This Row],[Date Task Completed]]),"")</f>
        <v/>
      </c>
    </row>
  </sheetData>
  <conditionalFormatting sqref="D1 D13:D1048576">
    <cfRule type="containsText" dxfId="108" priority="8" operator="containsText" text="In progress">
      <formula>NOT(ISERROR(SEARCH("In progress",D1)))</formula>
    </cfRule>
  </conditionalFormatting>
  <conditionalFormatting sqref="D2:D18">
    <cfRule type="cellIs" dxfId="107" priority="2" operator="equal">
      <formula>"NEW"</formula>
    </cfRule>
    <cfRule type="containsText" dxfId="106" priority="3" operator="containsText" text="Completed">
      <formula>NOT(ISERROR(SEARCH("Completed",D2)))</formula>
    </cfRule>
  </conditionalFormatting>
  <conditionalFormatting sqref="D4">
    <cfRule type="containsText" dxfId="105" priority="1" operator="containsText" text="in progress">
      <formula>NOT(ISERROR(SEARCH("in progress",D4)))</formula>
    </cfRule>
  </conditionalFormatting>
  <conditionalFormatting sqref="D13:D1048576 D1">
    <cfRule type="containsText" dxfId="104" priority="7" operator="containsText" text="priority">
      <formula>NOT(ISERROR(SEARCH("priority",D1)))</formula>
    </cfRule>
  </conditionalFormatting>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F494CE52-2345-4423-A16C-D94647B1D5E0}">
          <x14:formula1>
            <xm:f>LEGEND!$A$2:$A$5</xm:f>
          </x14:formula1>
          <xm:sqref>D2:D18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47702-97B8-4F67-9CCF-AD3792B59486}">
  <sheetPr>
    <tabColor rgb="FFFFC000"/>
  </sheetPr>
  <dimension ref="A1:K25"/>
  <sheetViews>
    <sheetView showGridLines="0" topLeftCell="A12" workbookViewId="0">
      <selection activeCell="H17" sqref="H17"/>
    </sheetView>
  </sheetViews>
  <sheetFormatPr defaultRowHeight="15"/>
  <cols>
    <col min="1" max="1" width="18.7109375" customWidth="1"/>
    <col min="2" max="2" width="64.5703125" style="1" customWidth="1"/>
    <col min="3" max="3" width="18" customWidth="1"/>
    <col min="4" max="4" width="14.28515625" customWidth="1"/>
    <col min="5" max="5" width="27" customWidth="1"/>
    <col min="6" max="6" width="16.42578125" customWidth="1"/>
    <col min="7" max="7" width="14.5703125" bestFit="1" customWidth="1"/>
    <col min="8" max="8" width="45.7109375" style="1" bestFit="1" customWidth="1"/>
    <col min="9" max="9" width="8.85546875" hidden="1" customWidth="1"/>
    <col min="10" max="10" width="14.85546875" style="50" customWidth="1"/>
    <col min="11" max="11" width="18.42578125" style="50" customWidth="1"/>
  </cols>
  <sheetData>
    <row r="1" spans="1:11" ht="60">
      <c r="A1" s="34" t="s">
        <v>20</v>
      </c>
      <c r="B1" s="35" t="s">
        <v>21</v>
      </c>
      <c r="C1" s="35" t="s">
        <v>22</v>
      </c>
      <c r="D1" s="34" t="s">
        <v>6</v>
      </c>
      <c r="E1" s="34" t="s">
        <v>23</v>
      </c>
      <c r="F1" s="34" t="s">
        <v>24</v>
      </c>
      <c r="G1" s="34" t="s">
        <v>25</v>
      </c>
      <c r="H1" s="35" t="s">
        <v>26</v>
      </c>
      <c r="I1" s="34" t="s">
        <v>27</v>
      </c>
      <c r="J1" s="52" t="s">
        <v>28</v>
      </c>
      <c r="K1" s="52" t="s">
        <v>511</v>
      </c>
    </row>
    <row r="2" spans="1:11">
      <c r="A2" s="10">
        <v>45514</v>
      </c>
      <c r="B2" s="11" t="s">
        <v>533</v>
      </c>
      <c r="C2" s="10">
        <v>45520</v>
      </c>
      <c r="D2" s="12" t="s">
        <v>11</v>
      </c>
      <c r="E2" s="12" t="s">
        <v>534</v>
      </c>
      <c r="F2" s="10">
        <v>45590</v>
      </c>
      <c r="G2" s="12" t="s">
        <v>535</v>
      </c>
      <c r="H2" s="11" t="s">
        <v>498</v>
      </c>
      <c r="I2" s="10">
        <f t="shared" ref="I2:I5" ca="1" si="0">TODAY()</f>
        <v>45720</v>
      </c>
      <c r="J2" s="13" t="str">
        <f>IF(Table6[[#This Row],[Status ]]="In progress",NETWORKDAYS(Table6[[#This Row],[Date Feedback Reported to CSR]],Table6[[#This Row],[Today]]),"")</f>
        <v/>
      </c>
      <c r="K2" s="13">
        <f>IF(Table6[[#This Row],[Status ]]="COMPLETED",NETWORKDAYS(Table6[[#This Row],[Date Feedback Reported to CSR]],Table6[[#This Row],[Date Task Completed]]),"")</f>
        <v>51</v>
      </c>
    </row>
    <row r="3" spans="1:11" ht="49.5" customHeight="1">
      <c r="A3" s="10">
        <v>45517</v>
      </c>
      <c r="B3" s="40" t="s">
        <v>536</v>
      </c>
      <c r="C3" s="10">
        <v>45520</v>
      </c>
      <c r="D3" s="12" t="s">
        <v>11</v>
      </c>
      <c r="E3" s="12" t="s">
        <v>534</v>
      </c>
      <c r="F3" s="10">
        <v>45552</v>
      </c>
      <c r="G3" s="12" t="s">
        <v>211</v>
      </c>
      <c r="H3" s="11" t="s">
        <v>498</v>
      </c>
      <c r="I3" s="10">
        <f t="shared" ca="1" si="0"/>
        <v>45720</v>
      </c>
      <c r="J3" s="13"/>
      <c r="K3" s="13">
        <f>IF(Table6[[#This Row],[Status ]]="COMPLETED",NETWORKDAYS(Table6[[#This Row],[Date Feedback Reported to CSR]],Table6[[#This Row],[Date Task Completed]]),"")</f>
        <v>23</v>
      </c>
    </row>
    <row r="4" spans="1:11" ht="40.5" customHeight="1">
      <c r="A4" s="10">
        <v>45517</v>
      </c>
      <c r="B4" s="11" t="s">
        <v>537</v>
      </c>
      <c r="C4" s="10">
        <v>45520</v>
      </c>
      <c r="D4" s="12" t="s">
        <v>11</v>
      </c>
      <c r="E4" s="12" t="s">
        <v>534</v>
      </c>
      <c r="F4" s="10">
        <v>45590</v>
      </c>
      <c r="G4" s="12" t="s">
        <v>211</v>
      </c>
      <c r="H4" s="11" t="s">
        <v>538</v>
      </c>
      <c r="I4" s="10">
        <f t="shared" ca="1" si="0"/>
        <v>45720</v>
      </c>
      <c r="J4" s="13" t="str">
        <f>IF(Table6[[#This Row],[Status ]]="In progress",NETWORKDAYS(Table6[[#This Row],[Date Feedback Reported to CSR]],Table6[[#This Row],[Today]]),"")</f>
        <v/>
      </c>
      <c r="K4" s="13">
        <f>IF(Table6[[#This Row],[Status ]]="COMPLETED",NETWORKDAYS(Table6[[#This Row],[Date Feedback Reported to CSR]],Table6[[#This Row],[Date Task Completed]]),"")</f>
        <v>51</v>
      </c>
    </row>
    <row r="5" spans="1:11" ht="64.5" customHeight="1">
      <c r="A5" s="10">
        <v>45517</v>
      </c>
      <c r="B5" s="11" t="s">
        <v>539</v>
      </c>
      <c r="C5" s="10">
        <v>45520</v>
      </c>
      <c r="D5" s="12" t="s">
        <v>11</v>
      </c>
      <c r="E5" s="12" t="s">
        <v>534</v>
      </c>
      <c r="F5" s="10">
        <v>45552</v>
      </c>
      <c r="G5" s="12" t="s">
        <v>211</v>
      </c>
      <c r="H5" s="11" t="s">
        <v>498</v>
      </c>
      <c r="I5" s="10">
        <f t="shared" ca="1" si="0"/>
        <v>45720</v>
      </c>
      <c r="J5" s="13"/>
      <c r="K5" s="13">
        <f>IF(Table6[[#This Row],[Status ]]="COMPLETED",NETWORKDAYS(Table6[[#This Row],[Date Feedback Reported to CSR]],Table6[[#This Row],[Date Task Completed]]),"")</f>
        <v>23</v>
      </c>
    </row>
    <row r="6" spans="1:11" ht="64.5" customHeight="1">
      <c r="A6" s="10">
        <v>45548</v>
      </c>
      <c r="B6" s="11" t="s">
        <v>540</v>
      </c>
      <c r="C6" s="10">
        <v>45548</v>
      </c>
      <c r="D6" s="16" t="s">
        <v>11</v>
      </c>
      <c r="E6" s="12" t="s">
        <v>541</v>
      </c>
      <c r="F6" s="10">
        <v>45551</v>
      </c>
      <c r="G6" s="12" t="s">
        <v>82</v>
      </c>
      <c r="H6" s="11" t="s">
        <v>542</v>
      </c>
      <c r="I6" s="10">
        <f t="shared" ref="I6:I22" ca="1" si="1">TODAY()</f>
        <v>45720</v>
      </c>
      <c r="J6" s="13"/>
      <c r="K6" s="13">
        <f>IF(Table6[[#This Row],[Status ]]="COMPLETED",NETWORKDAYS(Table6[[#This Row],[Date Feedback Reported to CSR]],Table6[[#This Row],[Date Task Completed]]),"")</f>
        <v>2</v>
      </c>
    </row>
    <row r="7" spans="1:11" ht="183" customHeight="1">
      <c r="A7" s="10">
        <v>45548</v>
      </c>
      <c r="B7" s="17" t="s">
        <v>543</v>
      </c>
      <c r="C7" s="10">
        <v>45548</v>
      </c>
      <c r="D7" s="16" t="s">
        <v>11</v>
      </c>
      <c r="E7" s="12" t="s">
        <v>534</v>
      </c>
      <c r="F7" s="10">
        <v>45553</v>
      </c>
      <c r="G7" s="12" t="s">
        <v>82</v>
      </c>
      <c r="H7" s="11" t="s">
        <v>544</v>
      </c>
      <c r="I7" s="10">
        <f t="shared" ca="1" si="1"/>
        <v>45720</v>
      </c>
      <c r="J7" s="13" t="str">
        <f>IF(Table6[[#This Row],[Status ]]="In progress",NETWORKDAYS(Table6[[#This Row],[Date Feedback Reported to CSR]],Table6[[#This Row],[Today]]),"")</f>
        <v/>
      </c>
      <c r="K7" s="13">
        <f>IF(Table6[[#This Row],[Status ]]="COMPLETED",NETWORKDAYS(Table6[[#This Row],[Date Feedback Reported to CSR]],Table6[[#This Row],[Date Task Completed]]),"")</f>
        <v>4</v>
      </c>
    </row>
    <row r="8" spans="1:11" ht="28.5">
      <c r="A8" s="10">
        <v>45551</v>
      </c>
      <c r="B8" s="11" t="s">
        <v>545</v>
      </c>
      <c r="C8" s="10">
        <v>45551</v>
      </c>
      <c r="D8" s="12" t="s">
        <v>11</v>
      </c>
      <c r="E8" s="10">
        <v>45590</v>
      </c>
      <c r="F8" s="12"/>
      <c r="G8" s="12" t="s">
        <v>82</v>
      </c>
      <c r="H8" s="11" t="s">
        <v>546</v>
      </c>
      <c r="I8" s="10">
        <f t="shared" ca="1" si="1"/>
        <v>45720</v>
      </c>
      <c r="J8" s="13" t="str">
        <f>IF(Table6[[#This Row],[Status ]]="In progress",NETWORKDAYS(Table6[[#This Row],[Date Feedback Reported to CSR]],Table6[[#This Row],[Today]]),"")</f>
        <v/>
      </c>
      <c r="K8" s="13">
        <f>IF(Table6[[#This Row],[Status ]]="COMPLETED",NETWORKDAYS(Table6[[#This Row],[Date Feedback Reported to CSR]],Table6[[#This Row],[Date Task Completed]]),"")</f>
        <v>-32536</v>
      </c>
    </row>
    <row r="9" spans="1:11">
      <c r="A9" s="10">
        <v>45551</v>
      </c>
      <c r="B9" s="11" t="s">
        <v>547</v>
      </c>
      <c r="C9" s="10">
        <v>45551</v>
      </c>
      <c r="D9" s="12" t="s">
        <v>10</v>
      </c>
      <c r="E9" s="12" t="s">
        <v>348</v>
      </c>
      <c r="F9" s="12"/>
      <c r="G9" s="12" t="s">
        <v>82</v>
      </c>
      <c r="H9" s="11"/>
      <c r="I9" s="10">
        <f t="shared" ca="1" si="1"/>
        <v>45720</v>
      </c>
      <c r="J9" s="13">
        <f ca="1">IF(Table6[[#This Row],[Status ]]="In progress",NETWORKDAYS(Table6[[#This Row],[Date Feedback Reported to CSR]],Table6[[#This Row],[Today]]),"")</f>
        <v>122</v>
      </c>
      <c r="K9" s="13" t="str">
        <f>IF(Table6[[#This Row],[Status ]]="COMPLETED",NETWORKDAYS(Table6[[#This Row],[Date Feedback Reported to CSR]],Table6[[#This Row],[Date Task Completed]]),"")</f>
        <v/>
      </c>
    </row>
    <row r="10" spans="1:11" ht="42.75">
      <c r="A10" s="10">
        <v>45551</v>
      </c>
      <c r="B10" s="11" t="s">
        <v>548</v>
      </c>
      <c r="C10" s="10">
        <v>45551</v>
      </c>
      <c r="D10" s="12" t="s">
        <v>11</v>
      </c>
      <c r="E10" s="12" t="s">
        <v>520</v>
      </c>
      <c r="F10" s="10">
        <v>45552</v>
      </c>
      <c r="G10" s="12" t="s">
        <v>82</v>
      </c>
      <c r="H10" s="11"/>
      <c r="I10" s="10">
        <f t="shared" ca="1" si="1"/>
        <v>45720</v>
      </c>
      <c r="J10" s="13" t="str">
        <f>IF(Table6[[#This Row],[Status ]]="In progress",NETWORKDAYS(Table6[[#This Row],[Date Feedback Reported to CSR]],Table6[[#This Row],[Today]]),"")</f>
        <v/>
      </c>
      <c r="K10" s="13">
        <f>IF(Table6[[#This Row],[Status ]]="COMPLETED",NETWORKDAYS(Table6[[#This Row],[Date Feedback Reported to CSR]],Table6[[#This Row],[Date Task Completed]]),"")</f>
        <v>2</v>
      </c>
    </row>
    <row r="11" spans="1:11" ht="71.25">
      <c r="A11" s="10">
        <v>45553</v>
      </c>
      <c r="B11" s="11" t="s">
        <v>549</v>
      </c>
      <c r="C11" s="10">
        <v>45553</v>
      </c>
      <c r="D11" s="12" t="s">
        <v>11</v>
      </c>
      <c r="E11" s="12" t="s">
        <v>348</v>
      </c>
      <c r="F11" s="10">
        <v>45553</v>
      </c>
      <c r="G11" s="12" t="s">
        <v>82</v>
      </c>
      <c r="H11" s="11" t="s">
        <v>550</v>
      </c>
      <c r="I11" s="10">
        <f t="shared" ca="1" si="1"/>
        <v>45720</v>
      </c>
      <c r="J11" s="13" t="str">
        <f>IF(Table6[[#This Row],[Status ]]="In progress",NETWORKDAYS(Table6[[#This Row],[Date Feedback Reported to CSR]],Table6[[#This Row],[Today]]),"")</f>
        <v/>
      </c>
      <c r="K11" s="13">
        <f>IF(Table6[[#This Row],[Status ]]="COMPLETED",NETWORKDAYS(Table6[[#This Row],[Date Feedback Reported to CSR]],Table6[[#This Row],[Date Task Completed]]),"")</f>
        <v>1</v>
      </c>
    </row>
    <row r="12" spans="1:11" ht="42.75">
      <c r="A12" s="10">
        <v>45553</v>
      </c>
      <c r="B12" s="11" t="s">
        <v>551</v>
      </c>
      <c r="C12" s="10">
        <v>45553</v>
      </c>
      <c r="D12" s="12" t="s">
        <v>11</v>
      </c>
      <c r="E12" s="12" t="s">
        <v>348</v>
      </c>
      <c r="F12" s="10">
        <v>45553</v>
      </c>
      <c r="G12" s="12" t="s">
        <v>82</v>
      </c>
      <c r="H12" s="11" t="s">
        <v>550</v>
      </c>
      <c r="I12" s="10">
        <f t="shared" ca="1" si="1"/>
        <v>45720</v>
      </c>
      <c r="J12" s="13" t="str">
        <f>IF(Table6[[#This Row],[Status ]]="In progress",NETWORKDAYS(Table6[[#This Row],[Date Feedback Reported to CSR]],Table6[[#This Row],[Today]]),"")</f>
        <v/>
      </c>
      <c r="K12" s="13">
        <f>IF(Table6[[#This Row],[Status ]]="COMPLETED",NETWORKDAYS(Table6[[#This Row],[Date Feedback Reported to CSR]],Table6[[#This Row],[Date Task Completed]]),"")</f>
        <v>1</v>
      </c>
    </row>
    <row r="13" spans="1:11" ht="156.75">
      <c r="A13" s="10">
        <v>45553</v>
      </c>
      <c r="B13" s="17" t="s">
        <v>552</v>
      </c>
      <c r="C13" s="10">
        <v>45553</v>
      </c>
      <c r="D13" s="12" t="s">
        <v>11</v>
      </c>
      <c r="E13" s="12" t="s">
        <v>348</v>
      </c>
      <c r="F13" s="10">
        <v>45555</v>
      </c>
      <c r="G13" s="12" t="s">
        <v>82</v>
      </c>
      <c r="H13" s="11"/>
      <c r="I13" s="10">
        <f t="shared" ca="1" si="1"/>
        <v>45720</v>
      </c>
      <c r="J13" s="13" t="str">
        <f>IF(Table6[[#This Row],[Status ]]="In progress",NETWORKDAYS(Table6[[#This Row],[Date Feedback Reported to CSR]],Table6[[#This Row],[Today]]),"")</f>
        <v/>
      </c>
      <c r="K13" s="13">
        <f>IF(Table6[[#This Row],[Status ]]="COMPLETED",NETWORKDAYS(Table6[[#This Row],[Date Feedback Reported to CSR]],Table6[[#This Row],[Date Task Completed]]),"")</f>
        <v>3</v>
      </c>
    </row>
    <row r="14" spans="1:11" ht="57">
      <c r="A14" s="10">
        <v>45553</v>
      </c>
      <c r="B14" s="11" t="s">
        <v>553</v>
      </c>
      <c r="C14" s="10">
        <v>45553</v>
      </c>
      <c r="D14" s="12" t="s">
        <v>11</v>
      </c>
      <c r="E14" s="12" t="s">
        <v>554</v>
      </c>
      <c r="F14" s="10">
        <v>45553</v>
      </c>
      <c r="G14" s="12" t="s">
        <v>82</v>
      </c>
      <c r="H14" s="11"/>
      <c r="I14" s="10">
        <f t="shared" ca="1" si="1"/>
        <v>45720</v>
      </c>
      <c r="J14" s="13" t="str">
        <f>IF(Table6[[#This Row],[Status ]]="In progress",NETWORKDAYS(Table6[[#This Row],[Date Feedback Reported to CSR]],Table6[[#This Row],[Today]]),"")</f>
        <v/>
      </c>
      <c r="K14" s="13">
        <f>IF(Table6[[#This Row],[Status ]]="COMPLETED",NETWORKDAYS(Table6[[#This Row],[Date Feedback Reported to CSR]],Table6[[#This Row],[Date Task Completed]]),"")</f>
        <v>1</v>
      </c>
    </row>
    <row r="15" spans="1:11" ht="71.25">
      <c r="A15" s="49">
        <v>45553</v>
      </c>
      <c r="B15" s="11" t="s">
        <v>555</v>
      </c>
      <c r="C15" s="49">
        <v>45553</v>
      </c>
      <c r="D15" s="12" t="s">
        <v>11</v>
      </c>
      <c r="E15" s="12" t="s">
        <v>348</v>
      </c>
      <c r="F15" s="10">
        <v>45553</v>
      </c>
      <c r="G15" s="12" t="s">
        <v>82</v>
      </c>
      <c r="H15" s="11"/>
      <c r="I15" s="10">
        <f t="shared" ca="1" si="1"/>
        <v>45720</v>
      </c>
      <c r="J15" s="13" t="str">
        <f>IF(Table6[[#This Row],[Status ]]="In progress",NETWORKDAYS(Table6[[#This Row],[Date Feedback Reported to CSR]],Table6[[#This Row],[Today]]),"")</f>
        <v/>
      </c>
      <c r="K15" s="13">
        <f>IF(Table6[[#This Row],[Status ]]="COMPLETED",NETWORKDAYS(Table6[[#This Row],[Date Feedback Reported to CSR]],Table6[[#This Row],[Date Task Completed]]),"")</f>
        <v>1</v>
      </c>
    </row>
    <row r="16" spans="1:11" ht="42.75">
      <c r="A16" s="49">
        <v>45553</v>
      </c>
      <c r="B16" s="11" t="s">
        <v>556</v>
      </c>
      <c r="C16" s="49">
        <v>45553</v>
      </c>
      <c r="D16" s="12" t="s">
        <v>11</v>
      </c>
      <c r="E16" s="12" t="s">
        <v>348</v>
      </c>
      <c r="F16" s="10">
        <v>45553</v>
      </c>
      <c r="G16" s="12" t="s">
        <v>82</v>
      </c>
      <c r="H16" s="11" t="s">
        <v>557</v>
      </c>
      <c r="I16" s="10">
        <f t="shared" ca="1" si="1"/>
        <v>45720</v>
      </c>
      <c r="J16" s="13" t="str">
        <f>IF(Table6[[#This Row],[Status ]]="In progress",NETWORKDAYS(Table6[[#This Row],[Date Feedback Reported to CSR]],Table6[[#This Row],[Today]]),"")</f>
        <v/>
      </c>
      <c r="K16" s="13">
        <f>IF(Table6[[#This Row],[Status ]]="COMPLETED",NETWORKDAYS(Table6[[#This Row],[Date Feedback Reported to CSR]],Table6[[#This Row],[Date Task Completed]]),"")</f>
        <v>1</v>
      </c>
    </row>
    <row r="17" spans="1:11" ht="42.75">
      <c r="A17" s="10">
        <v>45554</v>
      </c>
      <c r="B17" s="17" t="s">
        <v>558</v>
      </c>
      <c r="C17" s="10">
        <v>45554</v>
      </c>
      <c r="D17" s="12" t="s">
        <v>11</v>
      </c>
      <c r="E17" s="12" t="s">
        <v>242</v>
      </c>
      <c r="F17" s="10">
        <v>45559</v>
      </c>
      <c r="G17" s="12" t="s">
        <v>82</v>
      </c>
      <c r="H17" s="11" t="s">
        <v>559</v>
      </c>
      <c r="I17" s="10">
        <f t="shared" ca="1" si="1"/>
        <v>45720</v>
      </c>
      <c r="J17" s="13" t="str">
        <f>IF(Table6[[#This Row],[Status ]]="In progress",NETWORKDAYS(Table6[[#This Row],[Date Feedback Reported to CSR]],Table6[[#This Row],[Today]]),"")</f>
        <v/>
      </c>
      <c r="K17" s="13">
        <f>IF(Table6[[#This Row],[Status ]]="COMPLETED",NETWORKDAYS(Table6[[#This Row],[Date Feedback Reported to CSR]],Table6[[#This Row],[Date Task Completed]]),"")</f>
        <v>4</v>
      </c>
    </row>
    <row r="18" spans="1:11" ht="213.75">
      <c r="A18" s="10">
        <v>45554</v>
      </c>
      <c r="B18" s="11" t="s">
        <v>560</v>
      </c>
      <c r="C18" s="10">
        <v>45554</v>
      </c>
      <c r="D18" s="12" t="s">
        <v>11</v>
      </c>
      <c r="E18" s="12" t="s">
        <v>561</v>
      </c>
      <c r="F18" s="10">
        <v>45559</v>
      </c>
      <c r="G18" s="12" t="s">
        <v>82</v>
      </c>
      <c r="H18" s="11"/>
      <c r="I18" s="10">
        <f t="shared" ca="1" si="1"/>
        <v>45720</v>
      </c>
      <c r="J18" s="13" t="str">
        <f>IF(Table6[[#This Row],[Status ]]="In progress",NETWORKDAYS(Table6[[#This Row],[Date Feedback Reported to CSR]],Table6[[#This Row],[Today]]),"")</f>
        <v/>
      </c>
      <c r="K18" s="13">
        <f>IF(Table6[[#This Row],[Status ]]="COMPLETED",NETWORKDAYS(Table6[[#This Row],[Date Feedback Reported to CSR]],Table6[[#This Row],[Date Task Completed]]),"")</f>
        <v>4</v>
      </c>
    </row>
    <row r="19" spans="1:11" ht="28.5">
      <c r="A19" s="10">
        <v>45554</v>
      </c>
      <c r="B19" s="17" t="s">
        <v>562</v>
      </c>
      <c r="C19" s="10">
        <v>45554</v>
      </c>
      <c r="D19" s="12" t="s">
        <v>11</v>
      </c>
      <c r="E19" s="11" t="s">
        <v>563</v>
      </c>
      <c r="F19" s="10">
        <v>45558</v>
      </c>
      <c r="G19" s="12" t="s">
        <v>82</v>
      </c>
      <c r="H19" s="11"/>
      <c r="I19" s="10">
        <f t="shared" ca="1" si="1"/>
        <v>45720</v>
      </c>
      <c r="J19" s="13" t="str">
        <f>IF(Table6[[#This Row],[Status ]]="In progress",NETWORKDAYS(Table6[[#This Row],[Date Feedback Reported to CSR]],Table6[[#This Row],[Today]]),"")</f>
        <v/>
      </c>
      <c r="K19" s="13">
        <f>IF(Table6[[#This Row],[Status ]]="COMPLETED",NETWORKDAYS(Table6[[#This Row],[Date Feedback Reported to CSR]],Table6[[#This Row],[Date Task Completed]]),"")</f>
        <v>3</v>
      </c>
    </row>
    <row r="20" spans="1:11" ht="28.5">
      <c r="A20" s="10">
        <v>45555</v>
      </c>
      <c r="B20" s="17" t="s">
        <v>564</v>
      </c>
      <c r="C20" s="10">
        <v>45555</v>
      </c>
      <c r="D20" s="12" t="s">
        <v>11</v>
      </c>
      <c r="E20" s="11" t="s">
        <v>208</v>
      </c>
      <c r="F20" s="10">
        <v>45559</v>
      </c>
      <c r="G20" s="12" t="s">
        <v>82</v>
      </c>
      <c r="H20" s="11"/>
      <c r="I20" s="10">
        <f t="shared" ca="1" si="1"/>
        <v>45720</v>
      </c>
      <c r="J20" s="13" t="str">
        <f>IF(Table6[[#This Row],[Status ]]="In progress",NETWORKDAYS(Table6[[#This Row],[Date Feedback Reported to CSR]],Table6[[#This Row],[Today]]),"")</f>
        <v/>
      </c>
      <c r="K20" s="13">
        <f>IF(Table6[[#This Row],[Status ]]="COMPLETED",NETWORKDAYS(Table6[[#This Row],[Date Feedback Reported to CSR]],Table6[[#This Row],[Date Task Completed]]),"")</f>
        <v>3</v>
      </c>
    </row>
    <row r="21" spans="1:11" ht="130.5" customHeight="1">
      <c r="A21" s="10">
        <v>45559</v>
      </c>
      <c r="B21" s="41" t="s">
        <v>565</v>
      </c>
      <c r="C21" s="10">
        <v>45559</v>
      </c>
      <c r="D21" s="12" t="s">
        <v>11</v>
      </c>
      <c r="E21" s="11" t="s">
        <v>208</v>
      </c>
      <c r="F21" s="10">
        <v>45559</v>
      </c>
      <c r="G21" s="12" t="s">
        <v>82</v>
      </c>
      <c r="H21" s="41"/>
      <c r="I21" s="10">
        <f t="shared" ca="1" si="1"/>
        <v>45720</v>
      </c>
      <c r="J21" s="13" t="str">
        <f>IF(Table6[[#This Row],[Status ]]="In progress",NETWORKDAYS(Table6[[#This Row],[Date Feedback Reported to CSR]],Table6[[#This Row],[Today]]),"")</f>
        <v/>
      </c>
      <c r="K21" s="13">
        <f>IF(Table6[[#This Row],[Status ]]="COMPLETED",NETWORKDAYS(Table6[[#This Row],[Date Feedback Reported to CSR]],Table6[[#This Row],[Date Task Completed]]),"")</f>
        <v>1</v>
      </c>
    </row>
    <row r="22" spans="1:11" s="113" customFormat="1" ht="99.75">
      <c r="A22" s="108">
        <v>45560</v>
      </c>
      <c r="B22" s="122" t="s">
        <v>566</v>
      </c>
      <c r="C22" s="108">
        <v>45560</v>
      </c>
      <c r="D22" s="111" t="s">
        <v>8</v>
      </c>
      <c r="E22" s="111" t="s">
        <v>567</v>
      </c>
      <c r="F22" s="111"/>
      <c r="G22" s="111" t="s">
        <v>82</v>
      </c>
      <c r="H22" s="109" t="s">
        <v>568</v>
      </c>
      <c r="I22" s="10">
        <f t="shared" ca="1" si="1"/>
        <v>45720</v>
      </c>
      <c r="J22" s="112" t="str">
        <f>IF(Table6[[#This Row],[Status ]]="In progress",NETWORKDAYS(Table6[[#This Row],[Date Feedback Reported to CSR]],Table6[[#This Row],[Today]]),"")</f>
        <v/>
      </c>
      <c r="K22" s="112" t="str">
        <f>IF(Table6[[#This Row],[Status ]]="COMPLETED",NETWORKDAYS(Table6[[#This Row],[Date Feedback Reported to CSR]],Table6[[#This Row],[Date Task Completed]]),"")</f>
        <v/>
      </c>
    </row>
    <row r="23" spans="1:11" hidden="1">
      <c r="A23" s="10">
        <v>45597</v>
      </c>
      <c r="B23" s="11" t="s">
        <v>569</v>
      </c>
      <c r="C23" s="10">
        <v>45597</v>
      </c>
      <c r="D23" s="12" t="s">
        <v>11</v>
      </c>
      <c r="E23" s="12"/>
      <c r="F23" s="10">
        <v>45603</v>
      </c>
      <c r="G23" s="12"/>
      <c r="H23" s="11"/>
      <c r="I23" s="10">
        <f ca="1">TODAY()</f>
        <v>45720</v>
      </c>
      <c r="J23" s="13" t="str">
        <f>IF(Table6[[#This Row],[Status ]]="In progress",NETWORKDAYS(Table6[[#This Row],[Date Feedback Reported to CSR]],Table6[[#This Row],[Today]]),"")</f>
        <v/>
      </c>
      <c r="K23" s="13">
        <f>IF(Table6[[#This Row],[Status ]]="COMPLETED",NETWORKDAYS(Table6[[#This Row],[Date Feedback Reported to CSR]],Table6[[#This Row],[Date Task Completed]]),"")</f>
        <v>5</v>
      </c>
    </row>
    <row r="24" spans="1:11" s="113" customFormat="1" ht="42.75">
      <c r="A24" s="108">
        <v>45603</v>
      </c>
      <c r="B24" s="109" t="s">
        <v>570</v>
      </c>
      <c r="C24" s="108">
        <v>45603</v>
      </c>
      <c r="D24" s="111" t="s">
        <v>8</v>
      </c>
      <c r="E24" s="111"/>
      <c r="F24" s="111"/>
      <c r="G24" s="111"/>
      <c r="H24" s="109"/>
      <c r="I24" s="10">
        <f ca="1">TODAY()</f>
        <v>45720</v>
      </c>
      <c r="J24" s="112" t="str">
        <f>IF(Table6[[#This Row],[Status ]]="In progress",NETWORKDAYS(Table6[[#This Row],[Date Feedback Reported to CSR]],Table6[[#This Row],[Today]]),"")</f>
        <v/>
      </c>
      <c r="K24" s="112" t="str">
        <f>IF(Table6[[#This Row],[Status ]]="COMPLETED",NETWORKDAYS(Table6[[#This Row],[Date Feedback Reported to CSR]],Table6[[#This Row],[Date Task Completed]]),"")</f>
        <v/>
      </c>
    </row>
    <row r="25" spans="1:11" s="113" customFormat="1" ht="85.5">
      <c r="A25" s="108">
        <v>45628</v>
      </c>
      <c r="B25" s="109" t="s">
        <v>571</v>
      </c>
      <c r="C25" s="108">
        <v>45628</v>
      </c>
      <c r="D25" s="111" t="s">
        <v>9</v>
      </c>
      <c r="E25" s="111"/>
      <c r="F25" s="111"/>
      <c r="G25" s="111" t="s">
        <v>334</v>
      </c>
      <c r="H25" s="109"/>
      <c r="I25" s="10">
        <f ca="1">TODAY()</f>
        <v>45720</v>
      </c>
      <c r="J25" s="112" t="str">
        <f>IF(Table6[[#This Row],[Status ]]="In progress",NETWORKDAYS(Table6[[#This Row],[Date Feedback Reported to CSR]],Table6[[#This Row],[Today]]),"")</f>
        <v/>
      </c>
      <c r="K25" s="112" t="str">
        <f>IF(Table6[[#This Row],[Status ]]="COMPLETED",NETWORKDAYS(Table6[[#This Row],[Date Feedback Reported to CSR]],Table6[[#This Row],[Date Task Completed]]),"")</f>
        <v/>
      </c>
    </row>
  </sheetData>
  <conditionalFormatting sqref="D1:D5 D8:D1048576">
    <cfRule type="containsText" dxfId="88" priority="7" operator="containsText" text="in progress">
      <formula>NOT(ISERROR(SEARCH("in progress",D1)))</formula>
    </cfRule>
    <cfRule type="containsText" dxfId="87" priority="8" operator="containsText" text="NEW">
      <formula>NOT(ISERROR(SEARCH("NEW",D1)))</formula>
    </cfRule>
    <cfRule type="containsText" dxfId="86" priority="9" operator="containsText" text="priority">
      <formula>NOT(ISERROR(SEARCH("priority",D1)))</formula>
    </cfRule>
    <cfRule type="containsText" dxfId="85" priority="10" operator="containsText" text="Completed">
      <formula>NOT(ISERROR(SEARCH("Completed",D1)))</formula>
    </cfRule>
  </conditionalFormatting>
  <conditionalFormatting sqref="D6:D7">
    <cfRule type="cellIs" dxfId="84" priority="1" operator="equal">
      <formula>"NEW"</formula>
    </cfRule>
    <cfRule type="containsText" dxfId="83" priority="2" operator="containsText" text="Completed">
      <formula>NOT(ISERROR(SEARCH("Completed",D6)))</formula>
    </cfRule>
    <cfRule type="containsText" dxfId="82" priority="3" operator="containsText" text="In progress">
      <formula>NOT(ISERROR(SEARCH("In progress",D6)))</formula>
    </cfRule>
  </conditionalFormatting>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C8BA1DA0-F67C-416D-9604-D021117A5B62}">
          <x14:formula1>
            <xm:f>LEGEND!$A$2:$A$5</xm:f>
          </x14:formula1>
          <xm:sqref>D2:D25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FC367-41B6-4358-8BAF-6FE3B0CB3F1C}">
  <sheetPr>
    <tabColor rgb="FFFFC000"/>
  </sheetPr>
  <dimension ref="A1:M19"/>
  <sheetViews>
    <sheetView showGridLines="0" workbookViewId="0">
      <selection activeCell="A14" sqref="A14"/>
    </sheetView>
  </sheetViews>
  <sheetFormatPr defaultRowHeight="15"/>
  <cols>
    <col min="1" max="1" width="16.140625" customWidth="1"/>
    <col min="2" max="2" width="46.7109375" customWidth="1"/>
    <col min="3" max="3" width="28.5703125" style="33" bestFit="1" customWidth="1"/>
    <col min="4" max="4" width="16.140625" customWidth="1"/>
    <col min="5" max="5" width="15.42578125" customWidth="1"/>
    <col min="6" max="6" width="13.42578125" style="33" customWidth="1"/>
    <col min="7" max="7" width="14.5703125" bestFit="1" customWidth="1"/>
    <col min="8" max="8" width="81.85546875" customWidth="1"/>
    <col min="9" max="9" width="23.42578125" customWidth="1"/>
  </cols>
  <sheetData>
    <row r="1" spans="1:13" ht="120">
      <c r="A1" s="34" t="s">
        <v>20</v>
      </c>
      <c r="B1" s="35" t="s">
        <v>21</v>
      </c>
      <c r="C1" s="36" t="s">
        <v>22</v>
      </c>
      <c r="D1" s="34" t="s">
        <v>6</v>
      </c>
      <c r="E1" s="21" t="s">
        <v>23</v>
      </c>
      <c r="F1" s="37" t="s">
        <v>24</v>
      </c>
      <c r="G1" s="34" t="s">
        <v>25</v>
      </c>
      <c r="H1" s="34" t="s">
        <v>26</v>
      </c>
      <c r="I1" s="34" t="s">
        <v>27</v>
      </c>
      <c r="J1" s="20" t="s">
        <v>28</v>
      </c>
      <c r="K1" s="20" t="s">
        <v>29</v>
      </c>
      <c r="L1" s="34" t="s">
        <v>572</v>
      </c>
      <c r="M1" s="34" t="s">
        <v>573</v>
      </c>
    </row>
    <row r="2" spans="1:13" s="5" customFormat="1" ht="69" customHeight="1">
      <c r="A2" s="10">
        <v>45548</v>
      </c>
      <c r="B2" s="11" t="s">
        <v>574</v>
      </c>
      <c r="C2" s="31">
        <v>45548</v>
      </c>
      <c r="D2" s="12" t="s">
        <v>11</v>
      </c>
      <c r="E2" s="12"/>
      <c r="F2" s="31">
        <v>45590</v>
      </c>
      <c r="G2" s="12" t="s">
        <v>82</v>
      </c>
      <c r="H2" s="11" t="s">
        <v>575</v>
      </c>
      <c r="I2" s="10">
        <f t="shared" ref="I2:I8" ca="1" si="0">TODAY()</f>
        <v>45720</v>
      </c>
      <c r="J2" s="12" t="str">
        <f>IF(Table9[[#This Row],[Status ]]="IN PROGRESS",NETWORKDAYS(Table9[[#This Row],[Date Feedback Reported to CSR]],Table9[[#This Row],[Today]]),"")</f>
        <v/>
      </c>
      <c r="K2" s="12">
        <f>IF(Table9[[#This Row],[Status ]]="COMPLETED",NETWORKDAYS(Table9[[#This Row],[Date Feedback Reported to CSR]],Table9[[#This Row],[Date Task Completed]]),"")</f>
        <v>31</v>
      </c>
      <c r="L2" s="12"/>
      <c r="M2" s="12"/>
    </row>
    <row r="3" spans="1:13" s="5" customFormat="1" ht="28.5">
      <c r="A3" s="10">
        <v>45548</v>
      </c>
      <c r="B3" s="11" t="s">
        <v>576</v>
      </c>
      <c r="C3" s="31">
        <v>45548</v>
      </c>
      <c r="D3" s="12" t="s">
        <v>11</v>
      </c>
      <c r="E3" s="12"/>
      <c r="F3" s="31">
        <v>45551</v>
      </c>
      <c r="G3" s="12" t="s">
        <v>211</v>
      </c>
      <c r="H3" s="12" t="s">
        <v>397</v>
      </c>
      <c r="I3" s="10">
        <f t="shared" ca="1" si="0"/>
        <v>45720</v>
      </c>
      <c r="J3" s="12" t="str">
        <f>IF(Table9[[#This Row],[Status ]]="IN PROGRESS",NETWORKDAYS(Table9[[#This Row],[Date Feedback Reported to CSR]],Table9[[#This Row],[Today]]),"")</f>
        <v/>
      </c>
      <c r="K3" s="12">
        <f>IF(Table9[[#This Row],[Status ]]="COMPLETED",NETWORKDAYS(Table9[[#This Row],[Date Feedback Reported to CSR]],Table9[[#This Row],[Date Task Completed]]),"")</f>
        <v>2</v>
      </c>
      <c r="L3" s="12"/>
      <c r="M3" s="12"/>
    </row>
    <row r="4" spans="1:13" s="5" customFormat="1" ht="57.75" customHeight="1">
      <c r="A4" s="10">
        <v>45548</v>
      </c>
      <c r="B4" s="11" t="s">
        <v>577</v>
      </c>
      <c r="C4" s="31">
        <v>45548</v>
      </c>
      <c r="D4" s="12" t="s">
        <v>11</v>
      </c>
      <c r="E4" s="10"/>
      <c r="F4" s="31">
        <v>45590</v>
      </c>
      <c r="G4" s="12" t="s">
        <v>82</v>
      </c>
      <c r="H4" s="12"/>
      <c r="I4" s="10">
        <f t="shared" ca="1" si="0"/>
        <v>45720</v>
      </c>
      <c r="J4" s="12" t="str">
        <f>IF(Table9[[#This Row],[Status ]]="IN PROGRESS",NETWORKDAYS(Table9[[#This Row],[Date Feedback Reported to CSR]],Table9[[#This Row],[Today]]),"")</f>
        <v/>
      </c>
      <c r="K4" s="12">
        <f>IF(Table9[[#This Row],[Status ]]="COMPLETED",NETWORKDAYS(Table9[[#This Row],[Date Feedback Reported to CSR]],Table9[[#This Row],[Date Task Completed]]),"")</f>
        <v>31</v>
      </c>
      <c r="L4" s="12"/>
      <c r="M4" s="12"/>
    </row>
    <row r="5" spans="1:13" s="5" customFormat="1" ht="72" customHeight="1">
      <c r="A5" s="10">
        <v>45548</v>
      </c>
      <c r="B5" s="11" t="s">
        <v>578</v>
      </c>
      <c r="C5" s="31">
        <v>45548</v>
      </c>
      <c r="D5" s="12" t="s">
        <v>11</v>
      </c>
      <c r="E5" s="12"/>
      <c r="F5" s="31">
        <v>45590</v>
      </c>
      <c r="G5" s="12" t="s">
        <v>82</v>
      </c>
      <c r="H5" s="12"/>
      <c r="I5" s="10">
        <f t="shared" ca="1" si="0"/>
        <v>45720</v>
      </c>
      <c r="J5" s="12" t="str">
        <f>IF(Table9[[#This Row],[Status ]]="IN PROGRESS",NETWORKDAYS(Table9[[#This Row],[Date Feedback Reported to CSR]],Table9[[#This Row],[Today]]),"")</f>
        <v/>
      </c>
      <c r="K5" s="12">
        <f>IF(Table9[[#This Row],[Status ]]="COMPLETED",NETWORKDAYS(Table9[[#This Row],[Date Feedback Reported to CSR]],Table9[[#This Row],[Date Task Completed]]),"")</f>
        <v>31</v>
      </c>
      <c r="L5" s="12"/>
      <c r="M5" s="12"/>
    </row>
    <row r="6" spans="1:13" s="5" customFormat="1" ht="42.75">
      <c r="A6" s="10">
        <v>45548</v>
      </c>
      <c r="B6" s="11" t="s">
        <v>579</v>
      </c>
      <c r="C6" s="31">
        <v>45548</v>
      </c>
      <c r="D6" s="12" t="s">
        <v>11</v>
      </c>
      <c r="E6" s="12"/>
      <c r="F6" s="31">
        <v>45603</v>
      </c>
      <c r="G6" s="12" t="s">
        <v>82</v>
      </c>
      <c r="H6" s="12"/>
      <c r="I6" s="10">
        <f t="shared" ca="1" si="0"/>
        <v>45720</v>
      </c>
      <c r="J6" s="12" t="str">
        <f>IF(Table9[[#This Row],[Status ]]="IN PROGRESS",NETWORKDAYS(Table9[[#This Row],[Date Feedback Reported to CSR]],Table9[[#This Row],[Today]]),"")</f>
        <v/>
      </c>
      <c r="K6" s="12">
        <f>IF(Table9[[#This Row],[Status ]]="COMPLETED",NETWORKDAYS(Table9[[#This Row],[Date Feedback Reported to CSR]],Table9[[#This Row],[Date Task Completed]]),"")</f>
        <v>40</v>
      </c>
      <c r="L6" s="12"/>
      <c r="M6" s="12"/>
    </row>
    <row r="7" spans="1:13" s="5" customFormat="1" ht="28.5">
      <c r="A7" s="10">
        <v>45548</v>
      </c>
      <c r="B7" s="11" t="s">
        <v>580</v>
      </c>
      <c r="C7" s="31">
        <v>45548</v>
      </c>
      <c r="D7" s="12" t="s">
        <v>10</v>
      </c>
      <c r="E7" s="12"/>
      <c r="F7" s="27"/>
      <c r="G7" s="12"/>
      <c r="H7" s="12" t="s">
        <v>581</v>
      </c>
      <c r="I7" s="10">
        <f t="shared" ca="1" si="0"/>
        <v>45720</v>
      </c>
      <c r="J7" s="12">
        <f ca="1">IF(Table9[[#This Row],[Status ]]="IN PROGRESS",NETWORKDAYS(Table9[[#This Row],[Date Feedback Reported to CSR]],Table9[[#This Row],[Today]]),"")</f>
        <v>123</v>
      </c>
      <c r="K7" s="12" t="str">
        <f>IF(Table9[[#This Row],[Status ]]="COMPLETED",NETWORKDAYS(Table9[[#This Row],[Date Feedback Reported to CSR]],Table9[[#This Row],[Date Task Completed]]),"")</f>
        <v/>
      </c>
      <c r="L7" s="12"/>
      <c r="M7" s="12"/>
    </row>
    <row r="8" spans="1:13" s="5" customFormat="1" ht="28.5">
      <c r="A8" s="10">
        <v>45548</v>
      </c>
      <c r="B8" s="11" t="s">
        <v>582</v>
      </c>
      <c r="C8" s="31">
        <v>45548</v>
      </c>
      <c r="D8" s="12" t="s">
        <v>11</v>
      </c>
      <c r="E8" s="12" t="s">
        <v>348</v>
      </c>
      <c r="F8" s="31">
        <v>45590</v>
      </c>
      <c r="G8" s="12" t="s">
        <v>82</v>
      </c>
      <c r="H8" s="12" t="s">
        <v>583</v>
      </c>
      <c r="I8" s="10">
        <f t="shared" ca="1" si="0"/>
        <v>45720</v>
      </c>
      <c r="J8" s="12" t="str">
        <f>IF(Table9[[#This Row],[Status ]]="IN PROGRESS",NETWORKDAYS(Table9[[#This Row],[Date Feedback Reported to CSR]],Table9[[#This Row],[Today]]),"")</f>
        <v/>
      </c>
      <c r="K8" s="12">
        <f>IF(Table9[[#This Row],[Status ]]="COMPLETED",NETWORKDAYS(Table9[[#This Row],[Date Feedback Reported to CSR]],Table9[[#This Row],[Date Task Completed]]),"")</f>
        <v>31</v>
      </c>
      <c r="L8" s="12"/>
      <c r="M8" s="12"/>
    </row>
    <row r="9" spans="1:13" ht="57">
      <c r="A9" s="10">
        <v>45589</v>
      </c>
      <c r="B9" s="11" t="s">
        <v>584</v>
      </c>
      <c r="C9" s="31">
        <v>45589</v>
      </c>
      <c r="D9" s="12" t="s">
        <v>11</v>
      </c>
      <c r="E9" s="12"/>
      <c r="F9" s="31">
        <v>45603</v>
      </c>
      <c r="G9" s="12" t="s">
        <v>82</v>
      </c>
      <c r="H9" s="12"/>
      <c r="I9" s="10">
        <f t="shared" ref="I9:I14" ca="1" si="1">TODAY()</f>
        <v>45720</v>
      </c>
      <c r="J9" s="12" t="str">
        <f>IF(Table9[[#This Row],[Status ]]="IN PROGRESS",NETWORKDAYS(Table9[[#This Row],[Date Feedback Reported to CSR]],Table9[[#This Row],[Today]]),"")</f>
        <v/>
      </c>
      <c r="K9" s="12">
        <f>IF(Table9[[#This Row],[Status ]]="COMPLETED",NETWORKDAYS(Table9[[#This Row],[Date Feedback Reported to CSR]],Table9[[#This Row],[Date Task Completed]]),"")</f>
        <v>11</v>
      </c>
      <c r="L9" s="12"/>
      <c r="M9" s="12"/>
    </row>
    <row r="10" spans="1:13" ht="28.5">
      <c r="A10" s="10">
        <v>45589</v>
      </c>
      <c r="B10" s="11" t="s">
        <v>585</v>
      </c>
      <c r="C10" s="31">
        <v>45590</v>
      </c>
      <c r="D10" s="12" t="s">
        <v>11</v>
      </c>
      <c r="E10" s="12" t="s">
        <v>333</v>
      </c>
      <c r="F10" s="31">
        <v>45603</v>
      </c>
      <c r="G10" s="12" t="s">
        <v>82</v>
      </c>
      <c r="H10" s="12"/>
      <c r="I10" s="10">
        <f t="shared" ca="1" si="1"/>
        <v>45720</v>
      </c>
      <c r="J10" s="12" t="str">
        <f>IF(Table9[[#This Row],[Status ]]="IN PROGRESS",NETWORKDAYS(Table9[[#This Row],[Date Feedback Reported to CSR]],Table9[[#This Row],[Today]]),"")</f>
        <v/>
      </c>
      <c r="K10" s="12">
        <f>IF(Table9[[#This Row],[Status ]]="COMPLETED",NETWORKDAYS(Table9[[#This Row],[Date Feedback Reported to CSR]],Table9[[#This Row],[Date Task Completed]]),"")</f>
        <v>10</v>
      </c>
      <c r="L10" s="12"/>
      <c r="M10" s="12"/>
    </row>
    <row r="11" spans="1:13" ht="86.25" customHeight="1">
      <c r="A11" s="10">
        <v>45603</v>
      </c>
      <c r="B11" s="101" t="s">
        <v>586</v>
      </c>
      <c r="C11" s="31">
        <v>45603</v>
      </c>
      <c r="D11" s="12" t="s">
        <v>9</v>
      </c>
      <c r="E11" s="12" t="s">
        <v>432</v>
      </c>
      <c r="F11" s="27"/>
      <c r="G11" s="12"/>
      <c r="H11" s="12"/>
      <c r="I11" s="10">
        <f t="shared" ca="1" si="1"/>
        <v>45720</v>
      </c>
      <c r="J11" s="12" t="str">
        <f>IF(Table9[[#This Row],[Status ]]="IN PROGRESS",NETWORKDAYS(Table9[[#This Row],[Date Feedback Reported to CSR]],Table9[[#This Row],[Today]]),"")</f>
        <v/>
      </c>
      <c r="K11" s="12" t="str">
        <f>IF(Table9[[#This Row],[Status ]]="COMPLETED",NETWORKDAYS(Table9[[#This Row],[Date Feedback Reported to CSR]],Table9[[#This Row],[Date Task Completed]]),"")</f>
        <v/>
      </c>
      <c r="L11" s="12"/>
      <c r="M11" s="12"/>
    </row>
    <row r="12" spans="1:13" ht="42.75">
      <c r="A12" s="10">
        <v>45603</v>
      </c>
      <c r="B12" s="11" t="s">
        <v>587</v>
      </c>
      <c r="C12" s="31">
        <v>45603</v>
      </c>
      <c r="D12" s="12" t="s">
        <v>9</v>
      </c>
      <c r="E12" s="12"/>
      <c r="F12" s="27"/>
      <c r="G12" s="12"/>
      <c r="H12" s="12"/>
      <c r="I12" s="10">
        <f t="shared" ca="1" si="1"/>
        <v>45720</v>
      </c>
      <c r="J12" s="12" t="str">
        <f>IF(Table9[[#This Row],[Status ]]="IN PROGRESS",NETWORKDAYS(Table9[[#This Row],[Date Feedback Reported to CSR]],Table9[[#This Row],[Today]]),"")</f>
        <v/>
      </c>
      <c r="K12" s="12" t="str">
        <f>IF(Table9[[#This Row],[Status ]]="COMPLETED",NETWORKDAYS(Table9[[#This Row],[Date Feedback Reported to CSR]],Table9[[#This Row],[Date Task Completed]]),"")</f>
        <v/>
      </c>
      <c r="L12" s="12"/>
      <c r="M12" s="12"/>
    </row>
    <row r="13" spans="1:13" s="113" customFormat="1" ht="57">
      <c r="A13" s="108">
        <v>45603</v>
      </c>
      <c r="B13" s="109" t="s">
        <v>588</v>
      </c>
      <c r="C13" s="108">
        <v>45603</v>
      </c>
      <c r="D13" s="111" t="s">
        <v>8</v>
      </c>
      <c r="E13" s="111" t="s">
        <v>348</v>
      </c>
      <c r="F13" s="117"/>
      <c r="G13" s="111"/>
      <c r="H13" s="111"/>
      <c r="I13" s="108">
        <f t="shared" ca="1" si="1"/>
        <v>45720</v>
      </c>
      <c r="J13" s="111" t="str">
        <f>IF(Table9[[#This Row],[Status ]]="IN PROGRESS",NETWORKDAYS(Table9[[#This Row],[Date Feedback Reported to CSR]],Table9[[#This Row],[Today]]),"")</f>
        <v/>
      </c>
      <c r="K13" s="111" t="str">
        <f>IF(Table9[[#This Row],[Status ]]="COMPLETED",NETWORKDAYS(Table9[[#This Row],[Date Feedback Reported to CSR]],Table9[[#This Row],[Date Task Completed]]),"")</f>
        <v/>
      </c>
      <c r="L13" s="111"/>
      <c r="M13" s="111"/>
    </row>
    <row r="14" spans="1:13" s="113" customFormat="1" ht="28.5">
      <c r="A14" s="108">
        <v>45603</v>
      </c>
      <c r="B14" s="109" t="s">
        <v>589</v>
      </c>
      <c r="C14" s="108">
        <v>45603</v>
      </c>
      <c r="D14" s="111" t="s">
        <v>8</v>
      </c>
      <c r="E14" s="111"/>
      <c r="F14" s="110"/>
      <c r="G14" s="111"/>
      <c r="H14" s="111"/>
      <c r="I14" s="108">
        <f t="shared" ca="1" si="1"/>
        <v>45720</v>
      </c>
      <c r="J14" s="111" t="str">
        <f>IF(Table9[[#This Row],[Status ]]="IN PROGRESS",NETWORKDAYS(Table9[[#This Row],[Date Feedback Reported to CSR]],Table9[[#This Row],[Today]]),"")</f>
        <v/>
      </c>
      <c r="K14" s="111" t="str">
        <f>IF(Table9[[#This Row],[Status ]]="COMPLETED",NETWORKDAYS(Table9[[#This Row],[Date Feedback Reported to CSR]],Table9[[#This Row],[Date Task Completed]]),"")</f>
        <v/>
      </c>
      <c r="L14" s="111"/>
      <c r="M14" s="111"/>
    </row>
    <row r="15" spans="1:13">
      <c r="A15" s="12"/>
      <c r="B15" s="11"/>
      <c r="C15" s="27"/>
      <c r="D15" s="12"/>
      <c r="E15" s="12"/>
      <c r="F15" s="27"/>
      <c r="G15" s="12"/>
      <c r="H15" s="12"/>
      <c r="I15" s="10">
        <f t="shared" ref="I15:I19" ca="1" si="2">TODAY()</f>
        <v>45720</v>
      </c>
      <c r="J15" s="12" t="str">
        <f>IF(Table9[[#This Row],[Status ]]="IN PROGRESS",NETWORKDAYS(Table9[[#This Row],[Date Feedback Reported to CSR]],Table9[[#This Row],[Today]]),"")</f>
        <v/>
      </c>
      <c r="K15" s="12" t="str">
        <f>IF(Table9[[#This Row],[Status ]]="COMPLETED",NETWORKDAYS(Table9[[#This Row],[Date Feedback Reported to CSR]],Table9[[#This Row],[Date Task Completed]]),"")</f>
        <v/>
      </c>
      <c r="L15" s="12"/>
      <c r="M15" s="12"/>
    </row>
    <row r="16" spans="1:13">
      <c r="A16" s="12"/>
      <c r="B16" s="11"/>
      <c r="C16" s="27"/>
      <c r="D16" s="12"/>
      <c r="E16" s="12"/>
      <c r="F16" s="27"/>
      <c r="G16" s="12"/>
      <c r="H16" s="12"/>
      <c r="I16" s="10">
        <f t="shared" ca="1" si="2"/>
        <v>45720</v>
      </c>
      <c r="J16" s="12" t="str">
        <f>IF(Table9[[#This Row],[Status ]]="IN PROGRESS",NETWORKDAYS(Table9[[#This Row],[Date Feedback Reported to CSR]],Table9[[#This Row],[Today]]),"")</f>
        <v/>
      </c>
      <c r="K16" s="12" t="str">
        <f>IF(Table9[[#This Row],[Status ]]="COMPLETED",NETWORKDAYS(Table9[[#This Row],[Date Feedback Reported to CSR]],Table9[[#This Row],[Date Task Completed]]),"")</f>
        <v/>
      </c>
      <c r="L16" s="12"/>
      <c r="M16" s="12"/>
    </row>
    <row r="17" spans="1:13">
      <c r="A17" s="12"/>
      <c r="B17" s="11"/>
      <c r="C17" s="27"/>
      <c r="D17" s="12"/>
      <c r="E17" s="12"/>
      <c r="F17" s="27"/>
      <c r="G17" s="12"/>
      <c r="H17" s="12"/>
      <c r="I17" s="10">
        <f t="shared" ca="1" si="2"/>
        <v>45720</v>
      </c>
      <c r="J17" s="12" t="str">
        <f>IF(Table9[[#This Row],[Status ]]="IN PROGRESS",NETWORKDAYS(Table9[[#This Row],[Date Feedback Reported to CSR]],Table9[[#This Row],[Today]]),"")</f>
        <v/>
      </c>
      <c r="K17" s="12" t="str">
        <f>IF(Table9[[#This Row],[Status ]]="COMPLETED",NETWORKDAYS(Table9[[#This Row],[Date Feedback Reported to CSR]],Table9[[#This Row],[Date Task Completed]]),"")</f>
        <v/>
      </c>
      <c r="L17" s="12"/>
      <c r="M17" s="12"/>
    </row>
    <row r="18" spans="1:13">
      <c r="A18" s="12"/>
      <c r="B18" s="11"/>
      <c r="C18" s="27"/>
      <c r="D18" s="12"/>
      <c r="E18" s="12"/>
      <c r="F18" s="27"/>
      <c r="G18" s="12"/>
      <c r="H18" s="12"/>
      <c r="I18" s="10">
        <f t="shared" ca="1" si="2"/>
        <v>45720</v>
      </c>
      <c r="J18" s="12" t="str">
        <f>IF(Table9[[#This Row],[Status ]]="IN PROGRESS",NETWORKDAYS(Table9[[#This Row],[Date Feedback Reported to CSR]],Table9[[#This Row],[Today]]),"")</f>
        <v/>
      </c>
      <c r="K18" s="12" t="str">
        <f>IF(Table9[[#This Row],[Status ]]="COMPLETED",NETWORKDAYS(Table9[[#This Row],[Date Feedback Reported to CSR]],Table9[[#This Row],[Date Task Completed]]),"")</f>
        <v/>
      </c>
      <c r="L18" s="12"/>
      <c r="M18" s="12"/>
    </row>
    <row r="19" spans="1:13">
      <c r="A19" s="12"/>
      <c r="B19" s="11"/>
      <c r="C19" s="27"/>
      <c r="D19" s="12"/>
      <c r="E19" s="12"/>
      <c r="F19" s="27"/>
      <c r="G19" s="12"/>
      <c r="H19" s="12"/>
      <c r="I19" s="10">
        <f t="shared" ca="1" si="2"/>
        <v>45720</v>
      </c>
      <c r="J19" s="12" t="str">
        <f>IF(Table9[[#This Row],[Status ]]="IN PROGRESS",NETWORKDAYS(Table9[[#This Row],[Date Feedback Reported to CSR]],Table9[[#This Row],[Today]]),"")</f>
        <v/>
      </c>
      <c r="K19" s="12" t="str">
        <f>IF(Table9[[#This Row],[Status ]]="COMPLETED",NETWORKDAYS(Table9[[#This Row],[Date Feedback Reported to CSR]],Table9[[#This Row],[Date Task Completed]]),"")</f>
        <v/>
      </c>
      <c r="L19" s="12"/>
      <c r="M19" s="12"/>
    </row>
  </sheetData>
  <conditionalFormatting sqref="D1:D19 D9:F1048576">
    <cfRule type="containsText" dxfId="66" priority="1" operator="containsText" text="PRIORITY">
      <formula>NOT(ISERROR(SEARCH("PRIORITY",D1)))</formula>
    </cfRule>
    <cfRule type="containsText" dxfId="65" priority="2" operator="containsText" text="COMPLETED">
      <formula>NOT(ISERROR(SEARCH("COMPLETED",D1)))</formula>
    </cfRule>
    <cfRule type="containsText" dxfId="64" priority="3" operator="containsText" text="NEW">
      <formula>NOT(ISERROR(SEARCH("NEW",D1)))</formula>
    </cfRule>
    <cfRule type="cellIs" dxfId="63" priority="4" operator="equal">
      <formula>"IN PROGRESS"</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B8956FBC-8DBA-4005-8F83-9454540DA0A2}">
          <x14:formula1>
            <xm:f>LEGEND!$A$2:$A$5</xm:f>
          </x14:formula1>
          <xm:sqref>D2:D19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A00F0-C6A2-4BF0-87ED-05E0C641ABE2}">
  <sheetPr>
    <tabColor rgb="FFFFC000"/>
  </sheetPr>
  <dimension ref="A1:I5"/>
  <sheetViews>
    <sheetView showGridLines="0" workbookViewId="0">
      <selection activeCell="D1" sqref="D1:D1048576"/>
    </sheetView>
  </sheetViews>
  <sheetFormatPr defaultRowHeight="15"/>
  <cols>
    <col min="1" max="1" width="16.140625" bestFit="1" customWidth="1"/>
    <col min="2" max="2" width="75.140625" customWidth="1"/>
    <col min="3" max="3" width="32.28515625" bestFit="1" customWidth="1"/>
    <col min="4" max="5" width="18.85546875" customWidth="1"/>
    <col min="6" max="6" width="19.5703125" customWidth="1"/>
    <col min="7" max="7" width="24.7109375" customWidth="1"/>
    <col min="8" max="8" width="0" hidden="1" customWidth="1"/>
    <col min="9" max="9" width="15.85546875" customWidth="1"/>
  </cols>
  <sheetData>
    <row r="1" spans="1:9" ht="60">
      <c r="A1" s="2" t="s">
        <v>20</v>
      </c>
      <c r="B1" s="3" t="s">
        <v>21</v>
      </c>
      <c r="C1" s="2" t="s">
        <v>22</v>
      </c>
      <c r="D1" s="2" t="s">
        <v>6</v>
      </c>
      <c r="E1" s="2" t="s">
        <v>590</v>
      </c>
      <c r="F1" s="2" t="s">
        <v>591</v>
      </c>
      <c r="G1" s="2" t="s">
        <v>26</v>
      </c>
      <c r="H1" s="2" t="s">
        <v>592</v>
      </c>
      <c r="I1" s="7" t="s">
        <v>593</v>
      </c>
    </row>
    <row r="2" spans="1:9" ht="45">
      <c r="A2" s="4">
        <v>45517</v>
      </c>
      <c r="B2" s="6" t="s">
        <v>594</v>
      </c>
      <c r="C2" s="4">
        <v>45520</v>
      </c>
      <c r="D2" s="5" t="s">
        <v>595</v>
      </c>
      <c r="E2" s="5" t="s">
        <v>348</v>
      </c>
      <c r="F2" s="5" t="s">
        <v>211</v>
      </c>
      <c r="G2" s="5" t="s">
        <v>596</v>
      </c>
      <c r="H2" s="4">
        <f t="shared" ref="H2:H4" ca="1" si="0">TODAY()</f>
        <v>45720</v>
      </c>
      <c r="I2" s="5">
        <f ca="1">IF(Table8[[#This Row],[Status ]]="In progress",NETWORKDAYS(Table8[[#This Row],[Date Feedback Reported to CSR]],Table8[[#This Row],[today]]),"")</f>
        <v>143</v>
      </c>
    </row>
    <row r="3" spans="1:9" ht="30">
      <c r="A3" s="4">
        <v>45517</v>
      </c>
      <c r="B3" s="6" t="s">
        <v>597</v>
      </c>
      <c r="C3" s="4">
        <v>45520</v>
      </c>
      <c r="D3" s="5" t="s">
        <v>595</v>
      </c>
      <c r="E3" s="5" t="s">
        <v>348</v>
      </c>
      <c r="F3" s="5" t="s">
        <v>211</v>
      </c>
      <c r="G3" s="5" t="s">
        <v>596</v>
      </c>
      <c r="H3" s="4">
        <f t="shared" ca="1" si="0"/>
        <v>45720</v>
      </c>
      <c r="I3" s="5">
        <f ca="1">IF(Table8[[#This Row],[Status ]]="In progress",NETWORKDAYS(Table8[[#This Row],[Date Feedback Reported to CSR]],Table8[[#This Row],[today]]),"")</f>
        <v>143</v>
      </c>
    </row>
    <row r="4" spans="1:9" ht="30">
      <c r="A4" s="4">
        <v>45517</v>
      </c>
      <c r="B4" s="6" t="s">
        <v>598</v>
      </c>
      <c r="C4" s="4">
        <v>45520</v>
      </c>
      <c r="D4" s="5" t="s">
        <v>595</v>
      </c>
      <c r="E4" s="5" t="s">
        <v>348</v>
      </c>
      <c r="F4" s="5" t="s">
        <v>211</v>
      </c>
      <c r="G4" s="5" t="s">
        <v>596</v>
      </c>
      <c r="H4" s="4">
        <f t="shared" ca="1" si="0"/>
        <v>45720</v>
      </c>
      <c r="I4" s="5">
        <f ca="1">IF(Table8[[#This Row],[Status ]]="In progress",NETWORKDAYS(Table8[[#This Row],[Date Feedback Reported to CSR]],Table8[[#This Row],[today]]),"")</f>
        <v>143</v>
      </c>
    </row>
    <row r="5" spans="1:9">
      <c r="A5" s="4">
        <v>45548</v>
      </c>
      <c r="B5" s="5" t="s">
        <v>599</v>
      </c>
      <c r="C5" s="5"/>
      <c r="D5" s="5"/>
      <c r="E5" s="5"/>
      <c r="F5" s="5"/>
      <c r="G5" s="5"/>
      <c r="H5" s="4">
        <f ca="1">TODAY()</f>
        <v>45720</v>
      </c>
      <c r="I5" s="5" t="str">
        <f>IF(Table8[[#This Row],[Status ]]="In progress",NETWORKDAYS(Table8[[#This Row],[Date Feedback Reported to CSR]],Table8[[#This Row],[today]]),"")</f>
        <v/>
      </c>
    </row>
  </sheetData>
  <conditionalFormatting sqref="D1:D1048576">
    <cfRule type="containsText" dxfId="45" priority="1" operator="containsText" text="In progress">
      <formula>NOT(ISERROR(SEARCH("In progress",D1)))</formula>
    </cfRule>
    <cfRule type="containsText" dxfId="44" priority="2" operator="containsText" text="Completed">
      <formula>NOT(ISERROR(SEARCH("Completed",D1)))</formula>
    </cfRule>
  </conditionalFormatting>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E9BD9-AFCA-4EFE-AB51-3843EA005334}">
  <dimension ref="A1:A5"/>
  <sheetViews>
    <sheetView showGridLines="0" workbookViewId="0">
      <selection activeCell="C1" sqref="C1:Q12"/>
    </sheetView>
  </sheetViews>
  <sheetFormatPr defaultRowHeight="15"/>
  <cols>
    <col min="1" max="1" width="64.28515625" customWidth="1"/>
    <col min="3" max="3" width="32.85546875" bestFit="1" customWidth="1"/>
    <col min="4" max="4" width="4.85546875" customWidth="1"/>
    <col min="5" max="5" width="9.85546875" bestFit="1" customWidth="1"/>
    <col min="6" max="6" width="3.140625" customWidth="1"/>
    <col min="7" max="7" width="9.42578125" bestFit="1" customWidth="1"/>
    <col min="8" max="8" width="5.7109375" customWidth="1"/>
    <col min="9" max="9" width="9.28515625" bestFit="1" customWidth="1"/>
    <col min="10" max="10" width="2.28515625" customWidth="1"/>
    <col min="11" max="11" width="11.140625" bestFit="1" customWidth="1"/>
    <col min="12" max="12" width="2.5703125" customWidth="1"/>
    <col min="13" max="13" width="13.5703125" bestFit="1" customWidth="1"/>
    <col min="14" max="14" width="4.5703125" customWidth="1"/>
    <col min="15" max="15" width="21.5703125" bestFit="1" customWidth="1"/>
    <col min="16" max="16" width="2.42578125" customWidth="1"/>
    <col min="17" max="17" width="21.28515625" bestFit="1" customWidth="1"/>
  </cols>
  <sheetData>
    <row r="1" spans="1:1">
      <c r="A1" s="21" t="s">
        <v>600</v>
      </c>
    </row>
    <row r="2" spans="1:1">
      <c r="A2" s="21" t="s">
        <v>8</v>
      </c>
    </row>
    <row r="3" spans="1:1">
      <c r="A3" s="21" t="s">
        <v>9</v>
      </c>
    </row>
    <row r="4" spans="1:1">
      <c r="A4" s="21" t="s">
        <v>10</v>
      </c>
    </row>
    <row r="5" spans="1:1">
      <c r="A5" s="21" t="s">
        <v>11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347A7-E287-4677-B118-A5174BD29C8D}">
  <sheetPr>
    <tabColor rgb="FFFF0000"/>
  </sheetPr>
  <dimension ref="A1:L27"/>
  <sheetViews>
    <sheetView topLeftCell="A2" workbookViewId="0">
      <selection activeCell="A5" sqref="A5"/>
    </sheetView>
  </sheetViews>
  <sheetFormatPr defaultRowHeight="15"/>
  <cols>
    <col min="1" max="1" width="37.28515625" bestFit="1" customWidth="1"/>
    <col min="2" max="2" width="13.140625" bestFit="1" customWidth="1"/>
    <col min="3" max="3" width="18.140625" customWidth="1"/>
    <col min="4" max="4" width="9.85546875" bestFit="1" customWidth="1"/>
    <col min="5" max="5" width="20.28515625" bestFit="1" customWidth="1"/>
    <col min="6" max="6" width="28.7109375" bestFit="1" customWidth="1"/>
    <col min="7" max="7" width="16" customWidth="1"/>
    <col min="8" max="8" width="16.5703125" customWidth="1"/>
    <col min="9" max="9" width="35.140625" customWidth="1"/>
    <col min="10" max="10" width="34.140625" customWidth="1"/>
    <col min="11" max="11" width="23.140625" bestFit="1" customWidth="1"/>
    <col min="12" max="12" width="25.5703125" customWidth="1"/>
    <col min="16382" max="16382" width="9.140625" bestFit="1" customWidth="1"/>
  </cols>
  <sheetData>
    <row r="1" spans="1:12">
      <c r="A1" s="82" t="s">
        <v>601</v>
      </c>
    </row>
    <row r="2" spans="1:12" ht="87">
      <c r="A2" s="71" t="s">
        <v>602</v>
      </c>
      <c r="B2" s="71" t="s">
        <v>603</v>
      </c>
      <c r="C2" s="88" t="s">
        <v>604</v>
      </c>
      <c r="D2" s="71" t="s">
        <v>605</v>
      </c>
      <c r="E2" s="71" t="s">
        <v>606</v>
      </c>
      <c r="F2" s="71" t="s">
        <v>607</v>
      </c>
      <c r="G2" s="71" t="s">
        <v>608</v>
      </c>
      <c r="H2" s="71" t="s">
        <v>609</v>
      </c>
      <c r="I2" s="71" t="s">
        <v>610</v>
      </c>
      <c r="J2" s="71" t="s">
        <v>611</v>
      </c>
      <c r="K2" s="71" t="s">
        <v>612</v>
      </c>
      <c r="L2" s="71" t="s">
        <v>572</v>
      </c>
    </row>
    <row r="3" spans="1:12" ht="57" customHeight="1">
      <c r="A3" s="5" t="s">
        <v>613</v>
      </c>
      <c r="B3" s="5" t="s">
        <v>614</v>
      </c>
      <c r="C3" s="5" t="s">
        <v>615</v>
      </c>
      <c r="D3" s="5" t="s">
        <v>614</v>
      </c>
      <c r="E3" s="6" t="s">
        <v>616</v>
      </c>
      <c r="F3" s="6" t="s">
        <v>617</v>
      </c>
      <c r="G3" s="6" t="s">
        <v>616</v>
      </c>
      <c r="H3" s="6" t="s">
        <v>617</v>
      </c>
      <c r="I3" s="6" t="s">
        <v>617</v>
      </c>
      <c r="J3" s="6" t="s">
        <v>617</v>
      </c>
      <c r="K3" s="6" t="s">
        <v>617</v>
      </c>
      <c r="L3" s="5" t="s">
        <v>618</v>
      </c>
    </row>
    <row r="4" spans="1:12" ht="61.5" customHeight="1">
      <c r="A4" s="70" t="s">
        <v>619</v>
      </c>
      <c r="B4" s="5" t="s">
        <v>614</v>
      </c>
      <c r="C4" s="5" t="s">
        <v>615</v>
      </c>
      <c r="D4" s="5" t="s">
        <v>614</v>
      </c>
      <c r="E4" s="6" t="s">
        <v>620</v>
      </c>
      <c r="F4" s="6" t="s">
        <v>617</v>
      </c>
      <c r="G4" s="6" t="s">
        <v>620</v>
      </c>
      <c r="H4" s="6" t="s">
        <v>620</v>
      </c>
      <c r="I4" s="6" t="s">
        <v>620</v>
      </c>
      <c r="J4" s="6" t="s">
        <v>620</v>
      </c>
      <c r="K4" s="6" t="s">
        <v>620</v>
      </c>
      <c r="L4" s="5" t="s">
        <v>618</v>
      </c>
    </row>
    <row r="5" spans="1:12" ht="51" customHeight="1">
      <c r="A5" s="84" t="s">
        <v>621</v>
      </c>
      <c r="B5" s="5" t="s">
        <v>614</v>
      </c>
      <c r="C5" s="5" t="s">
        <v>615</v>
      </c>
      <c r="D5" s="5" t="s">
        <v>614</v>
      </c>
      <c r="E5" s="6" t="s">
        <v>620</v>
      </c>
      <c r="F5" s="6" t="s">
        <v>617</v>
      </c>
      <c r="G5" s="6" t="s">
        <v>620</v>
      </c>
      <c r="H5" s="6" t="s">
        <v>620</v>
      </c>
      <c r="I5" s="6" t="s">
        <v>620</v>
      </c>
      <c r="J5" s="6" t="s">
        <v>620</v>
      </c>
      <c r="K5" s="6" t="s">
        <v>620</v>
      </c>
      <c r="L5" s="5" t="s">
        <v>618</v>
      </c>
    </row>
    <row r="6" spans="1:12" ht="52.5" customHeight="1">
      <c r="A6" s="5" t="s">
        <v>622</v>
      </c>
      <c r="B6" s="5" t="s">
        <v>614</v>
      </c>
      <c r="C6" s="5" t="s">
        <v>615</v>
      </c>
      <c r="D6" s="5" t="s">
        <v>614</v>
      </c>
      <c r="E6" s="6" t="s">
        <v>616</v>
      </c>
      <c r="F6" s="6" t="s">
        <v>617</v>
      </c>
      <c r="G6" s="6" t="s">
        <v>616</v>
      </c>
      <c r="H6" s="6" t="s">
        <v>617</v>
      </c>
      <c r="I6" s="6" t="s">
        <v>617</v>
      </c>
      <c r="J6" s="6" t="s">
        <v>617</v>
      </c>
      <c r="K6" s="6" t="s">
        <v>617</v>
      </c>
      <c r="L6" s="5" t="s">
        <v>618</v>
      </c>
    </row>
    <row r="7" spans="1:12" ht="51" customHeight="1">
      <c r="A7" s="5" t="s">
        <v>623</v>
      </c>
      <c r="B7" s="5" t="s">
        <v>614</v>
      </c>
      <c r="C7" s="5" t="s">
        <v>615</v>
      </c>
      <c r="D7" s="5" t="s">
        <v>614</v>
      </c>
      <c r="E7" s="6" t="s">
        <v>616</v>
      </c>
      <c r="F7" s="6" t="s">
        <v>617</v>
      </c>
      <c r="G7" s="6" t="s">
        <v>616</v>
      </c>
      <c r="H7" s="6" t="s">
        <v>617</v>
      </c>
      <c r="I7" s="6" t="s">
        <v>617</v>
      </c>
      <c r="J7" s="6" t="s">
        <v>617</v>
      </c>
      <c r="K7" s="6" t="s">
        <v>617</v>
      </c>
      <c r="L7" s="5" t="s">
        <v>618</v>
      </c>
    </row>
    <row r="8" spans="1:12" ht="45.75" customHeight="1">
      <c r="A8" s="5" t="s">
        <v>624</v>
      </c>
      <c r="B8" s="5" t="s">
        <v>614</v>
      </c>
      <c r="C8" s="5" t="s">
        <v>615</v>
      </c>
      <c r="D8" s="5" t="s">
        <v>614</v>
      </c>
      <c r="E8" s="6" t="s">
        <v>616</v>
      </c>
      <c r="F8" s="6" t="s">
        <v>617</v>
      </c>
      <c r="G8" s="6" t="s">
        <v>616</v>
      </c>
      <c r="H8" s="6" t="s">
        <v>617</v>
      </c>
      <c r="I8" s="6" t="s">
        <v>617</v>
      </c>
      <c r="J8" s="6" t="s">
        <v>617</v>
      </c>
      <c r="K8" s="6" t="s">
        <v>617</v>
      </c>
      <c r="L8" s="5" t="s">
        <v>618</v>
      </c>
    </row>
    <row r="9" spans="1:12" ht="72" customHeight="1">
      <c r="A9" s="5" t="s">
        <v>625</v>
      </c>
      <c r="B9" s="5" t="s">
        <v>614</v>
      </c>
      <c r="C9" s="5" t="s">
        <v>615</v>
      </c>
      <c r="D9" s="5" t="s">
        <v>614</v>
      </c>
      <c r="E9" s="6" t="s">
        <v>616</v>
      </c>
      <c r="F9" s="6" t="s">
        <v>617</v>
      </c>
      <c r="G9" s="6" t="s">
        <v>616</v>
      </c>
      <c r="H9" s="6" t="s">
        <v>617</v>
      </c>
      <c r="I9" s="6" t="s">
        <v>626</v>
      </c>
      <c r="J9" s="6" t="s">
        <v>626</v>
      </c>
      <c r="K9" s="6" t="s">
        <v>620</v>
      </c>
      <c r="L9" s="5"/>
    </row>
    <row r="10" spans="1:12" ht="72" customHeight="1">
      <c r="A10" s="5" t="s">
        <v>627</v>
      </c>
      <c r="B10" s="5" t="s">
        <v>614</v>
      </c>
      <c r="C10" s="5" t="s">
        <v>615</v>
      </c>
      <c r="D10" s="5" t="s">
        <v>614</v>
      </c>
      <c r="E10" s="6" t="s">
        <v>616</v>
      </c>
      <c r="F10" s="6" t="s">
        <v>617</v>
      </c>
      <c r="G10" s="6" t="s">
        <v>616</v>
      </c>
      <c r="H10" s="6" t="s">
        <v>617</v>
      </c>
      <c r="I10" s="6" t="s">
        <v>626</v>
      </c>
      <c r="J10" s="6" t="s">
        <v>626</v>
      </c>
      <c r="K10" s="6" t="s">
        <v>620</v>
      </c>
      <c r="L10" s="5"/>
    </row>
    <row r="11" spans="1:12" ht="93.75" customHeight="1">
      <c r="A11" s="84" t="s">
        <v>628</v>
      </c>
      <c r="B11" s="5" t="s">
        <v>614</v>
      </c>
      <c r="C11" s="5" t="s">
        <v>615</v>
      </c>
      <c r="D11" s="5" t="s">
        <v>614</v>
      </c>
      <c r="E11" s="6" t="s">
        <v>620</v>
      </c>
      <c r="F11" s="6" t="s">
        <v>617</v>
      </c>
      <c r="G11" s="6" t="s">
        <v>616</v>
      </c>
      <c r="H11" s="6" t="s">
        <v>620</v>
      </c>
      <c r="I11" s="6" t="s">
        <v>629</v>
      </c>
      <c r="J11" s="6" t="s">
        <v>629</v>
      </c>
      <c r="K11" s="6" t="s">
        <v>620</v>
      </c>
      <c r="L11" s="5"/>
    </row>
    <row r="12" spans="1:12" ht="57.75">
      <c r="A12" s="84" t="s">
        <v>630</v>
      </c>
      <c r="B12" s="5" t="s">
        <v>614</v>
      </c>
      <c r="C12" s="5" t="s">
        <v>615</v>
      </c>
      <c r="D12" s="5" t="s">
        <v>614</v>
      </c>
      <c r="E12" s="6" t="s">
        <v>620</v>
      </c>
      <c r="F12" s="6" t="s">
        <v>617</v>
      </c>
      <c r="G12" s="6" t="s">
        <v>616</v>
      </c>
      <c r="H12" s="6" t="s">
        <v>620</v>
      </c>
      <c r="I12" s="6" t="s">
        <v>629</v>
      </c>
      <c r="J12" s="6" t="s">
        <v>629</v>
      </c>
      <c r="K12" s="6" t="s">
        <v>620</v>
      </c>
      <c r="L12" s="5"/>
    </row>
    <row r="13" spans="1:12" ht="43.5">
      <c r="A13" s="5" t="s">
        <v>631</v>
      </c>
      <c r="B13" s="5" t="s">
        <v>614</v>
      </c>
      <c r="C13" s="5" t="s">
        <v>615</v>
      </c>
      <c r="D13" s="5" t="s">
        <v>614</v>
      </c>
      <c r="E13" s="6" t="s">
        <v>617</v>
      </c>
      <c r="F13" s="6" t="s">
        <v>617</v>
      </c>
      <c r="G13" s="6" t="s">
        <v>616</v>
      </c>
      <c r="H13" s="6" t="s">
        <v>616</v>
      </c>
      <c r="I13" s="6" t="s">
        <v>617</v>
      </c>
      <c r="J13" s="6" t="s">
        <v>617</v>
      </c>
      <c r="K13" s="5" t="s">
        <v>632</v>
      </c>
      <c r="L13" s="5"/>
    </row>
    <row r="14" spans="1:12" s="129" customFormat="1">
      <c r="A14" s="130" t="s">
        <v>633</v>
      </c>
      <c r="B14" s="130"/>
      <c r="C14" s="130"/>
      <c r="D14" s="130"/>
      <c r="E14" s="130"/>
      <c r="F14" s="130"/>
      <c r="G14" s="130"/>
      <c r="H14" s="131"/>
      <c r="I14" s="130"/>
      <c r="J14" s="130"/>
      <c r="K14" s="130"/>
      <c r="L14" s="130"/>
    </row>
    <row r="20" spans="1:1" hidden="1">
      <c r="A20" t="s">
        <v>634</v>
      </c>
    </row>
    <row r="21" spans="1:1" hidden="1">
      <c r="A21" s="73" t="s">
        <v>635</v>
      </c>
    </row>
    <row r="22" spans="1:1" hidden="1">
      <c r="A22" s="74" t="s">
        <v>615</v>
      </c>
    </row>
    <row r="23" spans="1:1" hidden="1">
      <c r="A23" s="73" t="s">
        <v>636</v>
      </c>
    </row>
    <row r="24" spans="1:1" hidden="1">
      <c r="A24" s="74" t="s">
        <v>637</v>
      </c>
    </row>
    <row r="25" spans="1:1" hidden="1">
      <c r="A25" s="73" t="s">
        <v>638</v>
      </c>
    </row>
    <row r="26" spans="1:1" hidden="1">
      <c r="A26" s="74" t="s">
        <v>639</v>
      </c>
    </row>
    <row r="27" spans="1:1" hidden="1">
      <c r="A27" t="s">
        <v>614</v>
      </c>
    </row>
  </sheetData>
  <dataValidations count="2">
    <dataValidation type="list" allowBlank="1" showInputMessage="1" showErrorMessage="1" sqref="B3:D14" xr:uid="{1A73CFFF-2A44-4BF0-8A38-949204C51CBA}">
      <formula1>$A$21:$A$27</formula1>
    </dataValidation>
    <dataValidation allowBlank="1" showInputMessage="1" showErrorMessage="1" sqref="E3:J14 K3:K12" xr:uid="{05368D26-9BF7-4E8D-AB78-FAC6423986C9}"/>
  </dataValidations>
  <pageMargins left="0.7" right="0.7" top="0.75" bottom="0.75" header="0.3" footer="0.3"/>
  <legacy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BB865-2EF1-42F1-BA90-1FB1F3953AD8}">
  <sheetPr>
    <tabColor rgb="FFFF0000"/>
  </sheetPr>
  <dimension ref="A1:M28"/>
  <sheetViews>
    <sheetView workbookViewId="0">
      <selection activeCell="C2" sqref="C2"/>
    </sheetView>
  </sheetViews>
  <sheetFormatPr defaultRowHeight="15"/>
  <cols>
    <col min="1" max="1" width="29.85546875" bestFit="1" customWidth="1"/>
    <col min="2" max="2" width="12.7109375" customWidth="1"/>
    <col min="3" max="3" width="29.85546875" bestFit="1" customWidth="1"/>
    <col min="4" max="5" width="15.140625" bestFit="1" customWidth="1"/>
    <col min="6" max="6" width="15.85546875" bestFit="1" customWidth="1"/>
    <col min="7" max="8" width="11.85546875" bestFit="1" customWidth="1"/>
    <col min="9" max="9" width="16" bestFit="1" customWidth="1"/>
    <col min="10" max="11" width="11.85546875" bestFit="1" customWidth="1"/>
    <col min="12" max="12" width="16.42578125" bestFit="1" customWidth="1"/>
    <col min="13" max="13" width="21.7109375" bestFit="1" customWidth="1"/>
  </cols>
  <sheetData>
    <row r="1" spans="1:13">
      <c r="A1" t="s">
        <v>640</v>
      </c>
      <c r="B1" t="s">
        <v>641</v>
      </c>
      <c r="C1" t="s">
        <v>642</v>
      </c>
      <c r="D1" t="s">
        <v>643</v>
      </c>
      <c r="E1" t="s">
        <v>644</v>
      </c>
      <c r="F1" s="90" t="s">
        <v>645</v>
      </c>
      <c r="G1" s="90" t="s">
        <v>646</v>
      </c>
      <c r="H1" s="90" t="s">
        <v>647</v>
      </c>
      <c r="I1" s="90" t="s">
        <v>648</v>
      </c>
      <c r="J1" s="90" t="s">
        <v>649</v>
      </c>
      <c r="K1" s="90" t="s">
        <v>650</v>
      </c>
      <c r="L1" s="90" t="s">
        <v>651</v>
      </c>
      <c r="M1" s="90" t="s">
        <v>652</v>
      </c>
    </row>
    <row r="2" spans="1:13">
      <c r="A2" t="s">
        <v>653</v>
      </c>
      <c r="B2" t="s">
        <v>654</v>
      </c>
      <c r="C2" t="s">
        <v>655</v>
      </c>
    </row>
    <row r="3" spans="1:13">
      <c r="A3" t="s">
        <v>656</v>
      </c>
      <c r="B3" t="s">
        <v>636</v>
      </c>
      <c r="C3" t="s">
        <v>657</v>
      </c>
    </row>
    <row r="4" spans="1:13">
      <c r="A4" t="s">
        <v>658</v>
      </c>
      <c r="B4" t="s">
        <v>637</v>
      </c>
      <c r="C4" t="s">
        <v>659</v>
      </c>
    </row>
    <row r="5" spans="1:13">
      <c r="A5" t="s">
        <v>660</v>
      </c>
      <c r="B5" t="s">
        <v>636</v>
      </c>
      <c r="C5" t="s">
        <v>661</v>
      </c>
      <c r="D5" t="s">
        <v>662</v>
      </c>
      <c r="E5" t="s">
        <v>663</v>
      </c>
      <c r="F5" t="s">
        <v>664</v>
      </c>
      <c r="G5" t="s">
        <v>665</v>
      </c>
      <c r="H5" t="s">
        <v>666</v>
      </c>
      <c r="I5" t="s">
        <v>667</v>
      </c>
      <c r="J5" t="s">
        <v>668</v>
      </c>
      <c r="K5" t="s">
        <v>669</v>
      </c>
      <c r="L5" t="s">
        <v>670</v>
      </c>
      <c r="M5" t="s">
        <v>671</v>
      </c>
    </row>
    <row r="6" spans="1:13">
      <c r="A6" t="s">
        <v>672</v>
      </c>
      <c r="B6" t="s">
        <v>636</v>
      </c>
      <c r="C6" t="s">
        <v>661</v>
      </c>
    </row>
    <row r="7" spans="1:13">
      <c r="A7" t="s">
        <v>673</v>
      </c>
      <c r="B7" t="s">
        <v>637</v>
      </c>
      <c r="C7" t="s">
        <v>668</v>
      </c>
    </row>
    <row r="8" spans="1:13">
      <c r="A8" t="s">
        <v>674</v>
      </c>
      <c r="B8" t="s">
        <v>636</v>
      </c>
      <c r="C8" t="s">
        <v>668</v>
      </c>
    </row>
    <row r="9" spans="1:13">
      <c r="A9" t="s">
        <v>675</v>
      </c>
      <c r="B9" t="s">
        <v>636</v>
      </c>
      <c r="C9" t="s">
        <v>664</v>
      </c>
    </row>
    <row r="10" spans="1:13">
      <c r="A10" t="s">
        <v>676</v>
      </c>
      <c r="B10" t="s">
        <v>636</v>
      </c>
      <c r="C10" t="s">
        <v>666</v>
      </c>
    </row>
    <row r="11" spans="1:13">
      <c r="A11" t="s">
        <v>677</v>
      </c>
      <c r="B11" t="s">
        <v>636</v>
      </c>
      <c r="C11" t="s">
        <v>662</v>
      </c>
    </row>
    <row r="12" spans="1:13">
      <c r="A12" t="s">
        <v>678</v>
      </c>
      <c r="B12" t="s">
        <v>636</v>
      </c>
      <c r="C12" t="s">
        <v>663</v>
      </c>
    </row>
    <row r="13" spans="1:13">
      <c r="A13" t="s">
        <v>679</v>
      </c>
      <c r="B13" t="s">
        <v>636</v>
      </c>
      <c r="C13" t="s">
        <v>667</v>
      </c>
    </row>
    <row r="14" spans="1:13">
      <c r="A14" t="s">
        <v>680</v>
      </c>
      <c r="B14" t="s">
        <v>636</v>
      </c>
      <c r="C14" t="s">
        <v>681</v>
      </c>
    </row>
    <row r="15" spans="1:13">
      <c r="A15" t="s">
        <v>682</v>
      </c>
      <c r="B15" t="s">
        <v>636</v>
      </c>
      <c r="C15" t="s">
        <v>683</v>
      </c>
    </row>
    <row r="16" spans="1:13">
      <c r="A16" t="s">
        <v>684</v>
      </c>
      <c r="B16" t="s">
        <v>636</v>
      </c>
      <c r="C16" t="s">
        <v>685</v>
      </c>
    </row>
    <row r="17" spans="1:6">
      <c r="A17" t="s">
        <v>686</v>
      </c>
      <c r="B17" t="s">
        <v>636</v>
      </c>
      <c r="C17" t="s">
        <v>665</v>
      </c>
    </row>
    <row r="18" spans="1:6">
      <c r="A18" t="s">
        <v>687</v>
      </c>
      <c r="B18" t="s">
        <v>636</v>
      </c>
      <c r="C18" t="s">
        <v>688</v>
      </c>
    </row>
    <row r="19" spans="1:6">
      <c r="A19" t="s">
        <v>689</v>
      </c>
      <c r="B19" t="s">
        <v>636</v>
      </c>
      <c r="C19" t="s">
        <v>690</v>
      </c>
    </row>
    <row r="20" spans="1:6">
      <c r="A20" t="s">
        <v>691</v>
      </c>
      <c r="B20" t="s">
        <v>636</v>
      </c>
      <c r="C20" t="s">
        <v>692</v>
      </c>
    </row>
    <row r="21" spans="1:6">
      <c r="A21" t="s">
        <v>693</v>
      </c>
      <c r="B21" t="s">
        <v>636</v>
      </c>
      <c r="C21" t="s">
        <v>694</v>
      </c>
      <c r="F21" s="89"/>
    </row>
    <row r="22" spans="1:6">
      <c r="A22" t="s">
        <v>695</v>
      </c>
      <c r="B22" t="s">
        <v>636</v>
      </c>
      <c r="C22" t="s">
        <v>696</v>
      </c>
    </row>
    <row r="23" spans="1:6">
      <c r="A23" t="s">
        <v>697</v>
      </c>
      <c r="B23" t="s">
        <v>636</v>
      </c>
      <c r="C23" t="s">
        <v>697</v>
      </c>
    </row>
    <row r="24" spans="1:6">
      <c r="A24" t="s">
        <v>698</v>
      </c>
      <c r="B24" t="s">
        <v>636</v>
      </c>
      <c r="C24" t="s">
        <v>669</v>
      </c>
    </row>
    <row r="25" spans="1:6">
      <c r="A25" t="s">
        <v>699</v>
      </c>
      <c r="B25" t="s">
        <v>636</v>
      </c>
      <c r="C25" t="s">
        <v>700</v>
      </c>
    </row>
    <row r="26" spans="1:6">
      <c r="A26" t="s">
        <v>701</v>
      </c>
      <c r="B26" t="s">
        <v>636</v>
      </c>
      <c r="C26" t="s">
        <v>701</v>
      </c>
    </row>
    <row r="27" spans="1:6">
      <c r="A27" t="s">
        <v>702</v>
      </c>
      <c r="B27" t="s">
        <v>637</v>
      </c>
      <c r="C27" t="s">
        <v>659</v>
      </c>
    </row>
    <row r="28" spans="1:6">
      <c r="A28" t="s">
        <v>703</v>
      </c>
      <c r="B28" t="s">
        <v>637</v>
      </c>
      <c r="C28" t="s">
        <v>703</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A494C7A9-D6E4-4C57-931F-3B958EE8264E}">
          <x14:formula1>
            <xm:f>'User Roles'!$A$2:$A$7</xm:f>
          </x14:formula1>
          <xm:sqref>B2:B28</xm:sqref>
        </x14:dataValidation>
        <x14:dataValidation type="list" allowBlank="1" showInputMessage="1" showErrorMessage="1" xr:uid="{45562A65-A0D3-479D-991A-F3B568E6A5FF}">
          <x14:formula1>
            <xm:f>Departments!$A$2:$A$26</xm:f>
          </x14:formula1>
          <xm:sqref>C2:K28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CC277-FF22-48A9-90E0-A8C04CDD815C}">
  <sheetPr>
    <tabColor rgb="FFFF0000"/>
  </sheetPr>
  <dimension ref="A1:T20"/>
  <sheetViews>
    <sheetView showGridLines="0" tabSelected="1" topLeftCell="A11" workbookViewId="0">
      <selection activeCell="B16" sqref="B16"/>
    </sheetView>
  </sheetViews>
  <sheetFormatPr defaultRowHeight="15"/>
  <cols>
    <col min="1" max="1" width="32.85546875" bestFit="1" customWidth="1"/>
    <col min="2" max="2" width="14.28515625" bestFit="1" customWidth="1"/>
    <col min="3" max="4" width="15.85546875" bestFit="1" customWidth="1"/>
    <col min="5" max="5" width="15.7109375" bestFit="1" customWidth="1"/>
    <col min="6" max="6" width="13.42578125" customWidth="1"/>
    <col min="7" max="7" width="11.140625" bestFit="1" customWidth="1"/>
    <col min="8" max="8" width="11.28515625" bestFit="1" customWidth="1"/>
    <col min="9" max="9" width="19.28515625" bestFit="1" customWidth="1"/>
    <col min="10" max="10" width="19" bestFit="1" customWidth="1"/>
    <col min="11" max="11" width="10.85546875" bestFit="1" customWidth="1"/>
    <col min="12" max="12" width="17.5703125" bestFit="1" customWidth="1"/>
    <col min="13" max="13" width="22.85546875" bestFit="1" customWidth="1"/>
    <col min="14" max="14" width="13.140625" bestFit="1" customWidth="1"/>
    <col min="15" max="15" width="30.7109375" bestFit="1" customWidth="1"/>
    <col min="16" max="16" width="24.7109375" bestFit="1" customWidth="1"/>
    <col min="17" max="17" width="11.5703125" bestFit="1" customWidth="1"/>
    <col min="18" max="18" width="16.42578125" bestFit="1" customWidth="1"/>
    <col min="20" max="20" width="19.7109375" bestFit="1" customWidth="1"/>
  </cols>
  <sheetData>
    <row r="1" spans="1:20">
      <c r="A1" t="s">
        <v>704</v>
      </c>
      <c r="B1" s="72" t="s">
        <v>705</v>
      </c>
      <c r="C1" s="72" t="s">
        <v>706</v>
      </c>
      <c r="D1" s="72" t="s">
        <v>707</v>
      </c>
      <c r="E1" s="72" t="s">
        <v>708</v>
      </c>
      <c r="F1" s="72" t="s">
        <v>709</v>
      </c>
      <c r="G1" s="72" t="s">
        <v>710</v>
      </c>
      <c r="H1" s="72" t="s">
        <v>711</v>
      </c>
      <c r="I1" s="72" t="s">
        <v>712</v>
      </c>
      <c r="J1" s="72" t="s">
        <v>608</v>
      </c>
      <c r="K1" s="71" t="s">
        <v>609</v>
      </c>
      <c r="L1" s="72" t="s">
        <v>713</v>
      </c>
      <c r="M1" s="72" t="s">
        <v>714</v>
      </c>
      <c r="N1" s="72" t="s">
        <v>715</v>
      </c>
      <c r="O1" s="72" t="s">
        <v>716</v>
      </c>
      <c r="P1" s="72" t="s">
        <v>717</v>
      </c>
      <c r="Q1" s="72" t="s">
        <v>718</v>
      </c>
      <c r="R1" s="72" t="s">
        <v>719</v>
      </c>
      <c r="S1" s="83" t="s">
        <v>720</v>
      </c>
      <c r="T1" s="83" t="s">
        <v>721</v>
      </c>
    </row>
    <row r="2" spans="1:20">
      <c r="A2" s="73" t="s">
        <v>635</v>
      </c>
      <c r="B2" t="s">
        <v>722</v>
      </c>
      <c r="C2" t="s">
        <v>722</v>
      </c>
      <c r="D2" t="s">
        <v>722</v>
      </c>
      <c r="E2" t="s">
        <v>722</v>
      </c>
      <c r="F2" t="s">
        <v>722</v>
      </c>
      <c r="G2" t="s">
        <v>722</v>
      </c>
      <c r="H2" t="s">
        <v>722</v>
      </c>
      <c r="I2" t="s">
        <v>722</v>
      </c>
      <c r="J2" t="s">
        <v>722</v>
      </c>
      <c r="K2" t="s">
        <v>722</v>
      </c>
      <c r="L2" t="s">
        <v>722</v>
      </c>
      <c r="M2" t="s">
        <v>722</v>
      </c>
      <c r="N2" t="s">
        <v>722</v>
      </c>
      <c r="O2" t="s">
        <v>722</v>
      </c>
      <c r="P2" t="s">
        <v>722</v>
      </c>
      <c r="Q2" t="s">
        <v>722</v>
      </c>
      <c r="R2" t="s">
        <v>722</v>
      </c>
      <c r="S2" t="s">
        <v>722</v>
      </c>
      <c r="T2" t="s">
        <v>722</v>
      </c>
    </row>
    <row r="3" spans="1:20">
      <c r="A3" s="74" t="s">
        <v>654</v>
      </c>
      <c r="B3" t="s">
        <v>722</v>
      </c>
      <c r="C3" t="s">
        <v>722</v>
      </c>
      <c r="D3" t="s">
        <v>722</v>
      </c>
      <c r="E3" t="s">
        <v>723</v>
      </c>
      <c r="F3" t="s">
        <v>722</v>
      </c>
      <c r="G3" t="s">
        <v>722</v>
      </c>
      <c r="H3" t="s">
        <v>722</v>
      </c>
      <c r="I3" t="s">
        <v>722</v>
      </c>
      <c r="J3" t="s">
        <v>722</v>
      </c>
      <c r="K3" t="s">
        <v>722</v>
      </c>
      <c r="L3" t="s">
        <v>722</v>
      </c>
      <c r="M3" t="s">
        <v>722</v>
      </c>
      <c r="N3" t="s">
        <v>722</v>
      </c>
      <c r="O3" t="s">
        <v>722</v>
      </c>
      <c r="P3" t="s">
        <v>722</v>
      </c>
      <c r="Q3" t="s">
        <v>722</v>
      </c>
      <c r="R3" t="s">
        <v>722</v>
      </c>
      <c r="S3" t="s">
        <v>723</v>
      </c>
      <c r="T3" t="s">
        <v>723</v>
      </c>
    </row>
    <row r="4" spans="1:20">
      <c r="A4" s="73" t="s">
        <v>636</v>
      </c>
      <c r="B4" t="s">
        <v>722</v>
      </c>
      <c r="C4" t="s">
        <v>722</v>
      </c>
      <c r="D4" t="s">
        <v>722</v>
      </c>
      <c r="E4" t="s">
        <v>723</v>
      </c>
      <c r="F4" t="s">
        <v>722</v>
      </c>
      <c r="G4" t="s">
        <v>724</v>
      </c>
      <c r="H4" t="s">
        <v>724</v>
      </c>
      <c r="I4" t="s">
        <v>724</v>
      </c>
      <c r="J4" t="s">
        <v>724</v>
      </c>
      <c r="K4" t="s">
        <v>723</v>
      </c>
      <c r="L4" t="s">
        <v>724</v>
      </c>
      <c r="M4" t="s">
        <v>724</v>
      </c>
      <c r="N4" t="s">
        <v>724</v>
      </c>
      <c r="O4" t="s">
        <v>724</v>
      </c>
      <c r="P4" t="s">
        <v>724</v>
      </c>
      <c r="Q4" t="s">
        <v>723</v>
      </c>
      <c r="R4" t="s">
        <v>723</v>
      </c>
      <c r="S4" t="s">
        <v>723</v>
      </c>
      <c r="T4" t="s">
        <v>723</v>
      </c>
    </row>
    <row r="5" spans="1:20">
      <c r="A5" s="74" t="s">
        <v>637</v>
      </c>
      <c r="B5" t="s">
        <v>722</v>
      </c>
      <c r="C5" t="s">
        <v>722</v>
      </c>
      <c r="D5" t="s">
        <v>723</v>
      </c>
      <c r="E5" t="s">
        <v>723</v>
      </c>
      <c r="F5" t="s">
        <v>722</v>
      </c>
      <c r="G5" t="s">
        <v>724</v>
      </c>
      <c r="H5" t="s">
        <v>722</v>
      </c>
      <c r="I5" t="s">
        <v>722</v>
      </c>
      <c r="J5" t="s">
        <v>725</v>
      </c>
      <c r="K5" t="s">
        <v>723</v>
      </c>
      <c r="L5" t="s">
        <v>725</v>
      </c>
      <c r="M5" t="s">
        <v>725</v>
      </c>
      <c r="N5" t="s">
        <v>722</v>
      </c>
      <c r="O5" t="s">
        <v>724</v>
      </c>
      <c r="P5" t="s">
        <v>723</v>
      </c>
      <c r="Q5" t="s">
        <v>723</v>
      </c>
      <c r="R5" t="s">
        <v>723</v>
      </c>
      <c r="S5" t="s">
        <v>723</v>
      </c>
      <c r="T5" t="s">
        <v>723</v>
      </c>
    </row>
    <row r="6" spans="1:20">
      <c r="A6" s="73" t="s">
        <v>638</v>
      </c>
      <c r="B6" t="s">
        <v>722</v>
      </c>
      <c r="C6" t="s">
        <v>722</v>
      </c>
      <c r="D6" t="s">
        <v>723</v>
      </c>
      <c r="E6" t="s">
        <v>723</v>
      </c>
      <c r="F6" t="s">
        <v>722</v>
      </c>
      <c r="G6" t="s">
        <v>723</v>
      </c>
      <c r="H6" t="s">
        <v>723</v>
      </c>
      <c r="I6" t="s">
        <v>723</v>
      </c>
      <c r="J6" t="s">
        <v>723</v>
      </c>
      <c r="K6" t="s">
        <v>723</v>
      </c>
      <c r="L6" t="s">
        <v>723</v>
      </c>
      <c r="M6" t="s">
        <v>723</v>
      </c>
      <c r="N6" t="s">
        <v>723</v>
      </c>
      <c r="O6" t="s">
        <v>723</v>
      </c>
      <c r="P6" t="s">
        <v>723</v>
      </c>
      <c r="Q6" t="s">
        <v>723</v>
      </c>
      <c r="R6" t="s">
        <v>722</v>
      </c>
      <c r="S6" t="s">
        <v>723</v>
      </c>
      <c r="T6" t="s">
        <v>723</v>
      </c>
    </row>
    <row r="7" spans="1:20">
      <c r="A7" s="74" t="s">
        <v>639</v>
      </c>
      <c r="B7" t="s">
        <v>722</v>
      </c>
      <c r="C7" t="s">
        <v>722</v>
      </c>
      <c r="D7" t="s">
        <v>723</v>
      </c>
      <c r="E7" t="s">
        <v>723</v>
      </c>
      <c r="F7" t="s">
        <v>722</v>
      </c>
      <c r="G7" t="s">
        <v>723</v>
      </c>
      <c r="H7" t="s">
        <v>723</v>
      </c>
      <c r="I7" t="s">
        <v>723</v>
      </c>
      <c r="J7" t="s">
        <v>723</v>
      </c>
      <c r="K7" t="s">
        <v>723</v>
      </c>
      <c r="L7" t="s">
        <v>723</v>
      </c>
      <c r="M7" t="s">
        <v>723</v>
      </c>
      <c r="N7" t="s">
        <v>723</v>
      </c>
      <c r="O7" t="s">
        <v>723</v>
      </c>
      <c r="P7" t="s">
        <v>723</v>
      </c>
      <c r="Q7" t="s">
        <v>723</v>
      </c>
      <c r="R7" t="s">
        <v>723</v>
      </c>
      <c r="S7" t="s">
        <v>723</v>
      </c>
      <c r="T7" t="s">
        <v>723</v>
      </c>
    </row>
    <row r="9" spans="1:20">
      <c r="A9" t="s">
        <v>725</v>
      </c>
      <c r="B9" t="s">
        <v>726</v>
      </c>
    </row>
    <row r="10" spans="1:20">
      <c r="A10" t="s">
        <v>724</v>
      </c>
      <c r="B10" t="s">
        <v>727</v>
      </c>
    </row>
    <row r="11" spans="1:20">
      <c r="A11" t="s">
        <v>722</v>
      </c>
      <c r="B11" t="s">
        <v>728</v>
      </c>
    </row>
    <row r="12" spans="1:20">
      <c r="A12" t="s">
        <v>723</v>
      </c>
      <c r="B12" t="s">
        <v>729</v>
      </c>
    </row>
    <row r="14" spans="1:20">
      <c r="A14" s="160" t="s">
        <v>635</v>
      </c>
      <c r="B14" s="158" t="s">
        <v>730</v>
      </c>
      <c r="C14" s="159"/>
      <c r="D14" s="159"/>
      <c r="E14" s="159"/>
      <c r="F14" s="159"/>
      <c r="G14" s="159"/>
      <c r="H14" s="159"/>
      <c r="I14" s="159"/>
    </row>
    <row r="15" spans="1:20" ht="63" customHeight="1">
      <c r="A15" s="160"/>
      <c r="B15" s="159"/>
      <c r="C15" s="159"/>
      <c r="D15" s="159"/>
      <c r="E15" s="159"/>
      <c r="F15" s="159"/>
      <c r="G15" s="159"/>
      <c r="H15" s="159"/>
      <c r="I15" s="159"/>
    </row>
    <row r="16" spans="1:20" ht="116.25" customHeight="1">
      <c r="A16" s="87" t="s">
        <v>731</v>
      </c>
      <c r="B16" s="158" t="s">
        <v>732</v>
      </c>
      <c r="C16" s="159"/>
      <c r="D16" s="159"/>
      <c r="E16" s="159"/>
      <c r="F16" s="159"/>
      <c r="G16" s="159"/>
      <c r="H16" s="159"/>
      <c r="I16" s="159"/>
    </row>
    <row r="17" spans="1:9" ht="63.75" customHeight="1">
      <c r="A17" s="85" t="s">
        <v>636</v>
      </c>
      <c r="B17" s="158" t="s">
        <v>733</v>
      </c>
      <c r="C17" s="159"/>
      <c r="D17" s="159"/>
      <c r="E17" s="159"/>
      <c r="F17" s="159"/>
      <c r="G17" s="159"/>
      <c r="H17" s="159"/>
      <c r="I17" s="159"/>
    </row>
    <row r="18" spans="1:9" ht="63.75" customHeight="1">
      <c r="A18" s="86" t="s">
        <v>637</v>
      </c>
      <c r="B18" s="158" t="s">
        <v>734</v>
      </c>
      <c r="C18" s="159"/>
      <c r="D18" s="159"/>
      <c r="E18" s="159"/>
      <c r="F18" s="159"/>
      <c r="G18" s="159"/>
      <c r="H18" s="159"/>
      <c r="I18" s="159"/>
    </row>
    <row r="19" spans="1:9" ht="63.75" customHeight="1">
      <c r="A19" s="85" t="s">
        <v>638</v>
      </c>
      <c r="B19" s="158" t="s">
        <v>735</v>
      </c>
      <c r="C19" s="159"/>
      <c r="D19" s="159"/>
      <c r="E19" s="159"/>
      <c r="F19" s="159"/>
      <c r="G19" s="159"/>
      <c r="H19" s="159"/>
      <c r="I19" s="159"/>
    </row>
    <row r="20" spans="1:9">
      <c r="A20" s="86" t="s">
        <v>639</v>
      </c>
      <c r="B20" s="158" t="s">
        <v>736</v>
      </c>
      <c r="C20" s="159"/>
      <c r="D20" s="159"/>
      <c r="E20" s="159"/>
      <c r="F20" s="159"/>
      <c r="G20" s="159"/>
      <c r="H20" s="159"/>
      <c r="I20" s="159"/>
    </row>
  </sheetData>
  <mergeCells count="7">
    <mergeCell ref="B19:I19"/>
    <mergeCell ref="B20:I20"/>
    <mergeCell ref="B14:I15"/>
    <mergeCell ref="A14:A15"/>
    <mergeCell ref="B16:I16"/>
    <mergeCell ref="B17:I17"/>
    <mergeCell ref="B18:I18"/>
  </mergeCells>
  <dataValidations count="1">
    <dataValidation type="list" allowBlank="1" showInputMessage="1" showErrorMessage="1" sqref="B2:R7 S2:T2" xr:uid="{3E5EEE30-D9A6-413C-9CDA-14E501D87FE2}">
      <formula1>$A$9:$A$12</formula1>
    </dataValidation>
  </dataValidation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7A19F-4F81-4769-B155-1334CA4D8825}">
  <sheetPr>
    <tabColor rgb="FFFF0000"/>
  </sheetPr>
  <dimension ref="A1:G26"/>
  <sheetViews>
    <sheetView workbookViewId="0">
      <pane xSplit="1" topLeftCell="B7" activePane="topRight" state="frozen"/>
      <selection pane="topRight" activeCell="A10" sqref="A10:A11"/>
    </sheetView>
  </sheetViews>
  <sheetFormatPr defaultRowHeight="15"/>
  <cols>
    <col min="1" max="1" width="32.140625" style="1" bestFit="1" customWidth="1"/>
    <col min="2" max="2" width="66" customWidth="1"/>
    <col min="3" max="7" width="73.140625" bestFit="1" customWidth="1"/>
  </cols>
  <sheetData>
    <row r="1" spans="1:7" s="5" customFormat="1">
      <c r="A1" s="75" t="s">
        <v>737</v>
      </c>
      <c r="B1" s="76" t="s">
        <v>738</v>
      </c>
      <c r="C1" s="79" t="s">
        <v>739</v>
      </c>
      <c r="D1" s="79" t="s">
        <v>740</v>
      </c>
      <c r="E1" s="79" t="s">
        <v>741</v>
      </c>
      <c r="F1" s="79" t="s">
        <v>742</v>
      </c>
      <c r="G1" s="79" t="s">
        <v>743</v>
      </c>
    </row>
    <row r="2" spans="1:7" s="5" customFormat="1" ht="28.5">
      <c r="A2" s="77" t="s">
        <v>655</v>
      </c>
      <c r="B2" s="97"/>
      <c r="C2" s="97"/>
      <c r="D2" s="98" t="s">
        <v>744</v>
      </c>
      <c r="E2" s="98" t="s">
        <v>745</v>
      </c>
      <c r="F2" s="98" t="s">
        <v>746</v>
      </c>
      <c r="G2" s="97"/>
    </row>
    <row r="3" spans="1:7" s="5" customFormat="1">
      <c r="A3" s="77" t="s">
        <v>657</v>
      </c>
      <c r="B3" s="77"/>
      <c r="C3" s="80"/>
      <c r="D3" s="80" t="s">
        <v>747</v>
      </c>
      <c r="E3" s="80"/>
      <c r="F3" s="80"/>
      <c r="G3" s="80"/>
    </row>
    <row r="4" spans="1:7" s="5" customFormat="1" ht="28.5">
      <c r="A4" s="77" t="s">
        <v>661</v>
      </c>
      <c r="B4" s="77"/>
      <c r="C4" s="80"/>
      <c r="D4" s="77" t="s">
        <v>748</v>
      </c>
      <c r="E4" s="80"/>
      <c r="F4" s="80"/>
      <c r="G4" s="80"/>
    </row>
    <row r="5" spans="1:7" s="5" customFormat="1" ht="42.75">
      <c r="A5" s="77" t="s">
        <v>668</v>
      </c>
      <c r="B5" s="77"/>
      <c r="C5" s="80"/>
      <c r="D5" s="77" t="s">
        <v>749</v>
      </c>
      <c r="E5" s="80"/>
      <c r="F5" s="80"/>
      <c r="G5" s="80"/>
    </row>
    <row r="6" spans="1:7" s="5" customFormat="1">
      <c r="A6" s="77" t="s">
        <v>664</v>
      </c>
      <c r="B6" s="77"/>
      <c r="C6" s="80"/>
      <c r="D6" s="80" t="s">
        <v>750</v>
      </c>
      <c r="E6" s="80"/>
      <c r="F6" s="80"/>
      <c r="G6" s="80"/>
    </row>
    <row r="7" spans="1:7" s="5" customFormat="1" ht="28.5">
      <c r="A7" s="77" t="s">
        <v>666</v>
      </c>
      <c r="B7" s="77"/>
      <c r="C7" s="80"/>
      <c r="D7" s="77" t="s">
        <v>751</v>
      </c>
      <c r="E7" s="80"/>
      <c r="F7" s="80"/>
      <c r="G7" s="80"/>
    </row>
    <row r="8" spans="1:7" s="5" customFormat="1">
      <c r="A8" s="77" t="s">
        <v>662</v>
      </c>
      <c r="B8" s="77"/>
      <c r="C8" s="80"/>
      <c r="D8" s="80"/>
      <c r="E8" s="80"/>
      <c r="F8" s="80"/>
      <c r="G8" s="80"/>
    </row>
    <row r="9" spans="1:7" s="5" customFormat="1" ht="42.75">
      <c r="A9" s="77" t="s">
        <v>663</v>
      </c>
      <c r="B9" s="77"/>
      <c r="C9" s="80"/>
      <c r="D9" s="77" t="s">
        <v>752</v>
      </c>
      <c r="E9" s="80"/>
      <c r="F9" s="80"/>
      <c r="G9" s="80"/>
    </row>
    <row r="10" spans="1:7" s="5" customFormat="1" ht="28.5">
      <c r="A10" s="77" t="s">
        <v>667</v>
      </c>
      <c r="B10" s="77"/>
      <c r="C10" s="80"/>
      <c r="D10" s="77" t="s">
        <v>753</v>
      </c>
      <c r="E10" s="80"/>
      <c r="F10" s="80"/>
      <c r="G10" s="80"/>
    </row>
    <row r="11" spans="1:7" s="5" customFormat="1">
      <c r="A11" s="77" t="s">
        <v>681</v>
      </c>
      <c r="B11" s="77"/>
      <c r="C11" s="80"/>
      <c r="D11" s="80" t="s">
        <v>754</v>
      </c>
      <c r="E11" s="80"/>
      <c r="F11" s="80"/>
      <c r="G11" s="80"/>
    </row>
    <row r="12" spans="1:7" s="5" customFormat="1">
      <c r="A12" s="77" t="s">
        <v>683</v>
      </c>
      <c r="B12" s="77"/>
      <c r="C12" s="80"/>
      <c r="D12" s="80" t="s">
        <v>755</v>
      </c>
      <c r="E12" s="80"/>
      <c r="F12" s="80"/>
      <c r="G12" s="80"/>
    </row>
    <row r="13" spans="1:7" s="5" customFormat="1">
      <c r="A13" s="77" t="s">
        <v>685</v>
      </c>
      <c r="B13" s="77"/>
      <c r="C13" s="80"/>
      <c r="D13" s="80" t="s">
        <v>756</v>
      </c>
      <c r="E13" s="80"/>
      <c r="F13" s="80"/>
      <c r="G13" s="80"/>
    </row>
    <row r="14" spans="1:7" s="5" customFormat="1" ht="28.5">
      <c r="A14" s="77" t="s">
        <v>665</v>
      </c>
      <c r="B14" s="77"/>
      <c r="C14" s="80"/>
      <c r="D14" s="77" t="s">
        <v>757</v>
      </c>
      <c r="E14" s="80"/>
      <c r="F14" s="80"/>
      <c r="G14" s="80"/>
    </row>
    <row r="15" spans="1:7" s="5" customFormat="1">
      <c r="A15" s="77" t="s">
        <v>688</v>
      </c>
      <c r="B15" s="77"/>
      <c r="C15" s="80"/>
      <c r="D15" s="80" t="s">
        <v>758</v>
      </c>
      <c r="E15" s="80"/>
      <c r="F15" s="80"/>
      <c r="G15" s="80"/>
    </row>
    <row r="16" spans="1:7" s="5" customFormat="1">
      <c r="A16" s="77" t="s">
        <v>690</v>
      </c>
      <c r="B16" s="77"/>
      <c r="C16" s="80"/>
      <c r="D16" s="80" t="s">
        <v>759</v>
      </c>
      <c r="E16" s="80"/>
      <c r="F16" s="80"/>
      <c r="G16" s="80"/>
    </row>
    <row r="17" spans="1:7" s="5" customFormat="1">
      <c r="A17" s="77" t="s">
        <v>692</v>
      </c>
      <c r="B17" s="77"/>
      <c r="C17" s="80"/>
      <c r="D17" s="80" t="s">
        <v>760</v>
      </c>
      <c r="E17" s="80"/>
      <c r="F17" s="80"/>
      <c r="G17" s="80"/>
    </row>
    <row r="18" spans="1:7" s="5" customFormat="1">
      <c r="A18" s="77" t="s">
        <v>694</v>
      </c>
      <c r="B18" s="77"/>
      <c r="C18" s="80"/>
      <c r="D18" s="80" t="s">
        <v>761</v>
      </c>
      <c r="E18" s="80"/>
      <c r="F18" s="80"/>
      <c r="G18" s="80"/>
    </row>
    <row r="19" spans="1:7" s="5" customFormat="1">
      <c r="A19" s="77" t="s">
        <v>696</v>
      </c>
      <c r="B19" s="77" t="s">
        <v>143</v>
      </c>
      <c r="C19" s="80"/>
      <c r="D19" s="80" t="s">
        <v>762</v>
      </c>
      <c r="E19" s="80"/>
      <c r="F19" s="80"/>
      <c r="G19" s="80"/>
    </row>
    <row r="20" spans="1:7" s="5" customFormat="1">
      <c r="A20" s="77" t="s">
        <v>697</v>
      </c>
      <c r="B20" s="77" t="s">
        <v>143</v>
      </c>
      <c r="C20" s="80"/>
      <c r="D20" s="80" t="s">
        <v>763</v>
      </c>
      <c r="E20" s="80"/>
      <c r="F20" s="80"/>
      <c r="G20" s="80"/>
    </row>
    <row r="21" spans="1:7" s="5" customFormat="1" ht="28.5">
      <c r="A21" s="77" t="s">
        <v>669</v>
      </c>
      <c r="B21" s="77"/>
      <c r="C21" s="80"/>
      <c r="D21" s="77" t="s">
        <v>764</v>
      </c>
      <c r="E21" s="80"/>
      <c r="F21" s="80"/>
      <c r="G21" s="80"/>
    </row>
    <row r="22" spans="1:7" s="5" customFormat="1">
      <c r="A22" s="77" t="s">
        <v>700</v>
      </c>
      <c r="B22" s="77" t="s">
        <v>143</v>
      </c>
      <c r="C22" s="80"/>
      <c r="D22" s="80"/>
      <c r="E22" s="80"/>
      <c r="F22" s="80"/>
      <c r="G22" s="80"/>
    </row>
    <row r="23" spans="1:7" s="5" customFormat="1">
      <c r="A23" s="77" t="s">
        <v>702</v>
      </c>
      <c r="B23" s="77"/>
      <c r="C23" s="77"/>
      <c r="D23" s="77"/>
      <c r="E23" s="80"/>
      <c r="F23" s="80"/>
      <c r="G23" s="80"/>
    </row>
    <row r="24" spans="1:7" s="5" customFormat="1" ht="28.5">
      <c r="A24" s="77" t="s">
        <v>765</v>
      </c>
      <c r="B24" s="77" t="s">
        <v>143</v>
      </c>
      <c r="C24" s="80"/>
      <c r="D24" s="77" t="s">
        <v>748</v>
      </c>
      <c r="E24" s="80"/>
      <c r="F24" s="80"/>
      <c r="G24" s="80"/>
    </row>
    <row r="25" spans="1:7" s="5" customFormat="1">
      <c r="A25" s="78" t="s">
        <v>701</v>
      </c>
      <c r="B25" s="78" t="s">
        <v>143</v>
      </c>
      <c r="C25" s="81"/>
      <c r="D25" s="81"/>
      <c r="E25" s="81"/>
      <c r="F25" s="81"/>
      <c r="G25" s="81"/>
    </row>
    <row r="26" spans="1:7" s="5" customFormat="1" ht="42.75">
      <c r="A26" s="77" t="s">
        <v>703</v>
      </c>
      <c r="B26" s="77"/>
      <c r="C26" s="80"/>
      <c r="D26" s="77" t="s">
        <v>766</v>
      </c>
      <c r="E26" s="80"/>
      <c r="F26" s="80"/>
      <c r="G26" s="80"/>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50FE4-97E2-4332-A4CB-5A5FB1EB753F}">
  <dimension ref="A1"/>
  <sheetViews>
    <sheetView workbookViewId="0">
      <selection activeCell="G31" sqref="G31"/>
    </sheetView>
  </sheetViews>
  <sheetFormatPr defaultRowHeight="1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64005-F413-49A9-8399-2B0A83B455ED}">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1BB01258C17F4EBFE33147250F13AF" ma:contentTypeVersion="6" ma:contentTypeDescription="Create a new document." ma:contentTypeScope="" ma:versionID="9647ca28c71d32e6015dd8e3d5a336a9">
  <xsd:schema xmlns:xsd="http://www.w3.org/2001/XMLSchema" xmlns:xs="http://www.w3.org/2001/XMLSchema" xmlns:p="http://schemas.microsoft.com/office/2006/metadata/properties" xmlns:ns2="5e4e9736-8cd1-4723-b5c8-e51abb8c0393" xmlns:ns3="6f011607-b6ca-4f04-8963-71420e478557" targetNamespace="http://schemas.microsoft.com/office/2006/metadata/properties" ma:root="true" ma:fieldsID="230bc5c2dacdd33fb6773ab4f1266647" ns2:_="" ns3:_="">
    <xsd:import namespace="5e4e9736-8cd1-4723-b5c8-e51abb8c0393"/>
    <xsd:import namespace="6f011607-b6ca-4f04-8963-71420e47855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4e9736-8cd1-4723-b5c8-e51abb8c03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f011607-b6ca-4f04-8963-71420e47855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B40C0F1-4A5C-4CCD-9F2C-A1995DBD79B4}"/>
</file>

<file path=customXml/itemProps2.xml><?xml version="1.0" encoding="utf-8"?>
<ds:datastoreItem xmlns:ds="http://schemas.openxmlformats.org/officeDocument/2006/customXml" ds:itemID="{00784A7C-2F67-4FB1-A18A-EC2CDD92EE68}"/>
</file>

<file path=customXml/itemProps3.xml><?xml version="1.0" encoding="utf-8"?>
<ds:datastoreItem xmlns:ds="http://schemas.openxmlformats.org/officeDocument/2006/customXml" ds:itemID="{2A8B6B52-7C04-476A-83FE-A6662988C90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2024-08-13T02:05:34Z</dcterms:created>
  <dcterms:modified xsi:type="dcterms:W3CDTF">2025-03-04T12:28:31Z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0x010100791BB01258C17F4EBFE33147250F13AF</vt:lpwstr>
  </property>
</Properties>
</file>