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hitney\Box Sync\SCIS Dev Platform\SCIS Docs-Tutorials-POCs\Use Case Library\Planning analytics\"/>
    </mc:Choice>
  </mc:AlternateContent>
  <xr:revisionPtr revIDLastSave="0" documentId="13_ncr:1_{C6E7D97B-7634-4B77-B562-4C8B01E8E197}" xr6:coauthVersionLast="47" xr6:coauthVersionMax="47" xr10:uidLastSave="{00000000-0000-0000-0000-000000000000}"/>
  <bookViews>
    <workbookView xWindow="870" yWindow="0" windowWidth="28365" windowHeight="14985" xr2:uid="{00000000-000D-0000-FFFF-FFFF00000000}"/>
  </bookViews>
  <sheets>
    <sheet name="Inventory_PA calc" sheetId="1" r:id="rId1"/>
    <sheet name="inventory additional js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8" i="1"/>
  <c r="AD9" i="1"/>
  <c r="AD11" i="1"/>
  <c r="AD12" i="1"/>
  <c r="AD16" i="1"/>
  <c r="AD18" i="1"/>
  <c r="AD19" i="1"/>
  <c r="AD20" i="1"/>
  <c r="AD21" i="1"/>
  <c r="AD23" i="1"/>
  <c r="AD24" i="1"/>
  <c r="AD28" i="1"/>
  <c r="AD31" i="1"/>
  <c r="AD34" i="1"/>
  <c r="AD35" i="1"/>
  <c r="AD38" i="1"/>
  <c r="AD43" i="1"/>
  <c r="AD44" i="1"/>
  <c r="AD47" i="1"/>
  <c r="AD49" i="1"/>
  <c r="AD50" i="1"/>
  <c r="AD54" i="1"/>
  <c r="AD55" i="1"/>
  <c r="AD58" i="1"/>
  <c r="AD62" i="1"/>
  <c r="AD65" i="1"/>
  <c r="AD68" i="1"/>
  <c r="AD75" i="1"/>
  <c r="AD78" i="1"/>
  <c r="AD79" i="1"/>
  <c r="AD80" i="1"/>
  <c r="AD81" i="1"/>
  <c r="AD82" i="1"/>
  <c r="AD83" i="1"/>
  <c r="AD84" i="1"/>
  <c r="AD87" i="1"/>
  <c r="AD88" i="1"/>
  <c r="AD89" i="1"/>
  <c r="AD90" i="1"/>
  <c r="AD91" i="1"/>
  <c r="AD93" i="1"/>
  <c r="AD98" i="1"/>
  <c r="AD99" i="1"/>
  <c r="AD102" i="1"/>
  <c r="AD103" i="1"/>
  <c r="AD104" i="1"/>
  <c r="AD111" i="1"/>
  <c r="AD113" i="1"/>
  <c r="AD116" i="1"/>
  <c r="AD118" i="1"/>
  <c r="AD121" i="1"/>
  <c r="AD122" i="1"/>
  <c r="AD124" i="1"/>
  <c r="AD126" i="1"/>
  <c r="AD127" i="1"/>
  <c r="AD132" i="1"/>
  <c r="AD133" i="1"/>
  <c r="AD134" i="1"/>
  <c r="AD135" i="1"/>
  <c r="AD136" i="1"/>
  <c r="AD137" i="1"/>
  <c r="AD140" i="1"/>
  <c r="AD142" i="1"/>
  <c r="AD143" i="1"/>
  <c r="AD144" i="1"/>
  <c r="AD145" i="1"/>
  <c r="AD147" i="1"/>
  <c r="AD148" i="1"/>
  <c r="AD149" i="1"/>
  <c r="AD153" i="1"/>
  <c r="AD2" i="1"/>
  <c r="AF9" i="1"/>
  <c r="AF21" i="1"/>
  <c r="AF33" i="1"/>
  <c r="AF45" i="1"/>
  <c r="AF57" i="1"/>
  <c r="AF69" i="1"/>
  <c r="AF81" i="1"/>
  <c r="AF93" i="1"/>
  <c r="AF105" i="1"/>
  <c r="AF117" i="1"/>
  <c r="AF129" i="1"/>
  <c r="AF141" i="1"/>
  <c r="AF153" i="1"/>
  <c r="AF2" i="1"/>
  <c r="Z5" i="1"/>
  <c r="Z9" i="1"/>
  <c r="Z10" i="1"/>
  <c r="Z11" i="1"/>
  <c r="Z13" i="1"/>
  <c r="Z17" i="1"/>
  <c r="Z21" i="1"/>
  <c r="Z22" i="1"/>
  <c r="Z23" i="1"/>
  <c r="Z25" i="1"/>
  <c r="Z29" i="1"/>
  <c r="Z33" i="1"/>
  <c r="Z34" i="1"/>
  <c r="Z35" i="1"/>
  <c r="Z37" i="1"/>
  <c r="Z41" i="1"/>
  <c r="Z45" i="1"/>
  <c r="Z46" i="1"/>
  <c r="Z47" i="1"/>
  <c r="Z49" i="1"/>
  <c r="Z53" i="1"/>
  <c r="Z57" i="1"/>
  <c r="Z58" i="1"/>
  <c r="Z59" i="1"/>
  <c r="Z61" i="1"/>
  <c r="Z65" i="1"/>
  <c r="Z69" i="1"/>
  <c r="Z70" i="1"/>
  <c r="Z71" i="1"/>
  <c r="Z74" i="1"/>
  <c r="Z78" i="1"/>
  <c r="Z83" i="1"/>
  <c r="Z84" i="1"/>
  <c r="Z86" i="1"/>
  <c r="Z90" i="1"/>
  <c r="Z95" i="1"/>
  <c r="Z96" i="1"/>
  <c r="Z98" i="1"/>
  <c r="Z102" i="1"/>
  <c r="Z107" i="1"/>
  <c r="Z108" i="1"/>
  <c r="Z110" i="1"/>
  <c r="Z114" i="1"/>
  <c r="Z119" i="1"/>
  <c r="Z120" i="1"/>
  <c r="Z122" i="1"/>
  <c r="Z126" i="1"/>
  <c r="Z131" i="1"/>
  <c r="Z132" i="1"/>
  <c r="Z134" i="1"/>
  <c r="Z138" i="1"/>
  <c r="Z143" i="1"/>
  <c r="Z144" i="1"/>
  <c r="Z146" i="1"/>
  <c r="Z150" i="1"/>
  <c r="Z155" i="1"/>
  <c r="Z2" i="1"/>
  <c r="AS3" i="1"/>
  <c r="Z3" i="1" s="1"/>
  <c r="AT3" i="1"/>
  <c r="AC3" i="1" s="1"/>
  <c r="AU3" i="1"/>
  <c r="AF3" i="1" s="1"/>
  <c r="AS4" i="1"/>
  <c r="Z4" i="1" s="1"/>
  <c r="AT4" i="1"/>
  <c r="AC4" i="1" s="1"/>
  <c r="AU4" i="1"/>
  <c r="AF4" i="1" s="1"/>
  <c r="AS5" i="1"/>
  <c r="AT5" i="1"/>
  <c r="AC5" i="1" s="1"/>
  <c r="AU5" i="1"/>
  <c r="AF5" i="1" s="1"/>
  <c r="AS6" i="1"/>
  <c r="Z6" i="1" s="1"/>
  <c r="AT6" i="1"/>
  <c r="AC6" i="1" s="1"/>
  <c r="AU6" i="1"/>
  <c r="AF6" i="1" s="1"/>
  <c r="AS7" i="1"/>
  <c r="Z7" i="1" s="1"/>
  <c r="AT7" i="1"/>
  <c r="AC7" i="1" s="1"/>
  <c r="AU7" i="1"/>
  <c r="AF7" i="1" s="1"/>
  <c r="AS8" i="1"/>
  <c r="Z8" i="1" s="1"/>
  <c r="AT8" i="1"/>
  <c r="AC8" i="1" s="1"/>
  <c r="AU8" i="1"/>
  <c r="AF8" i="1" s="1"/>
  <c r="AS9" i="1"/>
  <c r="AT9" i="1"/>
  <c r="AC9" i="1" s="1"/>
  <c r="AU9" i="1"/>
  <c r="AS10" i="1"/>
  <c r="AT10" i="1"/>
  <c r="AC10" i="1" s="1"/>
  <c r="AU10" i="1"/>
  <c r="AF10" i="1" s="1"/>
  <c r="AS11" i="1"/>
  <c r="AT11" i="1"/>
  <c r="AC11" i="1" s="1"/>
  <c r="AU11" i="1"/>
  <c r="AF11" i="1" s="1"/>
  <c r="AS12" i="1"/>
  <c r="Z12" i="1" s="1"/>
  <c r="AT12" i="1"/>
  <c r="AC12" i="1" s="1"/>
  <c r="AU12" i="1"/>
  <c r="AF12" i="1" s="1"/>
  <c r="AS13" i="1"/>
  <c r="AT13" i="1"/>
  <c r="AC13" i="1" s="1"/>
  <c r="AU13" i="1"/>
  <c r="AF13" i="1" s="1"/>
  <c r="AS14" i="1"/>
  <c r="Z14" i="1" s="1"/>
  <c r="AT14" i="1"/>
  <c r="AC14" i="1" s="1"/>
  <c r="AU14" i="1"/>
  <c r="AF14" i="1" s="1"/>
  <c r="AS15" i="1"/>
  <c r="Z15" i="1" s="1"/>
  <c r="AT15" i="1"/>
  <c r="AC15" i="1" s="1"/>
  <c r="AU15" i="1"/>
  <c r="AF15" i="1" s="1"/>
  <c r="AS16" i="1"/>
  <c r="Z16" i="1" s="1"/>
  <c r="AT16" i="1"/>
  <c r="AC16" i="1" s="1"/>
  <c r="AU16" i="1"/>
  <c r="AF16" i="1" s="1"/>
  <c r="AS17" i="1"/>
  <c r="AT17" i="1"/>
  <c r="AC17" i="1" s="1"/>
  <c r="AU17" i="1"/>
  <c r="AF17" i="1" s="1"/>
  <c r="AS18" i="1"/>
  <c r="Z18" i="1" s="1"/>
  <c r="AT18" i="1"/>
  <c r="AC18" i="1" s="1"/>
  <c r="AU18" i="1"/>
  <c r="AF18" i="1" s="1"/>
  <c r="AS19" i="1"/>
  <c r="Z19" i="1" s="1"/>
  <c r="AT19" i="1"/>
  <c r="AC19" i="1" s="1"/>
  <c r="AU19" i="1"/>
  <c r="AF19" i="1" s="1"/>
  <c r="AS20" i="1"/>
  <c r="Z20" i="1" s="1"/>
  <c r="AT20" i="1"/>
  <c r="AC20" i="1" s="1"/>
  <c r="AU20" i="1"/>
  <c r="AF20" i="1" s="1"/>
  <c r="AS21" i="1"/>
  <c r="AT21" i="1"/>
  <c r="AC21" i="1" s="1"/>
  <c r="AU21" i="1"/>
  <c r="AS22" i="1"/>
  <c r="AT22" i="1"/>
  <c r="AC22" i="1" s="1"/>
  <c r="AU22" i="1"/>
  <c r="AF22" i="1" s="1"/>
  <c r="AS23" i="1"/>
  <c r="AT23" i="1"/>
  <c r="AC23" i="1" s="1"/>
  <c r="AU23" i="1"/>
  <c r="AF23" i="1" s="1"/>
  <c r="AS24" i="1"/>
  <c r="Z24" i="1" s="1"/>
  <c r="AT24" i="1"/>
  <c r="AC24" i="1" s="1"/>
  <c r="AU24" i="1"/>
  <c r="AF24" i="1" s="1"/>
  <c r="AS25" i="1"/>
  <c r="AT25" i="1"/>
  <c r="AC25" i="1" s="1"/>
  <c r="AU25" i="1"/>
  <c r="AF25" i="1" s="1"/>
  <c r="AS26" i="1"/>
  <c r="Z26" i="1" s="1"/>
  <c r="AT26" i="1"/>
  <c r="AU26" i="1"/>
  <c r="AF26" i="1" s="1"/>
  <c r="AS27" i="1"/>
  <c r="Z27" i="1" s="1"/>
  <c r="AT27" i="1"/>
  <c r="AC27" i="1" s="1"/>
  <c r="AU27" i="1"/>
  <c r="AF27" i="1" s="1"/>
  <c r="AS28" i="1"/>
  <c r="Z28" i="1" s="1"/>
  <c r="AT28" i="1"/>
  <c r="AC28" i="1" s="1"/>
  <c r="AU28" i="1"/>
  <c r="AF28" i="1" s="1"/>
  <c r="AS29" i="1"/>
  <c r="AT29" i="1"/>
  <c r="AC29" i="1" s="1"/>
  <c r="AU29" i="1"/>
  <c r="AF29" i="1" s="1"/>
  <c r="AS30" i="1"/>
  <c r="Z30" i="1" s="1"/>
  <c r="AT30" i="1"/>
  <c r="AC30" i="1" s="1"/>
  <c r="AU30" i="1"/>
  <c r="AF30" i="1" s="1"/>
  <c r="AS31" i="1"/>
  <c r="Z31" i="1" s="1"/>
  <c r="AT31" i="1"/>
  <c r="AC31" i="1" s="1"/>
  <c r="AU31" i="1"/>
  <c r="AF31" i="1" s="1"/>
  <c r="AS32" i="1"/>
  <c r="Z32" i="1" s="1"/>
  <c r="AT32" i="1"/>
  <c r="AC32" i="1" s="1"/>
  <c r="AU32" i="1"/>
  <c r="AF32" i="1" s="1"/>
  <c r="AS33" i="1"/>
  <c r="AT33" i="1"/>
  <c r="AC33" i="1" s="1"/>
  <c r="AU33" i="1"/>
  <c r="AS34" i="1"/>
  <c r="AT34" i="1"/>
  <c r="AC34" i="1" s="1"/>
  <c r="AU34" i="1"/>
  <c r="AF34" i="1" s="1"/>
  <c r="AS35" i="1"/>
  <c r="AT35" i="1"/>
  <c r="AC35" i="1" s="1"/>
  <c r="AU35" i="1"/>
  <c r="AF35" i="1" s="1"/>
  <c r="AS36" i="1"/>
  <c r="Z36" i="1" s="1"/>
  <c r="AT36" i="1"/>
  <c r="AC36" i="1" s="1"/>
  <c r="AU36" i="1"/>
  <c r="AF36" i="1" s="1"/>
  <c r="AS37" i="1"/>
  <c r="AT37" i="1"/>
  <c r="AC37" i="1" s="1"/>
  <c r="AU37" i="1"/>
  <c r="AF37" i="1" s="1"/>
  <c r="AS38" i="1"/>
  <c r="Z38" i="1" s="1"/>
  <c r="AT38" i="1"/>
  <c r="AC38" i="1" s="1"/>
  <c r="AU38" i="1"/>
  <c r="AF38" i="1" s="1"/>
  <c r="AS39" i="1"/>
  <c r="Z39" i="1" s="1"/>
  <c r="AT39" i="1"/>
  <c r="AC39" i="1" s="1"/>
  <c r="AU39" i="1"/>
  <c r="AF39" i="1" s="1"/>
  <c r="AS40" i="1"/>
  <c r="Z40" i="1" s="1"/>
  <c r="AT40" i="1"/>
  <c r="AC40" i="1" s="1"/>
  <c r="AU40" i="1"/>
  <c r="AF40" i="1" s="1"/>
  <c r="AS41" i="1"/>
  <c r="AT41" i="1"/>
  <c r="AC41" i="1" s="1"/>
  <c r="AU41" i="1"/>
  <c r="AF41" i="1" s="1"/>
  <c r="AS42" i="1"/>
  <c r="Z42" i="1" s="1"/>
  <c r="AT42" i="1"/>
  <c r="AC42" i="1" s="1"/>
  <c r="AU42" i="1"/>
  <c r="AF42" i="1" s="1"/>
  <c r="AS43" i="1"/>
  <c r="Z43" i="1" s="1"/>
  <c r="AT43" i="1"/>
  <c r="AC43" i="1" s="1"/>
  <c r="AU43" i="1"/>
  <c r="AF43" i="1" s="1"/>
  <c r="AS44" i="1"/>
  <c r="Z44" i="1" s="1"/>
  <c r="AT44" i="1"/>
  <c r="AC44" i="1" s="1"/>
  <c r="AU44" i="1"/>
  <c r="AF44" i="1" s="1"/>
  <c r="AS45" i="1"/>
  <c r="AT45" i="1"/>
  <c r="AC45" i="1" s="1"/>
  <c r="AU45" i="1"/>
  <c r="AS46" i="1"/>
  <c r="AT46" i="1"/>
  <c r="AC46" i="1" s="1"/>
  <c r="AU46" i="1"/>
  <c r="AF46" i="1" s="1"/>
  <c r="AS47" i="1"/>
  <c r="AT47" i="1"/>
  <c r="AC47" i="1" s="1"/>
  <c r="AU47" i="1"/>
  <c r="AF47" i="1" s="1"/>
  <c r="AS48" i="1"/>
  <c r="Z48" i="1" s="1"/>
  <c r="AT48" i="1"/>
  <c r="AC48" i="1" s="1"/>
  <c r="AU48" i="1"/>
  <c r="AF48" i="1" s="1"/>
  <c r="AS49" i="1"/>
  <c r="AT49" i="1"/>
  <c r="AC49" i="1" s="1"/>
  <c r="AU49" i="1"/>
  <c r="AF49" i="1" s="1"/>
  <c r="AS50" i="1"/>
  <c r="Z50" i="1" s="1"/>
  <c r="AT50" i="1"/>
  <c r="AC50" i="1" s="1"/>
  <c r="AU50" i="1"/>
  <c r="AF50" i="1" s="1"/>
  <c r="AS51" i="1"/>
  <c r="Z51" i="1" s="1"/>
  <c r="AT51" i="1"/>
  <c r="AC51" i="1" s="1"/>
  <c r="AU51" i="1"/>
  <c r="AF51" i="1" s="1"/>
  <c r="AS52" i="1"/>
  <c r="Z52" i="1" s="1"/>
  <c r="AT52" i="1"/>
  <c r="AC52" i="1" s="1"/>
  <c r="AU52" i="1"/>
  <c r="AF52" i="1" s="1"/>
  <c r="AS53" i="1"/>
  <c r="AT53" i="1"/>
  <c r="AC53" i="1" s="1"/>
  <c r="AU53" i="1"/>
  <c r="AF53" i="1" s="1"/>
  <c r="AS54" i="1"/>
  <c r="Z54" i="1" s="1"/>
  <c r="AT54" i="1"/>
  <c r="AC54" i="1" s="1"/>
  <c r="AU54" i="1"/>
  <c r="AF54" i="1" s="1"/>
  <c r="AS55" i="1"/>
  <c r="Z55" i="1" s="1"/>
  <c r="AT55" i="1"/>
  <c r="AC55" i="1" s="1"/>
  <c r="AU55" i="1"/>
  <c r="AF55" i="1" s="1"/>
  <c r="AS56" i="1"/>
  <c r="Z56" i="1" s="1"/>
  <c r="AT56" i="1"/>
  <c r="AC56" i="1" s="1"/>
  <c r="AU56" i="1"/>
  <c r="AF56" i="1" s="1"/>
  <c r="AS57" i="1"/>
  <c r="AT57" i="1"/>
  <c r="AC57" i="1" s="1"/>
  <c r="AU57" i="1"/>
  <c r="AS58" i="1"/>
  <c r="AT58" i="1"/>
  <c r="AC58" i="1" s="1"/>
  <c r="AU58" i="1"/>
  <c r="AF58" i="1" s="1"/>
  <c r="AS59" i="1"/>
  <c r="AT59" i="1"/>
  <c r="AC59" i="1" s="1"/>
  <c r="AU59" i="1"/>
  <c r="AF59" i="1" s="1"/>
  <c r="AS60" i="1"/>
  <c r="Z60" i="1" s="1"/>
  <c r="AT60" i="1"/>
  <c r="AC60" i="1" s="1"/>
  <c r="AU60" i="1"/>
  <c r="AF60" i="1" s="1"/>
  <c r="AS61" i="1"/>
  <c r="AT61" i="1"/>
  <c r="AC61" i="1" s="1"/>
  <c r="AU61" i="1"/>
  <c r="AF61" i="1" s="1"/>
  <c r="AS62" i="1"/>
  <c r="Z62" i="1" s="1"/>
  <c r="AT62" i="1"/>
  <c r="AC62" i="1" s="1"/>
  <c r="AU62" i="1"/>
  <c r="AF62" i="1" s="1"/>
  <c r="AS63" i="1"/>
  <c r="Z63" i="1" s="1"/>
  <c r="AT63" i="1"/>
  <c r="AC63" i="1" s="1"/>
  <c r="AU63" i="1"/>
  <c r="AF63" i="1" s="1"/>
  <c r="AS64" i="1"/>
  <c r="Z64" i="1" s="1"/>
  <c r="AT64" i="1"/>
  <c r="AC64" i="1" s="1"/>
  <c r="AU64" i="1"/>
  <c r="AF64" i="1" s="1"/>
  <c r="AS65" i="1"/>
  <c r="AT65" i="1"/>
  <c r="AC65" i="1" s="1"/>
  <c r="AU65" i="1"/>
  <c r="AF65" i="1" s="1"/>
  <c r="AS66" i="1"/>
  <c r="Z66" i="1" s="1"/>
  <c r="AT66" i="1"/>
  <c r="AC66" i="1" s="1"/>
  <c r="AU66" i="1"/>
  <c r="AF66" i="1" s="1"/>
  <c r="AS67" i="1"/>
  <c r="Z67" i="1" s="1"/>
  <c r="AT67" i="1"/>
  <c r="AC67" i="1" s="1"/>
  <c r="AU67" i="1"/>
  <c r="AF67" i="1" s="1"/>
  <c r="AS68" i="1"/>
  <c r="Z68" i="1" s="1"/>
  <c r="AT68" i="1"/>
  <c r="AC68" i="1" s="1"/>
  <c r="AU68" i="1"/>
  <c r="AF68" i="1" s="1"/>
  <c r="AS69" i="1"/>
  <c r="AT69" i="1"/>
  <c r="AC69" i="1" s="1"/>
  <c r="AU69" i="1"/>
  <c r="AS70" i="1"/>
  <c r="AT70" i="1"/>
  <c r="AC70" i="1" s="1"/>
  <c r="AU70" i="1"/>
  <c r="AF70" i="1" s="1"/>
  <c r="AS71" i="1"/>
  <c r="AT71" i="1"/>
  <c r="AC71" i="1" s="1"/>
  <c r="AU71" i="1"/>
  <c r="AF71" i="1" s="1"/>
  <c r="AS72" i="1"/>
  <c r="Z72" i="1" s="1"/>
  <c r="AT72" i="1"/>
  <c r="AC72" i="1" s="1"/>
  <c r="AU72" i="1"/>
  <c r="AF72" i="1" s="1"/>
  <c r="AS73" i="1"/>
  <c r="Z73" i="1" s="1"/>
  <c r="AT73" i="1"/>
  <c r="AC73" i="1" s="1"/>
  <c r="AU73" i="1"/>
  <c r="AF73" i="1" s="1"/>
  <c r="AS74" i="1"/>
  <c r="AT74" i="1"/>
  <c r="AC74" i="1" s="1"/>
  <c r="AU74" i="1"/>
  <c r="AF74" i="1" s="1"/>
  <c r="AS75" i="1"/>
  <c r="Z75" i="1" s="1"/>
  <c r="AT75" i="1"/>
  <c r="AC75" i="1" s="1"/>
  <c r="AU75" i="1"/>
  <c r="AF75" i="1" s="1"/>
  <c r="AS76" i="1"/>
  <c r="Z76" i="1" s="1"/>
  <c r="AT76" i="1"/>
  <c r="AC76" i="1" s="1"/>
  <c r="AU76" i="1"/>
  <c r="AF76" i="1" s="1"/>
  <c r="AS77" i="1"/>
  <c r="Z77" i="1" s="1"/>
  <c r="AT77" i="1"/>
  <c r="AC77" i="1" s="1"/>
  <c r="AU77" i="1"/>
  <c r="AF77" i="1" s="1"/>
  <c r="AS78" i="1"/>
  <c r="AT78" i="1"/>
  <c r="AC78" i="1" s="1"/>
  <c r="AU78" i="1"/>
  <c r="AF78" i="1" s="1"/>
  <c r="AS79" i="1"/>
  <c r="Z79" i="1" s="1"/>
  <c r="AT79" i="1"/>
  <c r="AC79" i="1" s="1"/>
  <c r="AU79" i="1"/>
  <c r="AF79" i="1" s="1"/>
  <c r="AS80" i="1"/>
  <c r="Z80" i="1" s="1"/>
  <c r="AT80" i="1"/>
  <c r="AC80" i="1" s="1"/>
  <c r="AU80" i="1"/>
  <c r="AF80" i="1" s="1"/>
  <c r="AS81" i="1"/>
  <c r="Z81" i="1" s="1"/>
  <c r="AT81" i="1"/>
  <c r="AC81" i="1" s="1"/>
  <c r="AU81" i="1"/>
  <c r="AS82" i="1"/>
  <c r="Z82" i="1" s="1"/>
  <c r="AT82" i="1"/>
  <c r="AC82" i="1" s="1"/>
  <c r="AU82" i="1"/>
  <c r="AF82" i="1" s="1"/>
  <c r="AS83" i="1"/>
  <c r="AT83" i="1"/>
  <c r="AC83" i="1" s="1"/>
  <c r="AU83" i="1"/>
  <c r="AF83" i="1" s="1"/>
  <c r="AS84" i="1"/>
  <c r="AT84" i="1"/>
  <c r="AC84" i="1" s="1"/>
  <c r="AU84" i="1"/>
  <c r="AF84" i="1" s="1"/>
  <c r="AS85" i="1"/>
  <c r="Z85" i="1" s="1"/>
  <c r="AT85" i="1"/>
  <c r="AC85" i="1" s="1"/>
  <c r="AU85" i="1"/>
  <c r="AF85" i="1" s="1"/>
  <c r="AS86" i="1"/>
  <c r="AT86" i="1"/>
  <c r="AC86" i="1" s="1"/>
  <c r="AU86" i="1"/>
  <c r="AF86" i="1" s="1"/>
  <c r="AS87" i="1"/>
  <c r="Z87" i="1" s="1"/>
  <c r="AT87" i="1"/>
  <c r="AC87" i="1" s="1"/>
  <c r="AU87" i="1"/>
  <c r="AF87" i="1" s="1"/>
  <c r="AS88" i="1"/>
  <c r="Z88" i="1" s="1"/>
  <c r="AT88" i="1"/>
  <c r="AC88" i="1" s="1"/>
  <c r="AU88" i="1"/>
  <c r="AF88" i="1" s="1"/>
  <c r="AS89" i="1"/>
  <c r="Z89" i="1" s="1"/>
  <c r="AT89" i="1"/>
  <c r="AC89" i="1" s="1"/>
  <c r="AU89" i="1"/>
  <c r="AF89" i="1" s="1"/>
  <c r="AS90" i="1"/>
  <c r="AT90" i="1"/>
  <c r="AC90" i="1" s="1"/>
  <c r="AU90" i="1"/>
  <c r="AF90" i="1" s="1"/>
  <c r="AS91" i="1"/>
  <c r="Z91" i="1" s="1"/>
  <c r="AT91" i="1"/>
  <c r="AC91" i="1" s="1"/>
  <c r="AU91" i="1"/>
  <c r="AF91" i="1" s="1"/>
  <c r="AS92" i="1"/>
  <c r="Z92" i="1" s="1"/>
  <c r="AT92" i="1"/>
  <c r="AC92" i="1" s="1"/>
  <c r="AU92" i="1"/>
  <c r="AF92" i="1" s="1"/>
  <c r="AS93" i="1"/>
  <c r="Z93" i="1" s="1"/>
  <c r="AT93" i="1"/>
  <c r="AC93" i="1" s="1"/>
  <c r="AU93" i="1"/>
  <c r="AS94" i="1"/>
  <c r="Z94" i="1" s="1"/>
  <c r="AT94" i="1"/>
  <c r="AC94" i="1" s="1"/>
  <c r="AU94" i="1"/>
  <c r="AF94" i="1" s="1"/>
  <c r="AS95" i="1"/>
  <c r="AT95" i="1"/>
  <c r="AC95" i="1" s="1"/>
  <c r="AU95" i="1"/>
  <c r="AF95" i="1" s="1"/>
  <c r="AS96" i="1"/>
  <c r="AT96" i="1"/>
  <c r="AC96" i="1" s="1"/>
  <c r="AU96" i="1"/>
  <c r="AF96" i="1" s="1"/>
  <c r="AS97" i="1"/>
  <c r="Z97" i="1" s="1"/>
  <c r="AT97" i="1"/>
  <c r="AC97" i="1" s="1"/>
  <c r="AU97" i="1"/>
  <c r="AF97" i="1" s="1"/>
  <c r="AS98" i="1"/>
  <c r="AT98" i="1"/>
  <c r="AC98" i="1" s="1"/>
  <c r="AU98" i="1"/>
  <c r="AF98" i="1" s="1"/>
  <c r="AS99" i="1"/>
  <c r="Z99" i="1" s="1"/>
  <c r="AT99" i="1"/>
  <c r="AC99" i="1" s="1"/>
  <c r="AU99" i="1"/>
  <c r="AF99" i="1" s="1"/>
  <c r="AS100" i="1"/>
  <c r="Z100" i="1" s="1"/>
  <c r="AT100" i="1"/>
  <c r="AC100" i="1" s="1"/>
  <c r="AU100" i="1"/>
  <c r="AF100" i="1" s="1"/>
  <c r="AS101" i="1"/>
  <c r="Z101" i="1" s="1"/>
  <c r="AT101" i="1"/>
  <c r="AC101" i="1" s="1"/>
  <c r="AU101" i="1"/>
  <c r="AF101" i="1" s="1"/>
  <c r="AS102" i="1"/>
  <c r="AT102" i="1"/>
  <c r="AC102" i="1" s="1"/>
  <c r="AU102" i="1"/>
  <c r="AF102" i="1" s="1"/>
  <c r="AS103" i="1"/>
  <c r="Z103" i="1" s="1"/>
  <c r="AT103" i="1"/>
  <c r="AC103" i="1" s="1"/>
  <c r="AU103" i="1"/>
  <c r="AF103" i="1" s="1"/>
  <c r="AS104" i="1"/>
  <c r="Z104" i="1" s="1"/>
  <c r="AT104" i="1"/>
  <c r="AC104" i="1" s="1"/>
  <c r="AU104" i="1"/>
  <c r="AF104" i="1" s="1"/>
  <c r="AS105" i="1"/>
  <c r="Z105" i="1" s="1"/>
  <c r="AT105" i="1"/>
  <c r="AC105" i="1" s="1"/>
  <c r="AU105" i="1"/>
  <c r="AS106" i="1"/>
  <c r="Z106" i="1" s="1"/>
  <c r="AT106" i="1"/>
  <c r="AC106" i="1" s="1"/>
  <c r="AU106" i="1"/>
  <c r="AF106" i="1" s="1"/>
  <c r="AS107" i="1"/>
  <c r="AT107" i="1"/>
  <c r="AC107" i="1" s="1"/>
  <c r="AU107" i="1"/>
  <c r="AF107" i="1" s="1"/>
  <c r="AS108" i="1"/>
  <c r="AT108" i="1"/>
  <c r="AC108" i="1" s="1"/>
  <c r="AU108" i="1"/>
  <c r="AF108" i="1" s="1"/>
  <c r="AS109" i="1"/>
  <c r="Z109" i="1" s="1"/>
  <c r="AT109" i="1"/>
  <c r="AC109" i="1" s="1"/>
  <c r="AU109" i="1"/>
  <c r="AF109" i="1" s="1"/>
  <c r="AS110" i="1"/>
  <c r="AT110" i="1"/>
  <c r="AC110" i="1" s="1"/>
  <c r="AU110" i="1"/>
  <c r="AF110" i="1" s="1"/>
  <c r="AS111" i="1"/>
  <c r="Z111" i="1" s="1"/>
  <c r="AT111" i="1"/>
  <c r="AC111" i="1" s="1"/>
  <c r="AU111" i="1"/>
  <c r="AF111" i="1" s="1"/>
  <c r="AS112" i="1"/>
  <c r="Z112" i="1" s="1"/>
  <c r="AT112" i="1"/>
  <c r="AC112" i="1" s="1"/>
  <c r="AU112" i="1"/>
  <c r="AF112" i="1" s="1"/>
  <c r="AS113" i="1"/>
  <c r="Z113" i="1" s="1"/>
  <c r="AT113" i="1"/>
  <c r="AC113" i="1" s="1"/>
  <c r="AU113" i="1"/>
  <c r="AF113" i="1" s="1"/>
  <c r="AS114" i="1"/>
  <c r="AT114" i="1"/>
  <c r="AC114" i="1" s="1"/>
  <c r="AU114" i="1"/>
  <c r="AF114" i="1" s="1"/>
  <c r="AS115" i="1"/>
  <c r="Z115" i="1" s="1"/>
  <c r="AT115" i="1"/>
  <c r="AC115" i="1" s="1"/>
  <c r="AU115" i="1"/>
  <c r="AF115" i="1" s="1"/>
  <c r="AS116" i="1"/>
  <c r="Z116" i="1" s="1"/>
  <c r="AT116" i="1"/>
  <c r="AC116" i="1" s="1"/>
  <c r="AU116" i="1"/>
  <c r="AF116" i="1" s="1"/>
  <c r="AS117" i="1"/>
  <c r="Z117" i="1" s="1"/>
  <c r="AT117" i="1"/>
  <c r="AC117" i="1" s="1"/>
  <c r="AU117" i="1"/>
  <c r="AS118" i="1"/>
  <c r="Z118" i="1" s="1"/>
  <c r="AT118" i="1"/>
  <c r="AC118" i="1" s="1"/>
  <c r="AU118" i="1"/>
  <c r="AF118" i="1" s="1"/>
  <c r="AS119" i="1"/>
  <c r="AT119" i="1"/>
  <c r="AC119" i="1" s="1"/>
  <c r="AU119" i="1"/>
  <c r="AF119" i="1" s="1"/>
  <c r="AS120" i="1"/>
  <c r="AT120" i="1"/>
  <c r="AC120" i="1" s="1"/>
  <c r="AU120" i="1"/>
  <c r="AF120" i="1" s="1"/>
  <c r="AS121" i="1"/>
  <c r="Z121" i="1" s="1"/>
  <c r="AT121" i="1"/>
  <c r="AC121" i="1" s="1"/>
  <c r="AU121" i="1"/>
  <c r="AF121" i="1" s="1"/>
  <c r="AS122" i="1"/>
  <c r="AT122" i="1"/>
  <c r="AC122" i="1" s="1"/>
  <c r="AU122" i="1"/>
  <c r="AF122" i="1" s="1"/>
  <c r="AS123" i="1"/>
  <c r="Z123" i="1" s="1"/>
  <c r="AT123" i="1"/>
  <c r="AC123" i="1" s="1"/>
  <c r="AU123" i="1"/>
  <c r="AF123" i="1" s="1"/>
  <c r="AS124" i="1"/>
  <c r="Z124" i="1" s="1"/>
  <c r="AT124" i="1"/>
  <c r="AC124" i="1" s="1"/>
  <c r="AU124" i="1"/>
  <c r="AF124" i="1" s="1"/>
  <c r="AS125" i="1"/>
  <c r="Z125" i="1" s="1"/>
  <c r="AT125" i="1"/>
  <c r="AC125" i="1" s="1"/>
  <c r="AU125" i="1"/>
  <c r="AF125" i="1" s="1"/>
  <c r="AS126" i="1"/>
  <c r="AT126" i="1"/>
  <c r="AC126" i="1" s="1"/>
  <c r="AU126" i="1"/>
  <c r="AF126" i="1" s="1"/>
  <c r="AS127" i="1"/>
  <c r="Z127" i="1" s="1"/>
  <c r="AT127" i="1"/>
  <c r="AC127" i="1" s="1"/>
  <c r="AU127" i="1"/>
  <c r="AF127" i="1" s="1"/>
  <c r="AS128" i="1"/>
  <c r="Z128" i="1" s="1"/>
  <c r="AT128" i="1"/>
  <c r="AC128" i="1" s="1"/>
  <c r="AU128" i="1"/>
  <c r="AF128" i="1" s="1"/>
  <c r="AS129" i="1"/>
  <c r="Z129" i="1" s="1"/>
  <c r="AT129" i="1"/>
  <c r="AC129" i="1" s="1"/>
  <c r="AU129" i="1"/>
  <c r="AS130" i="1"/>
  <c r="Z130" i="1" s="1"/>
  <c r="AT130" i="1"/>
  <c r="AC130" i="1" s="1"/>
  <c r="AU130" i="1"/>
  <c r="AF130" i="1" s="1"/>
  <c r="AS131" i="1"/>
  <c r="AT131" i="1"/>
  <c r="AC131" i="1" s="1"/>
  <c r="AU131" i="1"/>
  <c r="AF131" i="1" s="1"/>
  <c r="AS132" i="1"/>
  <c r="AT132" i="1"/>
  <c r="AC132" i="1" s="1"/>
  <c r="AU132" i="1"/>
  <c r="AF132" i="1" s="1"/>
  <c r="AS133" i="1"/>
  <c r="Z133" i="1" s="1"/>
  <c r="AT133" i="1"/>
  <c r="AC133" i="1" s="1"/>
  <c r="AU133" i="1"/>
  <c r="AF133" i="1" s="1"/>
  <c r="AS134" i="1"/>
  <c r="AT134" i="1"/>
  <c r="AC134" i="1" s="1"/>
  <c r="AU134" i="1"/>
  <c r="AF134" i="1" s="1"/>
  <c r="AS135" i="1"/>
  <c r="Z135" i="1" s="1"/>
  <c r="AT135" i="1"/>
  <c r="AC135" i="1" s="1"/>
  <c r="AU135" i="1"/>
  <c r="AF135" i="1" s="1"/>
  <c r="AS136" i="1"/>
  <c r="Z136" i="1" s="1"/>
  <c r="AT136" i="1"/>
  <c r="AC136" i="1" s="1"/>
  <c r="AU136" i="1"/>
  <c r="AF136" i="1" s="1"/>
  <c r="AS137" i="1"/>
  <c r="Z137" i="1" s="1"/>
  <c r="AT137" i="1"/>
  <c r="AC137" i="1" s="1"/>
  <c r="AU137" i="1"/>
  <c r="AF137" i="1" s="1"/>
  <c r="AS138" i="1"/>
  <c r="AT138" i="1"/>
  <c r="AC138" i="1" s="1"/>
  <c r="AU138" i="1"/>
  <c r="AF138" i="1" s="1"/>
  <c r="AS139" i="1"/>
  <c r="Z139" i="1" s="1"/>
  <c r="AT139" i="1"/>
  <c r="AC139" i="1" s="1"/>
  <c r="AU139" i="1"/>
  <c r="AF139" i="1" s="1"/>
  <c r="AS140" i="1"/>
  <c r="Z140" i="1" s="1"/>
  <c r="AT140" i="1"/>
  <c r="AC140" i="1" s="1"/>
  <c r="AU140" i="1"/>
  <c r="AF140" i="1" s="1"/>
  <c r="AS141" i="1"/>
  <c r="Z141" i="1" s="1"/>
  <c r="AT141" i="1"/>
  <c r="AC141" i="1" s="1"/>
  <c r="AU141" i="1"/>
  <c r="AS142" i="1"/>
  <c r="Z142" i="1" s="1"/>
  <c r="AT142" i="1"/>
  <c r="AC142" i="1" s="1"/>
  <c r="AU142" i="1"/>
  <c r="AF142" i="1" s="1"/>
  <c r="AS143" i="1"/>
  <c r="AT143" i="1"/>
  <c r="AC143" i="1" s="1"/>
  <c r="AU143" i="1"/>
  <c r="AF143" i="1" s="1"/>
  <c r="AS144" i="1"/>
  <c r="AT144" i="1"/>
  <c r="AC144" i="1" s="1"/>
  <c r="AU144" i="1"/>
  <c r="AF144" i="1" s="1"/>
  <c r="AS145" i="1"/>
  <c r="Z145" i="1" s="1"/>
  <c r="AT145" i="1"/>
  <c r="AC145" i="1" s="1"/>
  <c r="AU145" i="1"/>
  <c r="AF145" i="1" s="1"/>
  <c r="AS146" i="1"/>
  <c r="AT146" i="1"/>
  <c r="AC146" i="1" s="1"/>
  <c r="AU146" i="1"/>
  <c r="AF146" i="1" s="1"/>
  <c r="AS147" i="1"/>
  <c r="Z147" i="1" s="1"/>
  <c r="AT147" i="1"/>
  <c r="AC147" i="1" s="1"/>
  <c r="AU147" i="1"/>
  <c r="AF147" i="1" s="1"/>
  <c r="AS148" i="1"/>
  <c r="Z148" i="1" s="1"/>
  <c r="AT148" i="1"/>
  <c r="AC148" i="1" s="1"/>
  <c r="AU148" i="1"/>
  <c r="AF148" i="1" s="1"/>
  <c r="AS149" i="1"/>
  <c r="Z149" i="1" s="1"/>
  <c r="AT149" i="1"/>
  <c r="AC149" i="1" s="1"/>
  <c r="AU149" i="1"/>
  <c r="AF149" i="1" s="1"/>
  <c r="AS150" i="1"/>
  <c r="AT150" i="1"/>
  <c r="AC150" i="1" s="1"/>
  <c r="AU150" i="1"/>
  <c r="AF150" i="1" s="1"/>
  <c r="AS151" i="1"/>
  <c r="Z151" i="1" s="1"/>
  <c r="AT151" i="1"/>
  <c r="AC151" i="1" s="1"/>
  <c r="AU151" i="1"/>
  <c r="AF151" i="1" s="1"/>
  <c r="AS152" i="1"/>
  <c r="Z152" i="1" s="1"/>
  <c r="AT152" i="1"/>
  <c r="AC152" i="1" s="1"/>
  <c r="AU152" i="1"/>
  <c r="AF152" i="1" s="1"/>
  <c r="AS153" i="1"/>
  <c r="Z153" i="1" s="1"/>
  <c r="AT153" i="1"/>
  <c r="AC153" i="1" s="1"/>
  <c r="AU153" i="1"/>
  <c r="AS154" i="1"/>
  <c r="Z154" i="1" s="1"/>
  <c r="AT154" i="1"/>
  <c r="AC154" i="1" s="1"/>
  <c r="AU154" i="1"/>
  <c r="AF154" i="1" s="1"/>
  <c r="AS155" i="1"/>
  <c r="AT155" i="1"/>
  <c r="AC155" i="1" s="1"/>
  <c r="AU155" i="1"/>
  <c r="AF155" i="1" s="1"/>
  <c r="AU2" i="1"/>
  <c r="AT2" i="1"/>
  <c r="AC2" i="1" s="1"/>
  <c r="AS2" i="1"/>
  <c r="AD73" i="1" l="1"/>
  <c r="AD37" i="1"/>
  <c r="AD14" i="1"/>
  <c r="AD13" i="1"/>
  <c r="AD109" i="1"/>
  <c r="AD61" i="1"/>
  <c r="AC26" i="1"/>
  <c r="AD26" i="1"/>
  <c r="AD85" i="1"/>
  <c r="AD97" i="1"/>
  <c r="AD25" i="1"/>
  <c r="AD146" i="1"/>
  <c r="AD110" i="1"/>
  <c r="AD86" i="1"/>
  <c r="AD74" i="1"/>
  <c r="AD120" i="1"/>
  <c r="AD48" i="1"/>
  <c r="AD155" i="1"/>
  <c r="AD131" i="1"/>
  <c r="AD119" i="1"/>
  <c r="AD107" i="1"/>
  <c r="AD95" i="1"/>
  <c r="AD71" i="1"/>
  <c r="AD59" i="1"/>
  <c r="AD154" i="1"/>
  <c r="AD130" i="1"/>
  <c r="AD106" i="1"/>
  <c r="AD94" i="1"/>
  <c r="AD70" i="1"/>
  <c r="AD46" i="1"/>
  <c r="AD22" i="1"/>
  <c r="AD10" i="1"/>
  <c r="AD96" i="1"/>
  <c r="AD72" i="1"/>
  <c r="AD60" i="1"/>
  <c r="AD36" i="1"/>
  <c r="AD141" i="1"/>
  <c r="AD129" i="1"/>
  <c r="AD117" i="1"/>
  <c r="AD105" i="1"/>
  <c r="AD69" i="1"/>
  <c r="AD57" i="1"/>
  <c r="AD45" i="1"/>
  <c r="AD33" i="1"/>
  <c r="AD152" i="1"/>
  <c r="AD128" i="1"/>
  <c r="AD92" i="1"/>
  <c r="AD56" i="1"/>
  <c r="AD32" i="1"/>
  <c r="AD108" i="1"/>
  <c r="AD151" i="1"/>
  <c r="AD139" i="1"/>
  <c r="AD115" i="1"/>
  <c r="AD67" i="1"/>
  <c r="AD7" i="1"/>
  <c r="AD150" i="1"/>
  <c r="AD138" i="1"/>
  <c r="AD114" i="1"/>
  <c r="AD66" i="1"/>
  <c r="AD42" i="1"/>
  <c r="AD30" i="1"/>
  <c r="AD6" i="1"/>
  <c r="AD125" i="1"/>
  <c r="AD101" i="1"/>
  <c r="AD77" i="1"/>
  <c r="AD53" i="1"/>
  <c r="AD41" i="1"/>
  <c r="AD29" i="1"/>
  <c r="AD17" i="1"/>
  <c r="AD112" i="1"/>
  <c r="AD100" i="1"/>
  <c r="AD76" i="1"/>
  <c r="AD64" i="1"/>
  <c r="AD52" i="1"/>
  <c r="AD40" i="1"/>
  <c r="AD123" i="1"/>
  <c r="AD63" i="1"/>
  <c r="AD51" i="1"/>
  <c r="AD39" i="1"/>
  <c r="AD27" i="1"/>
  <c r="AD15" i="1"/>
  <c r="AD3" i="1"/>
  <c r="AP67" i="1" l="1"/>
  <c r="AP65" i="1"/>
  <c r="AP64" i="1"/>
  <c r="AP117" i="1"/>
  <c r="AP116" i="1"/>
  <c r="AP127" i="1"/>
  <c r="AP154" i="1"/>
  <c r="AP150" i="1"/>
  <c r="AP147" i="1"/>
  <c r="AP141" i="1"/>
  <c r="AP140" i="1"/>
  <c r="AP139" i="1"/>
  <c r="AP95" i="1"/>
  <c r="AP94" i="1"/>
  <c r="AP101" i="1"/>
  <c r="AP111" i="1"/>
  <c r="AP88" i="1"/>
  <c r="AP87" i="1"/>
  <c r="AP86" i="1"/>
  <c r="AP73" i="1"/>
  <c r="AP56" i="1"/>
  <c r="AP50" i="1"/>
  <c r="AP46" i="1"/>
  <c r="AP45" i="1"/>
  <c r="AP35" i="1"/>
  <c r="AP28" i="1"/>
  <c r="AP23" i="1"/>
  <c r="AP20" i="1"/>
  <c r="AP19" i="1"/>
  <c r="AP17" i="1"/>
  <c r="AP2" i="1"/>
  <c r="AN3" i="1"/>
  <c r="BA3" i="1" s="1"/>
  <c r="AN4" i="1"/>
  <c r="BA4" i="1" s="1"/>
  <c r="AN5" i="1"/>
  <c r="BA5" i="1" s="1"/>
  <c r="AN6" i="1"/>
  <c r="BA6" i="1" s="1"/>
  <c r="AN7" i="1"/>
  <c r="BA7" i="1" s="1"/>
  <c r="AN8" i="1"/>
  <c r="BA8" i="1" s="1"/>
  <c r="AN9" i="1"/>
  <c r="BA9" i="1" s="1"/>
  <c r="AN10" i="1"/>
  <c r="BA10" i="1" s="1"/>
  <c r="AN11" i="1"/>
  <c r="BA11" i="1" s="1"/>
  <c r="AN12" i="1"/>
  <c r="BA12" i="1" s="1"/>
  <c r="AN13" i="1"/>
  <c r="BA13" i="1" s="1"/>
  <c r="AN14" i="1"/>
  <c r="BA14" i="1" s="1"/>
  <c r="AN15" i="1"/>
  <c r="BA15" i="1" s="1"/>
  <c r="AN16" i="1"/>
  <c r="BA16" i="1" s="1"/>
  <c r="AN17" i="1"/>
  <c r="BA17" i="1" s="1"/>
  <c r="AN18" i="1"/>
  <c r="BA18" i="1" s="1"/>
  <c r="AN19" i="1"/>
  <c r="BA19" i="1" s="1"/>
  <c r="AN20" i="1"/>
  <c r="BA20" i="1" s="1"/>
  <c r="AN21" i="1"/>
  <c r="BA21" i="1" s="1"/>
  <c r="AN22" i="1"/>
  <c r="BA22" i="1" s="1"/>
  <c r="AN23" i="1"/>
  <c r="BA23" i="1" s="1"/>
  <c r="AN24" i="1"/>
  <c r="BA24" i="1" s="1"/>
  <c r="AN25" i="1"/>
  <c r="BA25" i="1" s="1"/>
  <c r="AN26" i="1"/>
  <c r="BA26" i="1" s="1"/>
  <c r="AN27" i="1"/>
  <c r="BA27" i="1" s="1"/>
  <c r="AN28" i="1"/>
  <c r="BA28" i="1" s="1"/>
  <c r="AN29" i="1"/>
  <c r="BA29" i="1" s="1"/>
  <c r="AN30" i="1"/>
  <c r="BA30" i="1" s="1"/>
  <c r="AN31" i="1"/>
  <c r="BA31" i="1" s="1"/>
  <c r="AN32" i="1"/>
  <c r="BA32" i="1" s="1"/>
  <c r="AN33" i="1"/>
  <c r="BA33" i="1" s="1"/>
  <c r="AN34" i="1"/>
  <c r="BA34" i="1" s="1"/>
  <c r="AN35" i="1"/>
  <c r="BA35" i="1" s="1"/>
  <c r="AN36" i="1"/>
  <c r="BA36" i="1" s="1"/>
  <c r="AN37" i="1"/>
  <c r="BA37" i="1" s="1"/>
  <c r="AN38" i="1"/>
  <c r="BA38" i="1" s="1"/>
  <c r="AN39" i="1"/>
  <c r="BA39" i="1" s="1"/>
  <c r="AN40" i="1"/>
  <c r="BA40" i="1" s="1"/>
  <c r="AN41" i="1"/>
  <c r="BA41" i="1" s="1"/>
  <c r="AN42" i="1"/>
  <c r="BA42" i="1" s="1"/>
  <c r="AN43" i="1"/>
  <c r="BA43" i="1" s="1"/>
  <c r="AN44" i="1"/>
  <c r="BA44" i="1" s="1"/>
  <c r="AN45" i="1"/>
  <c r="BA45" i="1" s="1"/>
  <c r="AN46" i="1"/>
  <c r="BA46" i="1" s="1"/>
  <c r="AN47" i="1"/>
  <c r="BA47" i="1" s="1"/>
  <c r="AN48" i="1"/>
  <c r="BA48" i="1" s="1"/>
  <c r="AN49" i="1"/>
  <c r="BA49" i="1" s="1"/>
  <c r="AN50" i="1"/>
  <c r="BA50" i="1" s="1"/>
  <c r="AN51" i="1"/>
  <c r="BA51" i="1" s="1"/>
  <c r="AN52" i="1"/>
  <c r="BA52" i="1" s="1"/>
  <c r="AN53" i="1"/>
  <c r="BA53" i="1" s="1"/>
  <c r="AN54" i="1"/>
  <c r="BA54" i="1" s="1"/>
  <c r="AN55" i="1"/>
  <c r="BA55" i="1" s="1"/>
  <c r="AN56" i="1"/>
  <c r="BA56" i="1" s="1"/>
  <c r="AN57" i="1"/>
  <c r="BA57" i="1" s="1"/>
  <c r="AN58" i="1"/>
  <c r="BA58" i="1" s="1"/>
  <c r="AN59" i="1"/>
  <c r="BA59" i="1" s="1"/>
  <c r="AN60" i="1"/>
  <c r="BA60" i="1" s="1"/>
  <c r="AN61" i="1"/>
  <c r="BA61" i="1" s="1"/>
  <c r="AN62" i="1"/>
  <c r="BA62" i="1" s="1"/>
  <c r="AN63" i="1"/>
  <c r="BA63" i="1" s="1"/>
  <c r="AN64" i="1"/>
  <c r="BA64" i="1" s="1"/>
  <c r="AN65" i="1"/>
  <c r="BA65" i="1" s="1"/>
  <c r="AN66" i="1"/>
  <c r="BA66" i="1" s="1"/>
  <c r="AN67" i="1"/>
  <c r="BA67" i="1" s="1"/>
  <c r="AN68" i="1"/>
  <c r="BA68" i="1" s="1"/>
  <c r="AN69" i="1"/>
  <c r="BA69" i="1" s="1"/>
  <c r="AN70" i="1"/>
  <c r="BA70" i="1" s="1"/>
  <c r="AN71" i="1"/>
  <c r="BA71" i="1" s="1"/>
  <c r="AN72" i="1"/>
  <c r="BA72" i="1" s="1"/>
  <c r="AN73" i="1"/>
  <c r="BA73" i="1" s="1"/>
  <c r="AN74" i="1"/>
  <c r="BA74" i="1" s="1"/>
  <c r="AN75" i="1"/>
  <c r="BA75" i="1" s="1"/>
  <c r="AN76" i="1"/>
  <c r="BA76" i="1" s="1"/>
  <c r="AN77" i="1"/>
  <c r="BA77" i="1" s="1"/>
  <c r="AN78" i="1"/>
  <c r="BA78" i="1" s="1"/>
  <c r="AN79" i="1"/>
  <c r="BA79" i="1" s="1"/>
  <c r="AN80" i="1"/>
  <c r="BA80" i="1" s="1"/>
  <c r="AN81" i="1"/>
  <c r="BA81" i="1" s="1"/>
  <c r="AN82" i="1"/>
  <c r="BA82" i="1" s="1"/>
  <c r="AN83" i="1"/>
  <c r="BA83" i="1" s="1"/>
  <c r="AN84" i="1"/>
  <c r="BA84" i="1" s="1"/>
  <c r="AN85" i="1"/>
  <c r="BA85" i="1" s="1"/>
  <c r="AN86" i="1"/>
  <c r="BA86" i="1" s="1"/>
  <c r="AN87" i="1"/>
  <c r="BA87" i="1" s="1"/>
  <c r="AN88" i="1"/>
  <c r="BA88" i="1" s="1"/>
  <c r="AN89" i="1"/>
  <c r="BA89" i="1" s="1"/>
  <c r="AN90" i="1"/>
  <c r="BA90" i="1" s="1"/>
  <c r="AN91" i="1"/>
  <c r="BA91" i="1" s="1"/>
  <c r="AN92" i="1"/>
  <c r="BA92" i="1" s="1"/>
  <c r="AN93" i="1"/>
  <c r="BA93" i="1" s="1"/>
  <c r="AN94" i="1"/>
  <c r="BA94" i="1" s="1"/>
  <c r="AN95" i="1"/>
  <c r="BA95" i="1" s="1"/>
  <c r="AN96" i="1"/>
  <c r="BA96" i="1" s="1"/>
  <c r="AN97" i="1"/>
  <c r="BA97" i="1" s="1"/>
  <c r="AN98" i="1"/>
  <c r="BA98" i="1" s="1"/>
  <c r="AN99" i="1"/>
  <c r="BA99" i="1" s="1"/>
  <c r="AN100" i="1"/>
  <c r="BA100" i="1" s="1"/>
  <c r="AN101" i="1"/>
  <c r="BA101" i="1" s="1"/>
  <c r="AN102" i="1"/>
  <c r="BA102" i="1" s="1"/>
  <c r="AN103" i="1"/>
  <c r="BA103" i="1" s="1"/>
  <c r="AN104" i="1"/>
  <c r="BA104" i="1" s="1"/>
  <c r="AN105" i="1"/>
  <c r="BA105" i="1" s="1"/>
  <c r="AN106" i="1"/>
  <c r="BA106" i="1" s="1"/>
  <c r="AN107" i="1"/>
  <c r="BA107" i="1" s="1"/>
  <c r="AN108" i="1"/>
  <c r="BA108" i="1" s="1"/>
  <c r="AN109" i="1"/>
  <c r="BA109" i="1" s="1"/>
  <c r="AN110" i="1"/>
  <c r="BA110" i="1" s="1"/>
  <c r="AN111" i="1"/>
  <c r="BA111" i="1" s="1"/>
  <c r="AN112" i="1"/>
  <c r="BA112" i="1" s="1"/>
  <c r="AN113" i="1"/>
  <c r="BA113" i="1" s="1"/>
  <c r="AN114" i="1"/>
  <c r="BA114" i="1" s="1"/>
  <c r="AN115" i="1"/>
  <c r="BA115" i="1" s="1"/>
  <c r="AN116" i="1"/>
  <c r="BA116" i="1" s="1"/>
  <c r="AN117" i="1"/>
  <c r="BA117" i="1" s="1"/>
  <c r="AN118" i="1"/>
  <c r="BA118" i="1" s="1"/>
  <c r="AN119" i="1"/>
  <c r="BA119" i="1" s="1"/>
  <c r="AN120" i="1"/>
  <c r="BA120" i="1" s="1"/>
  <c r="AN121" i="1"/>
  <c r="BA121" i="1" s="1"/>
  <c r="AN122" i="1"/>
  <c r="BA122" i="1" s="1"/>
  <c r="AN123" i="1"/>
  <c r="BA123" i="1" s="1"/>
  <c r="AN124" i="1"/>
  <c r="BA124" i="1" s="1"/>
  <c r="AN125" i="1"/>
  <c r="BA125" i="1" s="1"/>
  <c r="AN126" i="1"/>
  <c r="BA126" i="1" s="1"/>
  <c r="AN127" i="1"/>
  <c r="BA127" i="1" s="1"/>
  <c r="AN128" i="1"/>
  <c r="BA128" i="1" s="1"/>
  <c r="AN129" i="1"/>
  <c r="BA129" i="1" s="1"/>
  <c r="AN130" i="1"/>
  <c r="BA130" i="1" s="1"/>
  <c r="AN131" i="1"/>
  <c r="BA131" i="1" s="1"/>
  <c r="AN132" i="1"/>
  <c r="BA132" i="1" s="1"/>
  <c r="AN133" i="1"/>
  <c r="BA133" i="1" s="1"/>
  <c r="AN134" i="1"/>
  <c r="BA134" i="1" s="1"/>
  <c r="AN135" i="1"/>
  <c r="BA135" i="1" s="1"/>
  <c r="AN136" i="1"/>
  <c r="BA136" i="1" s="1"/>
  <c r="AN137" i="1"/>
  <c r="BA137" i="1" s="1"/>
  <c r="AN138" i="1"/>
  <c r="BA138" i="1" s="1"/>
  <c r="AN139" i="1"/>
  <c r="BA139" i="1" s="1"/>
  <c r="AN140" i="1"/>
  <c r="BA140" i="1" s="1"/>
  <c r="AN141" i="1"/>
  <c r="BA141" i="1" s="1"/>
  <c r="AN142" i="1"/>
  <c r="BA142" i="1" s="1"/>
  <c r="AN143" i="1"/>
  <c r="BA143" i="1" s="1"/>
  <c r="AN144" i="1"/>
  <c r="BA144" i="1" s="1"/>
  <c r="AN145" i="1"/>
  <c r="BA145" i="1" s="1"/>
  <c r="AN146" i="1"/>
  <c r="BA146" i="1" s="1"/>
  <c r="AN147" i="1"/>
  <c r="BA147" i="1" s="1"/>
  <c r="AN148" i="1"/>
  <c r="BA148" i="1" s="1"/>
  <c r="AN149" i="1"/>
  <c r="BA149" i="1" s="1"/>
  <c r="AN150" i="1"/>
  <c r="BA150" i="1" s="1"/>
  <c r="AN151" i="1"/>
  <c r="BA151" i="1" s="1"/>
  <c r="AN152" i="1"/>
  <c r="BA152" i="1" s="1"/>
  <c r="AN153" i="1"/>
  <c r="BA153" i="1" s="1"/>
  <c r="AN154" i="1"/>
  <c r="BA154" i="1" s="1"/>
  <c r="AN155" i="1"/>
  <c r="BA155" i="1" s="1"/>
  <c r="AN2" i="1"/>
  <c r="BA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2" i="1"/>
  <c r="AJ3" i="1"/>
  <c r="AV3" i="1" s="1"/>
  <c r="AW3" i="1" s="1"/>
  <c r="AJ4" i="1"/>
  <c r="AV4" i="1" s="1"/>
  <c r="AW4" i="1" s="1"/>
  <c r="AJ5" i="1"/>
  <c r="AV5" i="1" s="1"/>
  <c r="AW5" i="1" s="1"/>
  <c r="AJ6" i="1"/>
  <c r="AV6" i="1" s="1"/>
  <c r="AW6" i="1" s="1"/>
  <c r="AJ7" i="1"/>
  <c r="AV7" i="1" s="1"/>
  <c r="AW7" i="1" s="1"/>
  <c r="AJ8" i="1"/>
  <c r="AV8" i="1" s="1"/>
  <c r="AW8" i="1" s="1"/>
  <c r="AJ9" i="1"/>
  <c r="AV9" i="1" s="1"/>
  <c r="AW9" i="1" s="1"/>
  <c r="AJ10" i="1"/>
  <c r="AV10" i="1" s="1"/>
  <c r="AW10" i="1" s="1"/>
  <c r="AJ11" i="1"/>
  <c r="AV11" i="1" s="1"/>
  <c r="AW11" i="1" s="1"/>
  <c r="AJ12" i="1"/>
  <c r="AV12" i="1" s="1"/>
  <c r="AW12" i="1" s="1"/>
  <c r="AJ13" i="1"/>
  <c r="AV13" i="1" s="1"/>
  <c r="AW13" i="1" s="1"/>
  <c r="AJ14" i="1"/>
  <c r="AV14" i="1" s="1"/>
  <c r="AW14" i="1" s="1"/>
  <c r="AJ15" i="1"/>
  <c r="AV15" i="1" s="1"/>
  <c r="AW15" i="1" s="1"/>
  <c r="AJ16" i="1"/>
  <c r="AJ17" i="1"/>
  <c r="AV17" i="1" s="1"/>
  <c r="AW17" i="1" s="1"/>
  <c r="AJ18" i="1"/>
  <c r="AV18" i="1" s="1"/>
  <c r="AW18" i="1" s="1"/>
  <c r="AJ19" i="1"/>
  <c r="AV19" i="1" s="1"/>
  <c r="AW19" i="1" s="1"/>
  <c r="AJ20" i="1"/>
  <c r="AV20" i="1" s="1"/>
  <c r="AW20" i="1" s="1"/>
  <c r="AJ21" i="1"/>
  <c r="AV21" i="1" s="1"/>
  <c r="AW21" i="1" s="1"/>
  <c r="AJ22" i="1"/>
  <c r="AV22" i="1" s="1"/>
  <c r="AW22" i="1" s="1"/>
  <c r="AJ23" i="1"/>
  <c r="AV23" i="1" s="1"/>
  <c r="AW23" i="1" s="1"/>
  <c r="AJ24" i="1"/>
  <c r="AV24" i="1" s="1"/>
  <c r="AW24" i="1" s="1"/>
  <c r="AJ25" i="1"/>
  <c r="AV25" i="1" s="1"/>
  <c r="AW25" i="1" s="1"/>
  <c r="AJ26" i="1"/>
  <c r="AV26" i="1" s="1"/>
  <c r="AW26" i="1" s="1"/>
  <c r="AJ27" i="1"/>
  <c r="AV27" i="1" s="1"/>
  <c r="AW27" i="1" s="1"/>
  <c r="AJ28" i="1"/>
  <c r="AJ29" i="1"/>
  <c r="AV29" i="1" s="1"/>
  <c r="AW29" i="1" s="1"/>
  <c r="AJ30" i="1"/>
  <c r="AV30" i="1" s="1"/>
  <c r="AW30" i="1" s="1"/>
  <c r="AJ31" i="1"/>
  <c r="AV31" i="1" s="1"/>
  <c r="AW31" i="1" s="1"/>
  <c r="AJ32" i="1"/>
  <c r="AV32" i="1" s="1"/>
  <c r="AW32" i="1" s="1"/>
  <c r="AJ33" i="1"/>
  <c r="AV33" i="1" s="1"/>
  <c r="AW33" i="1" s="1"/>
  <c r="AJ34" i="1"/>
  <c r="AV34" i="1" s="1"/>
  <c r="AW34" i="1" s="1"/>
  <c r="AJ35" i="1"/>
  <c r="AV35" i="1" s="1"/>
  <c r="AW35" i="1" s="1"/>
  <c r="AJ36" i="1"/>
  <c r="AV36" i="1" s="1"/>
  <c r="AW36" i="1" s="1"/>
  <c r="AJ37" i="1"/>
  <c r="AV37" i="1" s="1"/>
  <c r="AW37" i="1" s="1"/>
  <c r="AJ38" i="1"/>
  <c r="AV38" i="1" s="1"/>
  <c r="AW38" i="1" s="1"/>
  <c r="AJ39" i="1"/>
  <c r="AV39" i="1" s="1"/>
  <c r="AW39" i="1" s="1"/>
  <c r="AJ40" i="1"/>
  <c r="AV40" i="1" s="1"/>
  <c r="AW40" i="1" s="1"/>
  <c r="AJ41" i="1"/>
  <c r="AV41" i="1" s="1"/>
  <c r="AW41" i="1" s="1"/>
  <c r="AJ42" i="1"/>
  <c r="AV42" i="1" s="1"/>
  <c r="AW42" i="1" s="1"/>
  <c r="AJ43" i="1"/>
  <c r="AV43" i="1" s="1"/>
  <c r="AW43" i="1" s="1"/>
  <c r="AJ44" i="1"/>
  <c r="AV44" i="1" s="1"/>
  <c r="AW44" i="1" s="1"/>
  <c r="AJ45" i="1"/>
  <c r="AV45" i="1" s="1"/>
  <c r="AW45" i="1" s="1"/>
  <c r="AJ46" i="1"/>
  <c r="AV46" i="1" s="1"/>
  <c r="AW46" i="1" s="1"/>
  <c r="AJ47" i="1"/>
  <c r="AV47" i="1" s="1"/>
  <c r="AW47" i="1" s="1"/>
  <c r="AJ48" i="1"/>
  <c r="AV48" i="1" s="1"/>
  <c r="AW48" i="1" s="1"/>
  <c r="AJ49" i="1"/>
  <c r="AV49" i="1" s="1"/>
  <c r="AW49" i="1" s="1"/>
  <c r="AJ50" i="1"/>
  <c r="AV50" i="1" s="1"/>
  <c r="AW50" i="1" s="1"/>
  <c r="AJ51" i="1"/>
  <c r="AV51" i="1" s="1"/>
  <c r="AW51" i="1" s="1"/>
  <c r="AJ52" i="1"/>
  <c r="AV52" i="1" s="1"/>
  <c r="AW52" i="1" s="1"/>
  <c r="AJ53" i="1"/>
  <c r="AV53" i="1" s="1"/>
  <c r="AW53" i="1" s="1"/>
  <c r="AJ54" i="1"/>
  <c r="AV54" i="1" s="1"/>
  <c r="AW54" i="1" s="1"/>
  <c r="AJ55" i="1"/>
  <c r="AV55" i="1" s="1"/>
  <c r="AW55" i="1" s="1"/>
  <c r="AJ56" i="1"/>
  <c r="AV56" i="1" s="1"/>
  <c r="AW56" i="1" s="1"/>
  <c r="AJ57" i="1"/>
  <c r="AV57" i="1" s="1"/>
  <c r="AW57" i="1" s="1"/>
  <c r="AJ58" i="1"/>
  <c r="AV58" i="1" s="1"/>
  <c r="AW58" i="1" s="1"/>
  <c r="AJ59" i="1"/>
  <c r="AV59" i="1" s="1"/>
  <c r="AW59" i="1" s="1"/>
  <c r="AJ60" i="1"/>
  <c r="AV60" i="1" s="1"/>
  <c r="AW60" i="1" s="1"/>
  <c r="AJ61" i="1"/>
  <c r="AV61" i="1" s="1"/>
  <c r="AW61" i="1" s="1"/>
  <c r="AJ62" i="1"/>
  <c r="AV62" i="1" s="1"/>
  <c r="AW62" i="1" s="1"/>
  <c r="AJ63" i="1"/>
  <c r="AV63" i="1" s="1"/>
  <c r="AW63" i="1" s="1"/>
  <c r="AJ64" i="1"/>
  <c r="AV64" i="1" s="1"/>
  <c r="AW64" i="1" s="1"/>
  <c r="AJ65" i="1"/>
  <c r="AV65" i="1" s="1"/>
  <c r="AW65" i="1" s="1"/>
  <c r="AJ66" i="1"/>
  <c r="AV66" i="1" s="1"/>
  <c r="AW66" i="1" s="1"/>
  <c r="AJ67" i="1"/>
  <c r="AV67" i="1" s="1"/>
  <c r="AW67" i="1" s="1"/>
  <c r="AJ68" i="1"/>
  <c r="AV68" i="1" s="1"/>
  <c r="AW68" i="1" s="1"/>
  <c r="AJ69" i="1"/>
  <c r="AV69" i="1" s="1"/>
  <c r="AW69" i="1" s="1"/>
  <c r="AJ70" i="1"/>
  <c r="AV70" i="1" s="1"/>
  <c r="AW70" i="1" s="1"/>
  <c r="AJ71" i="1"/>
  <c r="AV71" i="1" s="1"/>
  <c r="AW71" i="1" s="1"/>
  <c r="AJ72" i="1"/>
  <c r="AV72" i="1" s="1"/>
  <c r="AW72" i="1" s="1"/>
  <c r="AJ73" i="1"/>
  <c r="AV73" i="1" s="1"/>
  <c r="AW73" i="1" s="1"/>
  <c r="AJ74" i="1"/>
  <c r="AV74" i="1" s="1"/>
  <c r="AW74" i="1" s="1"/>
  <c r="AJ75" i="1"/>
  <c r="AV75" i="1" s="1"/>
  <c r="AW75" i="1" s="1"/>
  <c r="AJ76" i="1"/>
  <c r="AV76" i="1" s="1"/>
  <c r="AW76" i="1" s="1"/>
  <c r="AJ77" i="1"/>
  <c r="AV77" i="1" s="1"/>
  <c r="AW77" i="1" s="1"/>
  <c r="AJ78" i="1"/>
  <c r="AV78" i="1" s="1"/>
  <c r="AW78" i="1" s="1"/>
  <c r="AJ79" i="1"/>
  <c r="AV79" i="1" s="1"/>
  <c r="AW79" i="1" s="1"/>
  <c r="AJ80" i="1"/>
  <c r="AV80" i="1" s="1"/>
  <c r="AW80" i="1" s="1"/>
  <c r="AJ81" i="1"/>
  <c r="AV81" i="1" s="1"/>
  <c r="AW81" i="1" s="1"/>
  <c r="AJ82" i="1"/>
  <c r="AV82" i="1" s="1"/>
  <c r="AW82" i="1" s="1"/>
  <c r="AJ83" i="1"/>
  <c r="AV83" i="1" s="1"/>
  <c r="AW83" i="1" s="1"/>
  <c r="AJ84" i="1"/>
  <c r="AV84" i="1" s="1"/>
  <c r="AW84" i="1" s="1"/>
  <c r="AJ85" i="1"/>
  <c r="AV85" i="1" s="1"/>
  <c r="AW85" i="1" s="1"/>
  <c r="AJ86" i="1"/>
  <c r="AV86" i="1" s="1"/>
  <c r="AW86" i="1" s="1"/>
  <c r="AJ87" i="1"/>
  <c r="AV87" i="1" s="1"/>
  <c r="AW87" i="1" s="1"/>
  <c r="AJ88" i="1"/>
  <c r="AV88" i="1" s="1"/>
  <c r="AW88" i="1" s="1"/>
  <c r="AJ89" i="1"/>
  <c r="AV89" i="1" s="1"/>
  <c r="AW89" i="1" s="1"/>
  <c r="AJ90" i="1"/>
  <c r="AV90" i="1" s="1"/>
  <c r="AW90" i="1" s="1"/>
  <c r="AJ91" i="1"/>
  <c r="AV91" i="1" s="1"/>
  <c r="AW91" i="1" s="1"/>
  <c r="AJ92" i="1"/>
  <c r="AV92" i="1" s="1"/>
  <c r="AW92" i="1" s="1"/>
  <c r="AJ93" i="1"/>
  <c r="AV93" i="1" s="1"/>
  <c r="AW93" i="1" s="1"/>
  <c r="AJ94" i="1"/>
  <c r="AV94" i="1" s="1"/>
  <c r="AW94" i="1" s="1"/>
  <c r="AJ95" i="1"/>
  <c r="AV95" i="1" s="1"/>
  <c r="AW95" i="1" s="1"/>
  <c r="AJ96" i="1"/>
  <c r="AV96" i="1" s="1"/>
  <c r="AW96" i="1" s="1"/>
  <c r="AJ97" i="1"/>
  <c r="AV97" i="1" s="1"/>
  <c r="AW97" i="1" s="1"/>
  <c r="AJ98" i="1"/>
  <c r="AV98" i="1" s="1"/>
  <c r="AW98" i="1" s="1"/>
  <c r="AJ99" i="1"/>
  <c r="AV99" i="1" s="1"/>
  <c r="AW99" i="1" s="1"/>
  <c r="AJ100" i="1"/>
  <c r="AV100" i="1" s="1"/>
  <c r="AW100" i="1" s="1"/>
  <c r="AJ101" i="1"/>
  <c r="AV101" i="1" s="1"/>
  <c r="AW101" i="1" s="1"/>
  <c r="AJ102" i="1"/>
  <c r="AV102" i="1" s="1"/>
  <c r="AW102" i="1" s="1"/>
  <c r="AJ103" i="1"/>
  <c r="AV103" i="1" s="1"/>
  <c r="AW103" i="1" s="1"/>
  <c r="AJ104" i="1"/>
  <c r="AV104" i="1" s="1"/>
  <c r="AW104" i="1" s="1"/>
  <c r="AJ105" i="1"/>
  <c r="AV105" i="1" s="1"/>
  <c r="AW105" i="1" s="1"/>
  <c r="AJ106" i="1"/>
  <c r="AV106" i="1" s="1"/>
  <c r="AW106" i="1" s="1"/>
  <c r="AJ107" i="1"/>
  <c r="AV107" i="1" s="1"/>
  <c r="AW107" i="1" s="1"/>
  <c r="AJ108" i="1"/>
  <c r="AV108" i="1" s="1"/>
  <c r="AW108" i="1" s="1"/>
  <c r="AJ109" i="1"/>
  <c r="AV109" i="1" s="1"/>
  <c r="AW109" i="1" s="1"/>
  <c r="AJ110" i="1"/>
  <c r="AV110" i="1" s="1"/>
  <c r="AW110" i="1" s="1"/>
  <c r="AJ111" i="1"/>
  <c r="AV111" i="1" s="1"/>
  <c r="AW111" i="1" s="1"/>
  <c r="AJ112" i="1"/>
  <c r="AV112" i="1" s="1"/>
  <c r="AW112" i="1" s="1"/>
  <c r="AJ113" i="1"/>
  <c r="AV113" i="1" s="1"/>
  <c r="AW113" i="1" s="1"/>
  <c r="AJ114" i="1"/>
  <c r="AV114" i="1" s="1"/>
  <c r="AW114" i="1" s="1"/>
  <c r="AJ115" i="1"/>
  <c r="AV115" i="1" s="1"/>
  <c r="AW115" i="1" s="1"/>
  <c r="AJ116" i="1"/>
  <c r="AV116" i="1" s="1"/>
  <c r="AW116" i="1" s="1"/>
  <c r="AJ117" i="1"/>
  <c r="AV117" i="1" s="1"/>
  <c r="AW117" i="1" s="1"/>
  <c r="AJ118" i="1"/>
  <c r="AV118" i="1" s="1"/>
  <c r="AW118" i="1" s="1"/>
  <c r="AJ119" i="1"/>
  <c r="AV119" i="1" s="1"/>
  <c r="AW119" i="1" s="1"/>
  <c r="AJ120" i="1"/>
  <c r="AV120" i="1" s="1"/>
  <c r="AW120" i="1" s="1"/>
  <c r="AJ121" i="1"/>
  <c r="AV121" i="1" s="1"/>
  <c r="AW121" i="1" s="1"/>
  <c r="AJ122" i="1"/>
  <c r="AV122" i="1" s="1"/>
  <c r="AW122" i="1" s="1"/>
  <c r="AJ123" i="1"/>
  <c r="AV123" i="1" s="1"/>
  <c r="AW123" i="1" s="1"/>
  <c r="AJ124" i="1"/>
  <c r="AV124" i="1" s="1"/>
  <c r="AW124" i="1" s="1"/>
  <c r="AJ125" i="1"/>
  <c r="AV125" i="1" s="1"/>
  <c r="AW125" i="1" s="1"/>
  <c r="AJ126" i="1"/>
  <c r="AV126" i="1" s="1"/>
  <c r="AW126" i="1" s="1"/>
  <c r="AJ127" i="1"/>
  <c r="AV127" i="1" s="1"/>
  <c r="AW127" i="1" s="1"/>
  <c r="AJ128" i="1"/>
  <c r="AV128" i="1" s="1"/>
  <c r="AW128" i="1" s="1"/>
  <c r="AJ129" i="1"/>
  <c r="AV129" i="1" s="1"/>
  <c r="AW129" i="1" s="1"/>
  <c r="AJ130" i="1"/>
  <c r="AV130" i="1" s="1"/>
  <c r="AW130" i="1" s="1"/>
  <c r="AJ131" i="1"/>
  <c r="AV131" i="1" s="1"/>
  <c r="AW131" i="1" s="1"/>
  <c r="AJ132" i="1"/>
  <c r="AV132" i="1" s="1"/>
  <c r="AW132" i="1" s="1"/>
  <c r="AJ133" i="1"/>
  <c r="AV133" i="1" s="1"/>
  <c r="AW133" i="1" s="1"/>
  <c r="AJ134" i="1"/>
  <c r="AV134" i="1" s="1"/>
  <c r="AW134" i="1" s="1"/>
  <c r="AJ135" i="1"/>
  <c r="AV135" i="1" s="1"/>
  <c r="AW135" i="1" s="1"/>
  <c r="AJ136" i="1"/>
  <c r="AV136" i="1" s="1"/>
  <c r="AW136" i="1" s="1"/>
  <c r="AJ137" i="1"/>
  <c r="AV137" i="1" s="1"/>
  <c r="AW137" i="1" s="1"/>
  <c r="AJ138" i="1"/>
  <c r="AV138" i="1" s="1"/>
  <c r="AW138" i="1" s="1"/>
  <c r="AJ139" i="1"/>
  <c r="AV139" i="1" s="1"/>
  <c r="AW139" i="1" s="1"/>
  <c r="AJ140" i="1"/>
  <c r="AV140" i="1" s="1"/>
  <c r="AW140" i="1" s="1"/>
  <c r="AJ141" i="1"/>
  <c r="AV141" i="1" s="1"/>
  <c r="AW141" i="1" s="1"/>
  <c r="AJ142" i="1"/>
  <c r="AV142" i="1" s="1"/>
  <c r="AW142" i="1" s="1"/>
  <c r="AJ143" i="1"/>
  <c r="AV143" i="1" s="1"/>
  <c r="AW143" i="1" s="1"/>
  <c r="AJ144" i="1"/>
  <c r="AV144" i="1" s="1"/>
  <c r="AW144" i="1" s="1"/>
  <c r="AJ145" i="1"/>
  <c r="AV145" i="1" s="1"/>
  <c r="AW145" i="1" s="1"/>
  <c r="AJ146" i="1"/>
  <c r="AV146" i="1" s="1"/>
  <c r="AW146" i="1" s="1"/>
  <c r="AJ147" i="1"/>
  <c r="AV147" i="1" s="1"/>
  <c r="AW147" i="1" s="1"/>
  <c r="AJ148" i="1"/>
  <c r="AV148" i="1" s="1"/>
  <c r="AW148" i="1" s="1"/>
  <c r="AJ149" i="1"/>
  <c r="AV149" i="1" s="1"/>
  <c r="AW149" i="1" s="1"/>
  <c r="AJ150" i="1"/>
  <c r="AV150" i="1" s="1"/>
  <c r="AW150" i="1" s="1"/>
  <c r="AJ151" i="1"/>
  <c r="AV151" i="1" s="1"/>
  <c r="AW151" i="1" s="1"/>
  <c r="AJ152" i="1"/>
  <c r="AV152" i="1" s="1"/>
  <c r="AW152" i="1" s="1"/>
  <c r="AJ153" i="1"/>
  <c r="AV153" i="1" s="1"/>
  <c r="AW153" i="1" s="1"/>
  <c r="AJ154" i="1"/>
  <c r="AV154" i="1" s="1"/>
  <c r="AW154" i="1" s="1"/>
  <c r="AJ155" i="1"/>
  <c r="AV155" i="1" s="1"/>
  <c r="AW155" i="1" s="1"/>
  <c r="AJ2" i="1"/>
  <c r="AV2" i="1" s="1"/>
  <c r="AW2" i="1" s="1"/>
  <c r="AA14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2" i="1"/>
  <c r="AB2" i="1"/>
  <c r="AA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" i="1"/>
  <c r="AK117" i="1" l="1"/>
  <c r="AY117" i="1" s="1"/>
  <c r="AK154" i="1"/>
  <c r="AY154" i="1" s="1"/>
  <c r="AK142" i="1"/>
  <c r="AY142" i="1" s="1"/>
  <c r="AK130" i="1"/>
  <c r="AY130" i="1" s="1"/>
  <c r="AK118" i="1"/>
  <c r="AK106" i="1"/>
  <c r="AY106" i="1" s="1"/>
  <c r="AK94" i="1"/>
  <c r="AK82" i="1"/>
  <c r="AK70" i="1"/>
  <c r="AY70" i="1" s="1"/>
  <c r="AK58" i="1"/>
  <c r="AY58" i="1" s="1"/>
  <c r="AK46" i="1"/>
  <c r="AY46" i="1" s="1"/>
  <c r="AK34" i="1"/>
  <c r="AY34" i="1" s="1"/>
  <c r="AK22" i="1"/>
  <c r="AK10" i="1"/>
  <c r="AY10" i="1" s="1"/>
  <c r="AK21" i="1"/>
  <c r="AY21" i="1" s="1"/>
  <c r="AK152" i="1"/>
  <c r="AK140" i="1"/>
  <c r="AK128" i="1"/>
  <c r="AK116" i="1"/>
  <c r="AK104" i="1"/>
  <c r="AK92" i="1"/>
  <c r="AK80" i="1"/>
  <c r="AK68" i="1"/>
  <c r="AK56" i="1"/>
  <c r="AK44" i="1"/>
  <c r="AY44" i="1" s="1"/>
  <c r="AK32" i="1"/>
  <c r="AK20" i="1"/>
  <c r="AK8" i="1"/>
  <c r="AK141" i="1"/>
  <c r="AK57" i="1"/>
  <c r="AY57" i="1" s="1"/>
  <c r="AK151" i="1"/>
  <c r="AK139" i="1"/>
  <c r="AK127" i="1"/>
  <c r="AK115" i="1"/>
  <c r="AY115" i="1" s="1"/>
  <c r="AK103" i="1"/>
  <c r="AY103" i="1" s="1"/>
  <c r="AK91" i="1"/>
  <c r="AK79" i="1"/>
  <c r="AY79" i="1" s="1"/>
  <c r="AK67" i="1"/>
  <c r="AY67" i="1" s="1"/>
  <c r="AK55" i="1"/>
  <c r="AY55" i="1" s="1"/>
  <c r="AK43" i="1"/>
  <c r="AY43" i="1" s="1"/>
  <c r="AK31" i="1"/>
  <c r="AK19" i="1"/>
  <c r="AK7" i="1"/>
  <c r="AK129" i="1"/>
  <c r="AK45" i="1"/>
  <c r="AY45" i="1" s="1"/>
  <c r="AK150" i="1"/>
  <c r="AY150" i="1" s="1"/>
  <c r="AK138" i="1"/>
  <c r="AY138" i="1" s="1"/>
  <c r="AK126" i="1"/>
  <c r="AY126" i="1" s="1"/>
  <c r="AK114" i="1"/>
  <c r="AK102" i="1"/>
  <c r="AY102" i="1" s="1"/>
  <c r="AK90" i="1"/>
  <c r="AY90" i="1" s="1"/>
  <c r="AK78" i="1"/>
  <c r="AY78" i="1" s="1"/>
  <c r="AK66" i="1"/>
  <c r="AK54" i="1"/>
  <c r="AY54" i="1" s="1"/>
  <c r="AK42" i="1"/>
  <c r="AK30" i="1"/>
  <c r="AK18" i="1"/>
  <c r="AY18" i="1" s="1"/>
  <c r="AK6" i="1"/>
  <c r="AY6" i="1" s="1"/>
  <c r="AK153" i="1"/>
  <c r="AY153" i="1" s="1"/>
  <c r="AK33" i="1"/>
  <c r="AY33" i="1" s="1"/>
  <c r="AK149" i="1"/>
  <c r="AY149" i="1" s="1"/>
  <c r="AK137" i="1"/>
  <c r="AY137" i="1" s="1"/>
  <c r="AK125" i="1"/>
  <c r="AY125" i="1" s="1"/>
  <c r="AK113" i="1"/>
  <c r="AY113" i="1" s="1"/>
  <c r="AK101" i="1"/>
  <c r="AK89" i="1"/>
  <c r="AY89" i="1" s="1"/>
  <c r="AK77" i="1"/>
  <c r="AK65" i="1"/>
  <c r="AY65" i="1" s="1"/>
  <c r="AK53" i="1"/>
  <c r="AY53" i="1" s="1"/>
  <c r="AK41" i="1"/>
  <c r="AY41" i="1" s="1"/>
  <c r="AK29" i="1"/>
  <c r="AY29" i="1" s="1"/>
  <c r="AK17" i="1"/>
  <c r="AY17" i="1" s="1"/>
  <c r="AK5" i="1"/>
  <c r="AK9" i="1"/>
  <c r="AY9" i="1" s="1"/>
  <c r="AK148" i="1"/>
  <c r="AY148" i="1" s="1"/>
  <c r="AK136" i="1"/>
  <c r="AY136" i="1" s="1"/>
  <c r="AK124" i="1"/>
  <c r="AK112" i="1"/>
  <c r="AY112" i="1" s="1"/>
  <c r="AK100" i="1"/>
  <c r="AL88" i="1"/>
  <c r="AK76" i="1"/>
  <c r="AY76" i="1" s="1"/>
  <c r="AL64" i="1"/>
  <c r="AZ64" i="1" s="1"/>
  <c r="AL52" i="1"/>
  <c r="AZ52" i="1" s="1"/>
  <c r="AK40" i="1"/>
  <c r="AY40" i="1" s="1"/>
  <c r="AK4" i="1"/>
  <c r="AK147" i="1"/>
  <c r="AK135" i="1"/>
  <c r="AY135" i="1" s="1"/>
  <c r="AK123" i="1"/>
  <c r="AY123" i="1" s="1"/>
  <c r="AK111" i="1"/>
  <c r="AK99" i="1"/>
  <c r="AY99" i="1" s="1"/>
  <c r="AK87" i="1"/>
  <c r="AK75" i="1"/>
  <c r="AY75" i="1" s="1"/>
  <c r="AK63" i="1"/>
  <c r="AY63" i="1" s="1"/>
  <c r="AK51" i="1"/>
  <c r="AY51" i="1" s="1"/>
  <c r="AK39" i="1"/>
  <c r="AY39" i="1" s="1"/>
  <c r="AK27" i="1"/>
  <c r="AY27" i="1" s="1"/>
  <c r="AK15" i="1"/>
  <c r="AY15" i="1" s="1"/>
  <c r="AK3" i="1"/>
  <c r="AY3" i="1" s="1"/>
  <c r="AK93" i="1"/>
  <c r="AK146" i="1"/>
  <c r="AK134" i="1"/>
  <c r="AK122" i="1"/>
  <c r="AY122" i="1" s="1"/>
  <c r="AK110" i="1"/>
  <c r="AK98" i="1"/>
  <c r="AY98" i="1" s="1"/>
  <c r="AK86" i="1"/>
  <c r="AY86" i="1" s="1"/>
  <c r="AK74" i="1"/>
  <c r="AY74" i="1" s="1"/>
  <c r="AK62" i="1"/>
  <c r="AY62" i="1" s="1"/>
  <c r="AK50" i="1"/>
  <c r="AY50" i="1" s="1"/>
  <c r="AK38" i="1"/>
  <c r="AY38" i="1" s="1"/>
  <c r="AK26" i="1"/>
  <c r="AY26" i="1" s="1"/>
  <c r="AK14" i="1"/>
  <c r="AY14" i="1" s="1"/>
  <c r="AK81" i="1"/>
  <c r="AY81" i="1" s="1"/>
  <c r="AK145" i="1"/>
  <c r="AK133" i="1"/>
  <c r="AK121" i="1"/>
  <c r="AK109" i="1"/>
  <c r="AK97" i="1"/>
  <c r="AY97" i="1" s="1"/>
  <c r="AK85" i="1"/>
  <c r="AY85" i="1" s="1"/>
  <c r="AK73" i="1"/>
  <c r="AK61" i="1"/>
  <c r="AY61" i="1" s="1"/>
  <c r="AK49" i="1"/>
  <c r="AY49" i="1" s="1"/>
  <c r="AK37" i="1"/>
  <c r="AY37" i="1" s="1"/>
  <c r="AK25" i="1"/>
  <c r="AY25" i="1" s="1"/>
  <c r="AK13" i="1"/>
  <c r="AY13" i="1" s="1"/>
  <c r="AK69" i="1"/>
  <c r="AL2" i="1"/>
  <c r="AZ2" i="1" s="1"/>
  <c r="AK144" i="1"/>
  <c r="AK132" i="1"/>
  <c r="AK120" i="1"/>
  <c r="AY120" i="1" s="1"/>
  <c r="AK108" i="1"/>
  <c r="AY108" i="1" s="1"/>
  <c r="AK96" i="1"/>
  <c r="AY96" i="1" s="1"/>
  <c r="AK84" i="1"/>
  <c r="AY84" i="1" s="1"/>
  <c r="AK72" i="1"/>
  <c r="AY72" i="1" s="1"/>
  <c r="AK60" i="1"/>
  <c r="AY60" i="1" s="1"/>
  <c r="AK48" i="1"/>
  <c r="AY48" i="1" s="1"/>
  <c r="AK36" i="1"/>
  <c r="AY36" i="1" s="1"/>
  <c r="AK24" i="1"/>
  <c r="AK12" i="1"/>
  <c r="AY12" i="1" s="1"/>
  <c r="AK105" i="1"/>
  <c r="AK155" i="1"/>
  <c r="AY155" i="1" s="1"/>
  <c r="AK143" i="1"/>
  <c r="AY143" i="1" s="1"/>
  <c r="AK131" i="1"/>
  <c r="AY131" i="1" s="1"/>
  <c r="AK119" i="1"/>
  <c r="AY119" i="1" s="1"/>
  <c r="AK107" i="1"/>
  <c r="AY107" i="1" s="1"/>
  <c r="AK95" i="1"/>
  <c r="AY95" i="1" s="1"/>
  <c r="AK83" i="1"/>
  <c r="AY83" i="1" s="1"/>
  <c r="AK71" i="1"/>
  <c r="AK59" i="1"/>
  <c r="AY59" i="1" s="1"/>
  <c r="AK47" i="1"/>
  <c r="AK35" i="1"/>
  <c r="AY35" i="1" s="1"/>
  <c r="AK23" i="1"/>
  <c r="AK11" i="1"/>
  <c r="AY11" i="1" s="1"/>
  <c r="AK88" i="1"/>
  <c r="AY88" i="1" s="1"/>
  <c r="AL76" i="1"/>
  <c r="AZ76" i="1" s="1"/>
  <c r="AK64" i="1"/>
  <c r="AY64" i="1" s="1"/>
  <c r="AL148" i="1"/>
  <c r="AZ148" i="1" s="1"/>
  <c r="AL62" i="1"/>
  <c r="AZ62" i="1" s="1"/>
  <c r="AL61" i="1"/>
  <c r="AZ61" i="1" s="1"/>
  <c r="AL146" i="1"/>
  <c r="AZ146" i="1" s="1"/>
  <c r="AK52" i="1"/>
  <c r="AY52" i="1" s="1"/>
  <c r="AL136" i="1"/>
  <c r="AZ136" i="1" s="1"/>
  <c r="AL50" i="1"/>
  <c r="AZ50" i="1" s="1"/>
  <c r="AL122" i="1"/>
  <c r="AZ122" i="1" s="1"/>
  <c r="AL4" i="1"/>
  <c r="AZ4" i="1" s="1"/>
  <c r="AL116" i="1"/>
  <c r="AZ116" i="1" s="1"/>
  <c r="AL110" i="1"/>
  <c r="AZ110" i="1" s="1"/>
  <c r="AL145" i="1"/>
  <c r="AZ145" i="1" s="1"/>
  <c r="AL112" i="1"/>
  <c r="AZ112" i="1" s="1"/>
  <c r="AL86" i="1"/>
  <c r="AZ86" i="1" s="1"/>
  <c r="AL56" i="1"/>
  <c r="AZ56" i="1" s="1"/>
  <c r="AL140" i="1"/>
  <c r="AZ140" i="1" s="1"/>
  <c r="AL85" i="1"/>
  <c r="AZ85" i="1" s="1"/>
  <c r="AL26" i="1"/>
  <c r="AZ26" i="1" s="1"/>
  <c r="AL80" i="1"/>
  <c r="AZ80" i="1" s="1"/>
  <c r="AL25" i="1"/>
  <c r="AZ25" i="1" s="1"/>
  <c r="AL109" i="1"/>
  <c r="AZ109" i="1" s="1"/>
  <c r="AL20" i="1"/>
  <c r="AZ20" i="1" s="1"/>
  <c r="AL134" i="1"/>
  <c r="AZ134" i="1" s="1"/>
  <c r="AL104" i="1"/>
  <c r="AZ104" i="1" s="1"/>
  <c r="AL49" i="1"/>
  <c r="AZ49" i="1" s="1"/>
  <c r="AL133" i="1"/>
  <c r="AZ133" i="1" s="1"/>
  <c r="AL100" i="1"/>
  <c r="AZ100" i="1" s="1"/>
  <c r="AL74" i="1"/>
  <c r="AZ74" i="1" s="1"/>
  <c r="AL44" i="1"/>
  <c r="AZ44" i="1" s="1"/>
  <c r="AL128" i="1"/>
  <c r="AZ128" i="1" s="1"/>
  <c r="AL73" i="1"/>
  <c r="AZ73" i="1" s="1"/>
  <c r="AL40" i="1"/>
  <c r="AZ40" i="1" s="1"/>
  <c r="AL14" i="1"/>
  <c r="AZ14" i="1" s="1"/>
  <c r="AL124" i="1"/>
  <c r="AZ124" i="1" s="1"/>
  <c r="AL98" i="1"/>
  <c r="AZ98" i="1" s="1"/>
  <c r="AL68" i="1"/>
  <c r="AZ68" i="1" s="1"/>
  <c r="AL13" i="1"/>
  <c r="AZ13" i="1" s="1"/>
  <c r="AL152" i="1"/>
  <c r="AZ152" i="1" s="1"/>
  <c r="AL97" i="1"/>
  <c r="AZ97" i="1" s="1"/>
  <c r="AL38" i="1"/>
  <c r="AZ38" i="1" s="1"/>
  <c r="AL8" i="1"/>
  <c r="AZ8" i="1" s="1"/>
  <c r="AL92" i="1"/>
  <c r="AZ92" i="1" s="1"/>
  <c r="AL37" i="1"/>
  <c r="AZ37" i="1" s="1"/>
  <c r="AL121" i="1"/>
  <c r="AZ121" i="1" s="1"/>
  <c r="AL32" i="1"/>
  <c r="AZ32" i="1" s="1"/>
  <c r="AL151" i="1"/>
  <c r="AZ151" i="1" s="1"/>
  <c r="AL139" i="1"/>
  <c r="AZ139" i="1" s="1"/>
  <c r="AL127" i="1"/>
  <c r="AZ127" i="1" s="1"/>
  <c r="AL115" i="1"/>
  <c r="AZ115" i="1" s="1"/>
  <c r="AL103" i="1"/>
  <c r="AZ103" i="1" s="1"/>
  <c r="AL91" i="1"/>
  <c r="AZ91" i="1" s="1"/>
  <c r="AL79" i="1"/>
  <c r="AZ79" i="1" s="1"/>
  <c r="AL67" i="1"/>
  <c r="AZ67" i="1" s="1"/>
  <c r="AL55" i="1"/>
  <c r="AZ55" i="1" s="1"/>
  <c r="AL43" i="1"/>
  <c r="AZ43" i="1" s="1"/>
  <c r="AL31" i="1"/>
  <c r="AZ31" i="1" s="1"/>
  <c r="AL19" i="1"/>
  <c r="AZ19" i="1" s="1"/>
  <c r="AL7" i="1"/>
  <c r="AZ7" i="1" s="1"/>
  <c r="AL150" i="1"/>
  <c r="AZ150" i="1" s="1"/>
  <c r="AL144" i="1"/>
  <c r="AZ144" i="1" s="1"/>
  <c r="AL138" i="1"/>
  <c r="AZ138" i="1" s="1"/>
  <c r="AL132" i="1"/>
  <c r="AZ132" i="1" s="1"/>
  <c r="AL126" i="1"/>
  <c r="AZ126" i="1" s="1"/>
  <c r="AL120" i="1"/>
  <c r="AZ120" i="1" s="1"/>
  <c r="AL114" i="1"/>
  <c r="AZ114" i="1" s="1"/>
  <c r="AL108" i="1"/>
  <c r="AZ108" i="1" s="1"/>
  <c r="AL102" i="1"/>
  <c r="AZ102" i="1" s="1"/>
  <c r="AL96" i="1"/>
  <c r="AZ96" i="1" s="1"/>
  <c r="AL90" i="1"/>
  <c r="AZ90" i="1" s="1"/>
  <c r="AL84" i="1"/>
  <c r="AZ84" i="1" s="1"/>
  <c r="AL78" i="1"/>
  <c r="AZ78" i="1" s="1"/>
  <c r="AL72" i="1"/>
  <c r="AZ72" i="1" s="1"/>
  <c r="AL66" i="1"/>
  <c r="AZ66" i="1" s="1"/>
  <c r="AL60" i="1"/>
  <c r="AZ60" i="1" s="1"/>
  <c r="AL54" i="1"/>
  <c r="AZ54" i="1" s="1"/>
  <c r="AL48" i="1"/>
  <c r="AZ48" i="1" s="1"/>
  <c r="AL42" i="1"/>
  <c r="AZ42" i="1" s="1"/>
  <c r="AL36" i="1"/>
  <c r="AZ36" i="1" s="1"/>
  <c r="AL30" i="1"/>
  <c r="AZ30" i="1" s="1"/>
  <c r="AL24" i="1"/>
  <c r="AZ24" i="1" s="1"/>
  <c r="AL18" i="1"/>
  <c r="AZ18" i="1" s="1"/>
  <c r="AL12" i="1"/>
  <c r="AZ12" i="1" s="1"/>
  <c r="AL6" i="1"/>
  <c r="AZ6" i="1" s="1"/>
  <c r="AK2" i="1"/>
  <c r="AL155" i="1"/>
  <c r="AZ155" i="1" s="1"/>
  <c r="AL149" i="1"/>
  <c r="AZ149" i="1" s="1"/>
  <c r="AL143" i="1"/>
  <c r="AZ143" i="1" s="1"/>
  <c r="AL137" i="1"/>
  <c r="AZ137" i="1" s="1"/>
  <c r="AL131" i="1"/>
  <c r="AZ131" i="1" s="1"/>
  <c r="AL125" i="1"/>
  <c r="AZ125" i="1" s="1"/>
  <c r="AL119" i="1"/>
  <c r="AZ119" i="1" s="1"/>
  <c r="AL113" i="1"/>
  <c r="AZ113" i="1" s="1"/>
  <c r="AL107" i="1"/>
  <c r="AZ107" i="1" s="1"/>
  <c r="AL101" i="1"/>
  <c r="AZ101" i="1" s="1"/>
  <c r="AL95" i="1"/>
  <c r="AZ95" i="1" s="1"/>
  <c r="AL89" i="1"/>
  <c r="AZ89" i="1" s="1"/>
  <c r="AL83" i="1"/>
  <c r="AZ83" i="1" s="1"/>
  <c r="AL77" i="1"/>
  <c r="AZ77" i="1" s="1"/>
  <c r="AL71" i="1"/>
  <c r="AZ71" i="1" s="1"/>
  <c r="AL65" i="1"/>
  <c r="AZ65" i="1" s="1"/>
  <c r="AL59" i="1"/>
  <c r="AZ59" i="1" s="1"/>
  <c r="AL53" i="1"/>
  <c r="AZ53" i="1" s="1"/>
  <c r="AL47" i="1"/>
  <c r="AZ47" i="1" s="1"/>
  <c r="AL41" i="1"/>
  <c r="AZ41" i="1" s="1"/>
  <c r="AL35" i="1"/>
  <c r="AZ35" i="1" s="1"/>
  <c r="AL29" i="1"/>
  <c r="AZ29" i="1" s="1"/>
  <c r="AL23" i="1"/>
  <c r="AZ23" i="1" s="1"/>
  <c r="AL17" i="1"/>
  <c r="AZ17" i="1" s="1"/>
  <c r="AL11" i="1"/>
  <c r="AZ11" i="1" s="1"/>
  <c r="AL5" i="1"/>
  <c r="AZ5" i="1" s="1"/>
  <c r="AL154" i="1"/>
  <c r="AZ154" i="1" s="1"/>
  <c r="AL142" i="1"/>
  <c r="AZ142" i="1" s="1"/>
  <c r="AL130" i="1"/>
  <c r="AZ130" i="1" s="1"/>
  <c r="AL118" i="1"/>
  <c r="AZ118" i="1" s="1"/>
  <c r="AL106" i="1"/>
  <c r="AZ106" i="1" s="1"/>
  <c r="AL94" i="1"/>
  <c r="AZ94" i="1" s="1"/>
  <c r="AL82" i="1"/>
  <c r="AZ82" i="1" s="1"/>
  <c r="AL70" i="1"/>
  <c r="AZ70" i="1" s="1"/>
  <c r="AL58" i="1"/>
  <c r="AZ58" i="1" s="1"/>
  <c r="AL46" i="1"/>
  <c r="AZ46" i="1" s="1"/>
  <c r="AL34" i="1"/>
  <c r="AZ34" i="1" s="1"/>
  <c r="AL22" i="1"/>
  <c r="AZ22" i="1" s="1"/>
  <c r="AL10" i="1"/>
  <c r="AZ10" i="1" s="1"/>
  <c r="AL153" i="1"/>
  <c r="AZ153" i="1" s="1"/>
  <c r="AL147" i="1"/>
  <c r="AZ147" i="1" s="1"/>
  <c r="AL141" i="1"/>
  <c r="AZ141" i="1" s="1"/>
  <c r="AL135" i="1"/>
  <c r="AZ135" i="1" s="1"/>
  <c r="AL129" i="1"/>
  <c r="AZ129" i="1" s="1"/>
  <c r="AL123" i="1"/>
  <c r="AZ123" i="1" s="1"/>
  <c r="AL117" i="1"/>
  <c r="AZ117" i="1" s="1"/>
  <c r="AL111" i="1"/>
  <c r="AZ111" i="1" s="1"/>
  <c r="AL105" i="1"/>
  <c r="AZ105" i="1" s="1"/>
  <c r="AL99" i="1"/>
  <c r="AZ99" i="1" s="1"/>
  <c r="AL93" i="1"/>
  <c r="AZ93" i="1" s="1"/>
  <c r="AL87" i="1"/>
  <c r="AZ87" i="1" s="1"/>
  <c r="AL81" i="1"/>
  <c r="AZ81" i="1" s="1"/>
  <c r="AL75" i="1"/>
  <c r="AZ75" i="1" s="1"/>
  <c r="AL69" i="1"/>
  <c r="AZ69" i="1" s="1"/>
  <c r="AL63" i="1"/>
  <c r="AZ63" i="1" s="1"/>
  <c r="AL57" i="1"/>
  <c r="AZ57" i="1" s="1"/>
  <c r="AL51" i="1"/>
  <c r="AZ51" i="1" s="1"/>
  <c r="AL45" i="1"/>
  <c r="AZ45" i="1" s="1"/>
  <c r="AL39" i="1"/>
  <c r="AZ39" i="1" s="1"/>
  <c r="AL33" i="1"/>
  <c r="AZ33" i="1" s="1"/>
  <c r="AL27" i="1"/>
  <c r="AZ27" i="1" s="1"/>
  <c r="AL21" i="1"/>
  <c r="AZ21" i="1" s="1"/>
  <c r="AL15" i="1"/>
  <c r="AZ15" i="1" s="1"/>
  <c r="AL9" i="1"/>
  <c r="AZ9" i="1" s="1"/>
  <c r="AL3" i="1"/>
  <c r="AZ3" i="1" s="1"/>
  <c r="AY101" i="1"/>
  <c r="AY77" i="1"/>
  <c r="AY5" i="1"/>
  <c r="AY124" i="1"/>
  <c r="AY100" i="1"/>
  <c r="AY4" i="1"/>
  <c r="AY132" i="1"/>
  <c r="AY145" i="1"/>
  <c r="AY134" i="1"/>
  <c r="AY110" i="1"/>
  <c r="AY71" i="1"/>
  <c r="AY47" i="1"/>
  <c r="AY23" i="1"/>
  <c r="AY118" i="1"/>
  <c r="AY94" i="1"/>
  <c r="AY82" i="1"/>
  <c r="AY22" i="1"/>
  <c r="AY109" i="1"/>
  <c r="AY144" i="1"/>
  <c r="AY24" i="1"/>
  <c r="AY141" i="1"/>
  <c r="AY129" i="1"/>
  <c r="AY105" i="1"/>
  <c r="AY93" i="1"/>
  <c r="AY69" i="1"/>
  <c r="AY151" i="1"/>
  <c r="AY31" i="1"/>
  <c r="AY114" i="1"/>
  <c r="AY66" i="1"/>
  <c r="AY42" i="1"/>
  <c r="AY30" i="1"/>
  <c r="AY147" i="1"/>
  <c r="AY111" i="1"/>
  <c r="AY87" i="1"/>
  <c r="AY7" i="1"/>
  <c r="AZ88" i="1"/>
  <c r="AY139" i="1"/>
  <c r="AV28" i="1"/>
  <c r="AV16" i="1"/>
  <c r="AW28" i="1" l="1"/>
  <c r="AK28" i="1" s="1"/>
  <c r="AY28" i="1" s="1"/>
  <c r="AW16" i="1"/>
  <c r="AK16" i="1" s="1"/>
  <c r="AY16" i="1" s="1"/>
  <c r="AY128" i="1"/>
  <c r="AY104" i="1"/>
  <c r="AY133" i="1"/>
  <c r="AY127" i="1"/>
  <c r="AY92" i="1"/>
  <c r="AY20" i="1"/>
  <c r="AY8" i="1"/>
  <c r="AY116" i="1"/>
  <c r="AY91" i="1"/>
  <c r="AY56" i="1"/>
  <c r="AY80" i="1"/>
  <c r="AY32" i="1"/>
  <c r="AY19" i="1"/>
  <c r="AY152" i="1"/>
  <c r="AY68" i="1"/>
  <c r="AY121" i="1"/>
  <c r="AY146" i="1"/>
  <c r="AY140" i="1"/>
  <c r="AY73" i="1"/>
  <c r="AY2" i="1"/>
  <c r="AL16" i="1" l="1"/>
  <c r="AZ16" i="1" s="1"/>
  <c r="AL28" i="1"/>
  <c r="AZ28" i="1" s="1"/>
</calcChain>
</file>

<file path=xl/sharedStrings.xml><?xml version="1.0" encoding="utf-8"?>
<sst xmlns="http://schemas.openxmlformats.org/spreadsheetml/2006/main" count="3160" uniqueCount="310">
  <si>
    <t>product.partNumber</t>
  </si>
  <si>
    <t>location.locationIdentifier</t>
  </si>
  <si>
    <t>inventoryType</t>
  </si>
  <si>
    <t>quantity</t>
  </si>
  <si>
    <t>quantityUnits</t>
  </si>
  <si>
    <t>value</t>
  </si>
  <si>
    <t>valueCurrency</t>
  </si>
  <si>
    <t>reservationOrders</t>
  </si>
  <si>
    <t>daysOfSupply</t>
  </si>
  <si>
    <t>shelfLife</t>
  </si>
  <si>
    <t>reorderLevel</t>
  </si>
  <si>
    <t>expectedLeadTime</t>
  </si>
  <si>
    <t>quantityUpperThreshold</t>
  </si>
  <si>
    <t>quantityLowerThreshold</t>
  </si>
  <si>
    <t>daysOfSupplyUpperThreshold</t>
  </si>
  <si>
    <t>daysOfSupplyLowerThreshold</t>
  </si>
  <si>
    <t>expiringThreshold</t>
  </si>
  <si>
    <t>plannerCode</t>
  </si>
  <si>
    <t>velocityCode</t>
  </si>
  <si>
    <t>inventoryParentType</t>
  </si>
  <si>
    <t>class</t>
  </si>
  <si>
    <t>segment</t>
  </si>
  <si>
    <t>PS-SL-A287</t>
  </si>
  <si>
    <t>LT-1</t>
  </si>
  <si>
    <t>PRODUCT</t>
  </si>
  <si>
    <t>EA</t>
  </si>
  <si>
    <t>USD</t>
  </si>
  <si>
    <t>Street Lighting</t>
  </si>
  <si>
    <t>B</t>
  </si>
  <si>
    <t>ONHAND</t>
  </si>
  <si>
    <t>NEW</t>
  </si>
  <si>
    <t>INDUSTRIAL</t>
  </si>
  <si>
    <t>PS-SL-A288</t>
  </si>
  <si>
    <t>PS-SL-H309</t>
  </si>
  <si>
    <t>PS-SL-H310</t>
  </si>
  <si>
    <t>A</t>
  </si>
  <si>
    <t>PS-SL-F342</t>
  </si>
  <si>
    <t>PS-SL-F343</t>
  </si>
  <si>
    <t>PS-SL-F344</t>
  </si>
  <si>
    <t>C</t>
  </si>
  <si>
    <t>PS-SL-F345</t>
  </si>
  <si>
    <t>PS-SL-B122</t>
  </si>
  <si>
    <t>PS-SL-A123</t>
  </si>
  <si>
    <t>PS-SL-C280</t>
  </si>
  <si>
    <t>PS-SL-C193</t>
  </si>
  <si>
    <t>PS-SL-L327</t>
  </si>
  <si>
    <t>PS-SL-L393</t>
  </si>
  <si>
    <t>PS-PL-C295</t>
  </si>
  <si>
    <t>Pedestrian Lighting</t>
  </si>
  <si>
    <t>PS-PL-C167</t>
  </si>
  <si>
    <t>PS-PL-S459</t>
  </si>
  <si>
    <t>PS-PL-S236</t>
  </si>
  <si>
    <t>PS-PL-F206</t>
  </si>
  <si>
    <t>PS-PL-F158</t>
  </si>
  <si>
    <t>PS-PL-F242</t>
  </si>
  <si>
    <t>PS-PL-F388</t>
  </si>
  <si>
    <t>PS-PL-W140</t>
  </si>
  <si>
    <t>PS-PL-W381</t>
  </si>
  <si>
    <t>PS-PL-R186</t>
  </si>
  <si>
    <t>PS-TS-T264</t>
  </si>
  <si>
    <t>Traffic Signal Poles</t>
  </si>
  <si>
    <t>PS-TS-A318</t>
  </si>
  <si>
    <t>CO-CO-V310</t>
  </si>
  <si>
    <t>Controls</t>
  </si>
  <si>
    <t>CO-CO-N311</t>
  </si>
  <si>
    <t>CO-CO-M328</t>
  </si>
  <si>
    <t>CO-DL-T316</t>
  </si>
  <si>
    <t>Downlights</t>
  </si>
  <si>
    <t>CO-DL-A239</t>
  </si>
  <si>
    <t>CO-DL-A230</t>
  </si>
  <si>
    <t>CO-RD-I380</t>
  </si>
  <si>
    <t>Retrofit Downlights</t>
  </si>
  <si>
    <t>CO-RD-S282</t>
  </si>
  <si>
    <t>CO-RD-R296</t>
  </si>
  <si>
    <t>CO-AM-B209</t>
  </si>
  <si>
    <t>Ambient</t>
  </si>
  <si>
    <t>CO-AM-S185</t>
  </si>
  <si>
    <t>CO-AM-S393</t>
  </si>
  <si>
    <t>LT-2</t>
  </si>
  <si>
    <t>ITEM</t>
  </si>
  <si>
    <t>Bulbs</t>
  </si>
  <si>
    <t xml:space="preserve"> A </t>
  </si>
  <si>
    <t>Controllers</t>
  </si>
  <si>
    <t>Enclosures</t>
  </si>
  <si>
    <t>High Voltage Electrical</t>
  </si>
  <si>
    <t xml:space="preserve"> C </t>
  </si>
  <si>
    <t xml:space="preserve"> B </t>
  </si>
  <si>
    <t>Lenses</t>
  </si>
  <si>
    <t>Luminaire</t>
  </si>
  <si>
    <t>Mechanicals</t>
  </si>
  <si>
    <t>Primary Chassis</t>
  </si>
  <si>
    <t>Primary Foundation</t>
  </si>
  <si>
    <t>Secondary Chassis</t>
  </si>
  <si>
    <t>nextStockoutStartDate</t>
  </si>
  <si>
    <t>nextStockOverageStartDate</t>
  </si>
  <si>
    <t>daysToStockoutFloat</t>
  </si>
  <si>
    <t>daysToStockOverageFloat</t>
  </si>
  <si>
    <t>daysToStockUnderageFloat</t>
  </si>
  <si>
    <t>planningPeriodFloat</t>
  </si>
  <si>
    <t>quantityReceivedWithinPeriodFloat</t>
  </si>
  <si>
    <t>nextStockOverageQuantityFloat</t>
  </si>
  <si>
    <t>nextStockUnderageQuantityFloat</t>
  </si>
  <si>
    <t>consumptionFloat</t>
  </si>
  <si>
    <t>consumptionLowerLimitFloat</t>
  </si>
  <si>
    <t>consumptionUpperLimitFloat</t>
  </si>
  <si>
    <t>mapeCurrentValueFloat</t>
  </si>
  <si>
    <t>mapeControlLimitFloat</t>
  </si>
  <si>
    <t>biasCurrentValueFloat</t>
  </si>
  <si>
    <t>nextStockoutQuantity</t>
  </si>
  <si>
    <t>nextStockUnderageStartDate</t>
  </si>
  <si>
    <t>MAXSHIFT</t>
  </si>
  <si>
    <t>rand UPDOWN</t>
  </si>
  <si>
    <t>NOW</t>
  </si>
  <si>
    <t>MAPEOVER</t>
  </si>
  <si>
    <t>CONSOVER</t>
  </si>
  <si>
    <t>CONSUNDER</t>
  </si>
  <si>
    <t/>
  </si>
  <si>
    <t>2021-08-08T00:00:00</t>
  </si>
  <si>
    <t>2021-07-31T00:00:00</t>
  </si>
  <si>
    <t>2021-07-22T00:00:00</t>
  </si>
  <si>
    <t>2021-08-03T00:00:00</t>
  </si>
  <si>
    <t>2021-07-28T00:00:00</t>
  </si>
  <si>
    <t>2021-08-05T00:00:00</t>
  </si>
  <si>
    <t>2021-07-29T00:00:00</t>
  </si>
  <si>
    <t>2021-08-13T00:00:00</t>
  </si>
  <si>
    <t>2021-07-23T00:00:00</t>
  </si>
  <si>
    <t>2021-07-21T00:00:00</t>
  </si>
  <si>
    <t>2021-08-16T00:00:00</t>
  </si>
  <si>
    <t>2021-07-30T00:00:00</t>
  </si>
  <si>
    <t>2021-07-26T00:00:00</t>
  </si>
  <si>
    <t>2021-07-25T00:00:00</t>
  </si>
  <si>
    <t>2021-08-10T00:00:00</t>
  </si>
  <si>
    <t>2021-08-09T00:00:00</t>
  </si>
  <si>
    <t>2021-08-15T00:00:00</t>
  </si>
  <si>
    <t>2021-08-04T00:00:00</t>
  </si>
  <si>
    <t>2021-08-19T00:00:00</t>
  </si>
  <si>
    <t>2021-08-07T00:00:00</t>
  </si>
  <si>
    <t>2021-08-14T00:00:00</t>
  </si>
  <si>
    <t>2021-07-27T00:00:00</t>
  </si>
  <si>
    <t>2021-07-20T00:00:00</t>
  </si>
  <si>
    <t>2021-08-12T00:00:00</t>
  </si>
  <si>
    <t>2021-08-06T00:00:00</t>
  </si>
  <si>
    <t>2021-08-01T00:00:00</t>
  </si>
  <si>
    <t>2021-08-18T00:00:00</t>
  </si>
  <si>
    <t>2021-08-11T00:00:00</t>
  </si>
  <si>
    <t>2021-08-02T00:00:00</t>
  </si>
  <si>
    <t>2021-08-17T00:00:00</t>
  </si>
  <si>
    <t>2021-07-24T00:00:00</t>
  </si>
  <si>
    <t>eventCode</t>
  </si>
  <si>
    <t>objectUpsertEvent</t>
  </si>
  <si>
    <t>tenantId</t>
  </si>
  <si>
    <t>4591d1e8-de08-4c98-bcb9-3658c4d1539c</t>
  </si>
  <si>
    <t>type</t>
  </si>
  <si>
    <t>Inventory</t>
  </si>
  <si>
    <t>sterlingSupplyChain.globalId</t>
  </si>
  <si>
    <t>name</t>
  </si>
  <si>
    <t>PS-SL-A287.LT-1</t>
  </si>
  <si>
    <t>PS-SL-A288.LT-1</t>
  </si>
  <si>
    <t>PS-SL-H309.LT-1</t>
  </si>
  <si>
    <t>PS-SL-H310.LT-1</t>
  </si>
  <si>
    <t>PS-SL-F342.LT-1</t>
  </si>
  <si>
    <t>PS-SL-F343.LT-1</t>
  </si>
  <si>
    <t>PS-SL-F344.LT-1</t>
  </si>
  <si>
    <t>PS-SL-F345.LT-1</t>
  </si>
  <si>
    <t>PS-SL-B122.LT-1</t>
  </si>
  <si>
    <t>PS-SL-A123.LT-1</t>
  </si>
  <si>
    <t>PS-SL-C280.LT-1</t>
  </si>
  <si>
    <t>PS-SL-C193.LT-1</t>
  </si>
  <si>
    <t>PS-SL-L327.LT-1</t>
  </si>
  <si>
    <t>PS-SL-L393.LT-1</t>
  </si>
  <si>
    <t>PS-PL-C295.LT-1</t>
  </si>
  <si>
    <t>PS-PL-C167.LT-1</t>
  </si>
  <si>
    <t>PS-PL-S459.LT-1</t>
  </si>
  <si>
    <t>PS-PL-S236.LT-1</t>
  </si>
  <si>
    <t>PS-PL-F206.LT-1</t>
  </si>
  <si>
    <t>PS-PL-F158.LT-1</t>
  </si>
  <si>
    <t>PS-PL-F242.LT-1</t>
  </si>
  <si>
    <t>PS-PL-F388.LT-1</t>
  </si>
  <si>
    <t>PS-PL-W140.LT-1</t>
  </si>
  <si>
    <t>PS-PL-W381.LT-1</t>
  </si>
  <si>
    <t>PS-PL-R186.LT-1</t>
  </si>
  <si>
    <t>PS-TS-T264.LT-1</t>
  </si>
  <si>
    <t>PS-TS-A318.LT-1</t>
  </si>
  <si>
    <t>CO-CO-V310.LT-1</t>
  </si>
  <si>
    <t>CO-CO-N311.LT-1</t>
  </si>
  <si>
    <t>CO-CO-M328.LT-1</t>
  </si>
  <si>
    <t>CO-DL-T316.LT-1</t>
  </si>
  <si>
    <t>CO-DL-A239.LT-1</t>
  </si>
  <si>
    <t>CO-DL-A230.LT-1</t>
  </si>
  <si>
    <t>CO-RD-I380.LT-1</t>
  </si>
  <si>
    <t>CO-RD-S282.LT-1</t>
  </si>
  <si>
    <t>CO-RD-R296.LT-1</t>
  </si>
  <si>
    <t>CO-AM-B209.LT-1</t>
  </si>
  <si>
    <t>CO-AM-S185.LT-1</t>
  </si>
  <si>
    <t>CO-AM-S393.LT-1</t>
  </si>
  <si>
    <t>PS-SL-A287.LT-2</t>
  </si>
  <si>
    <t>PS-SL-A288.LT-2</t>
  </si>
  <si>
    <t>PS-SL-H309.LT-2</t>
  </si>
  <si>
    <t>PS-SL-H310.LT-2</t>
  </si>
  <si>
    <t>PS-SL-F342.LT-2</t>
  </si>
  <si>
    <t>PS-SL-F343.LT-2</t>
  </si>
  <si>
    <t>PS-SL-F344.LT-2</t>
  </si>
  <si>
    <t>PS-SL-F345.LT-2</t>
  </si>
  <si>
    <t>PS-SL-B122.LT-2</t>
  </si>
  <si>
    <t>PS-SL-A123.LT-2</t>
  </si>
  <si>
    <t>PS-SL-C280.LT-2</t>
  </si>
  <si>
    <t>PS-SL-C193.LT-2</t>
  </si>
  <si>
    <t>PS-SL-L327.LT-2</t>
  </si>
  <si>
    <t>PS-SL-L393.LT-2</t>
  </si>
  <si>
    <t>PS-PL-C295.LT-2</t>
  </si>
  <si>
    <t>PS-PL-C167.LT-2</t>
  </si>
  <si>
    <t>PS-PL-S459.LT-2</t>
  </si>
  <si>
    <t>PS-PL-S236.LT-2</t>
  </si>
  <si>
    <t>PS-PL-F206.LT-2</t>
  </si>
  <si>
    <t>PS-PL-F158.LT-2</t>
  </si>
  <si>
    <t>PS-PL-F242.LT-2</t>
  </si>
  <si>
    <t>PS-PL-F388.LT-2</t>
  </si>
  <si>
    <t>PS-PL-W140.LT-2</t>
  </si>
  <si>
    <t>PS-PL-W381.LT-2</t>
  </si>
  <si>
    <t>PS-PL-R186.LT-2</t>
  </si>
  <si>
    <t>PS-TS-T264.LT-2</t>
  </si>
  <si>
    <t>PS-TS-A318.LT-2</t>
  </si>
  <si>
    <t>CO-CO-V310.LT-2</t>
  </si>
  <si>
    <t>CO-CO-N311.LT-2</t>
  </si>
  <si>
    <t>CO-CO-M328.LT-2</t>
  </si>
  <si>
    <t>CO-DL-T316.LT-2</t>
  </si>
  <si>
    <t>CO-DL-A239.LT-2</t>
  </si>
  <si>
    <t>CO-DL-A230.LT-2</t>
  </si>
  <si>
    <t>CO-RD-I380.LT-2</t>
  </si>
  <si>
    <t>CO-RD-S282.LT-2</t>
  </si>
  <si>
    <t>CO-RD-R296.LT-2</t>
  </si>
  <si>
    <t>CO-AM-B209.LT-2</t>
  </si>
  <si>
    <t>CO-AM-S185.LT-2</t>
  </si>
  <si>
    <t>CO-AM-S393.LT-2</t>
  </si>
  <si>
    <t>29000462.LT-1</t>
  </si>
  <si>
    <t>29000469.LT-1</t>
  </si>
  <si>
    <t>7900128.LT-1</t>
  </si>
  <si>
    <t>82500380.LT-1</t>
  </si>
  <si>
    <t>7900063.LT-1</t>
  </si>
  <si>
    <t>2510188.LT-1</t>
  </si>
  <si>
    <t>9665304.LT-1</t>
  </si>
  <si>
    <t>23000362.LT-1</t>
  </si>
  <si>
    <t>81028220.LT-1</t>
  </si>
  <si>
    <t>81603000.LT-1</t>
  </si>
  <si>
    <t>81603030.LT-1</t>
  </si>
  <si>
    <t>86000121.LT-1</t>
  </si>
  <si>
    <t>86000123.LT-1</t>
  </si>
  <si>
    <t>86000124.LT-1</t>
  </si>
  <si>
    <t>39000221.LT-1</t>
  </si>
  <si>
    <t>39000224.LT-1</t>
  </si>
  <si>
    <t>2000287.LT-1</t>
  </si>
  <si>
    <t>8210677.LT-1</t>
  </si>
  <si>
    <t>9665303.LT-1</t>
  </si>
  <si>
    <t>45000222.LT-1</t>
  </si>
  <si>
    <t>7900012.LT-1</t>
  </si>
  <si>
    <t>7900014.LT-1</t>
  </si>
  <si>
    <t>7900015.LT-1</t>
  </si>
  <si>
    <t>9664144.LT-1</t>
  </si>
  <si>
    <t>9665306.LT-1</t>
  </si>
  <si>
    <t>2530003.LT-1</t>
  </si>
  <si>
    <t>2530020.LT-1</t>
  </si>
  <si>
    <t>7903986.LT-1</t>
  </si>
  <si>
    <t>8220072.LT-1</t>
  </si>
  <si>
    <t>83008200.LT-1</t>
  </si>
  <si>
    <t>83008300.LT-1</t>
  </si>
  <si>
    <t>83008400.LT-1</t>
  </si>
  <si>
    <t>89820200.LT-1</t>
  </si>
  <si>
    <t>83600200.LT-1</t>
  </si>
  <si>
    <t>83600300.LT-1</t>
  </si>
  <si>
    <t>9664145.LT-1</t>
  </si>
  <si>
    <t>9664146.LT-1</t>
  </si>
  <si>
    <t>9664147.LT-1</t>
  </si>
  <si>
    <t>29000462.LT-2</t>
  </si>
  <si>
    <t>29000469.LT-2</t>
  </si>
  <si>
    <t>7900128.LT-2</t>
  </si>
  <si>
    <t>82500380.LT-2</t>
  </si>
  <si>
    <t>7900063.LT-2</t>
  </si>
  <si>
    <t>2510188.LT-2</t>
  </si>
  <si>
    <t>9665304.LT-2</t>
  </si>
  <si>
    <t>23000362.LT-2</t>
  </si>
  <si>
    <t>81028220.LT-2</t>
  </si>
  <si>
    <t>81603000.LT-2</t>
  </si>
  <si>
    <t>81603030.LT-2</t>
  </si>
  <si>
    <t>86000121.LT-2</t>
  </si>
  <si>
    <t>86000123.LT-2</t>
  </si>
  <si>
    <t>86000124.LT-2</t>
  </si>
  <si>
    <t>39000221.LT-2</t>
  </si>
  <si>
    <t>39000224.LT-2</t>
  </si>
  <si>
    <t>2000287.LT-2</t>
  </si>
  <si>
    <t>8210677.LT-2</t>
  </si>
  <si>
    <t>9665303.LT-2</t>
  </si>
  <si>
    <t>45000222.LT-2</t>
  </si>
  <si>
    <t>7900012.LT-2</t>
  </si>
  <si>
    <t>7900014.LT-2</t>
  </si>
  <si>
    <t>7900015.LT-2</t>
  </si>
  <si>
    <t>9664144.LT-2</t>
  </si>
  <si>
    <t>9665306.LT-2</t>
  </si>
  <si>
    <t>2530003.LT-2</t>
  </si>
  <si>
    <t>2530020.LT-2</t>
  </si>
  <si>
    <t>7903986.LT-2</t>
  </si>
  <si>
    <t>8220072.LT-2</t>
  </si>
  <si>
    <t>83008200.LT-2</t>
  </si>
  <si>
    <t>83008300.LT-2</t>
  </si>
  <si>
    <t>83008400.LT-2</t>
  </si>
  <si>
    <t>89820200.LT-2</t>
  </si>
  <si>
    <t>83600200.LT-2</t>
  </si>
  <si>
    <t>83600300.LT-2</t>
  </si>
  <si>
    <t>9664145.LT-2</t>
  </si>
  <si>
    <t>9664146.LT-2</t>
  </si>
  <si>
    <t>9664147.LT-2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</si>
</sst>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9" fontId="20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5"/>
  <sheetViews>
    <sheetView tabSelected="1" workbookViewId="0">
      <pane ySplit="1" topLeftCell="A2" activePane="bottomLeft" state="frozen"/>
      <selection pane="bottomLeft" activeCell="L2" sqref="L2"/>
    </sheetView>
  </sheetViews>
  <sheetFormatPr defaultColWidth="6.85546875" defaultRowHeight="15" x14ac:dyDescent="0.25"/>
  <cols>
    <col min="1" max="1" width="12.28515625" style="1" bestFit="1" customWidth="1"/>
    <col min="2" max="2" width="8.85546875" style="1" bestFit="1" customWidth="1"/>
    <col min="3" max="3" width="9.42578125" style="1" bestFit="1" customWidth="1"/>
    <col min="4" max="5" width="6.7109375" style="1" bestFit="1" customWidth="1"/>
    <col min="6" max="6" width="8" style="1" hidden="1" customWidth="1"/>
    <col min="7" max="7" width="5.85546875" style="1" hidden="1" customWidth="1"/>
    <col min="8" max="8" width="7" style="1" hidden="1" customWidth="1"/>
    <col min="9" max="9" width="6.7109375" style="1" customWidth="1"/>
    <col min="10" max="10" width="6.85546875" style="1" hidden="1" customWidth="1"/>
    <col min="11" max="11" width="5.85546875" style="1" hidden="1" customWidth="1"/>
    <col min="12" max="12" width="7" style="1" customWidth="1"/>
    <col min="13" max="13" width="8.7109375" style="1" hidden="1" customWidth="1"/>
    <col min="14" max="14" width="8.5703125" style="1" hidden="1" customWidth="1"/>
    <col min="15" max="15" width="10.42578125" style="1" hidden="1" customWidth="1"/>
    <col min="16" max="16" width="10.28515625" style="1" hidden="1" customWidth="1"/>
    <col min="17" max="17" width="7" style="1" hidden="1" customWidth="1"/>
    <col min="18" max="18" width="21" style="1" bestFit="1" customWidth="1"/>
    <col min="19" max="19" width="6.28515625" style="1" hidden="1" customWidth="1"/>
    <col min="20" max="20" width="9.140625" style="1" hidden="1" customWidth="1"/>
    <col min="21" max="21" width="5.28515625" style="1" hidden="1" customWidth="1"/>
    <col min="22" max="22" width="11.42578125" style="1" hidden="1" customWidth="1"/>
    <col min="23" max="24" width="12.7109375" style="11" customWidth="1"/>
    <col min="25" max="25" width="4.7109375" style="11" customWidth="1"/>
    <col min="26" max="26" width="18.85546875" style="12" bestFit="1" customWidth="1"/>
    <col min="27" max="28" width="12.7109375" style="11" customWidth="1"/>
    <col min="29" max="29" width="18.85546875" style="12" bestFit="1" customWidth="1"/>
    <col min="30" max="31" width="12.7109375" style="11" customWidth="1"/>
    <col min="32" max="32" width="18.85546875" style="12" bestFit="1" customWidth="1"/>
    <col min="33" max="34" width="12.7109375" style="11" customWidth="1"/>
    <col min="35" max="35" width="4.7109375" style="11" customWidth="1"/>
    <col min="36" max="38" width="12.7109375" style="11" customWidth="1"/>
    <col min="39" max="39" width="7.140625" style="11" customWidth="1"/>
    <col min="40" max="42" width="12.7109375" style="11" customWidth="1"/>
    <col min="43" max="43" width="6.85546875" style="1"/>
    <col min="44" max="44" width="9.7109375" style="11" bestFit="1" customWidth="1"/>
    <col min="45" max="47" width="9.7109375" style="11" customWidth="1"/>
    <col min="48" max="50" width="7.140625" style="11" customWidth="1"/>
    <col min="51" max="16384" width="6.85546875" style="1"/>
  </cols>
  <sheetData>
    <row r="1" spans="1:53" s="3" customFormat="1" ht="52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98</v>
      </c>
      <c r="X1" s="7" t="s">
        <v>99</v>
      </c>
      <c r="Y1" s="4"/>
      <c r="Z1" s="8" t="s">
        <v>93</v>
      </c>
      <c r="AA1" s="9" t="s">
        <v>95</v>
      </c>
      <c r="AB1" s="8" t="s">
        <v>108</v>
      </c>
      <c r="AC1" s="8" t="s">
        <v>94</v>
      </c>
      <c r="AD1" s="9" t="s">
        <v>96</v>
      </c>
      <c r="AE1" s="9" t="s">
        <v>100</v>
      </c>
      <c r="AF1" s="8" t="s">
        <v>109</v>
      </c>
      <c r="AG1" s="9" t="s">
        <v>97</v>
      </c>
      <c r="AH1" s="9" t="s">
        <v>101</v>
      </c>
      <c r="AI1" s="4"/>
      <c r="AJ1" s="5" t="s">
        <v>102</v>
      </c>
      <c r="AK1" s="5" t="s">
        <v>103</v>
      </c>
      <c r="AL1" s="5" t="s">
        <v>104</v>
      </c>
      <c r="AM1" s="4"/>
      <c r="AN1" s="6" t="s">
        <v>105</v>
      </c>
      <c r="AO1" s="6" t="s">
        <v>106</v>
      </c>
      <c r="AP1" s="6" t="s">
        <v>107</v>
      </c>
      <c r="AR1" s="4" t="s">
        <v>112</v>
      </c>
      <c r="AS1" s="8" t="s">
        <v>93</v>
      </c>
      <c r="AT1" s="8" t="s">
        <v>94</v>
      </c>
      <c r="AU1" s="8" t="s">
        <v>109</v>
      </c>
      <c r="AV1" s="15">
        <v>0.25</v>
      </c>
      <c r="AW1" s="4" t="s">
        <v>110</v>
      </c>
      <c r="AX1" s="4" t="s">
        <v>111</v>
      </c>
      <c r="AY1" s="3" t="s">
        <v>115</v>
      </c>
      <c r="AZ1" s="3" t="s">
        <v>114</v>
      </c>
      <c r="BA1" s="3" t="s">
        <v>113</v>
      </c>
    </row>
    <row r="2" spans="1:53" x14ac:dyDescent="0.25">
      <c r="A2" s="1" t="s">
        <v>22</v>
      </c>
      <c r="B2" s="1" t="s">
        <v>23</v>
      </c>
      <c r="C2" s="1" t="s">
        <v>24</v>
      </c>
      <c r="D2" s="1">
        <v>25</v>
      </c>
      <c r="E2" s="1" t="s">
        <v>25</v>
      </c>
      <c r="F2" s="1">
        <v>31250</v>
      </c>
      <c r="G2" s="1" t="s">
        <v>26</v>
      </c>
      <c r="H2" s="1">
        <v>2</v>
      </c>
      <c r="I2" s="1">
        <v>19</v>
      </c>
      <c r="J2" s="1">
        <v>365</v>
      </c>
      <c r="K2" s="1">
        <v>50</v>
      </c>
      <c r="L2" s="1">
        <v>14</v>
      </c>
      <c r="M2" s="1">
        <v>100</v>
      </c>
      <c r="N2" s="1">
        <v>10</v>
      </c>
      <c r="O2" s="1">
        <v>30</v>
      </c>
      <c r="P2" s="1">
        <v>10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1">
        <f>L2+7</f>
        <v>21</v>
      </c>
      <c r="X2" s="11">
        <f>INT(D2*0.25)</f>
        <v>6</v>
      </c>
      <c r="Z2" s="14" t="str">
        <f>TEXT(AS2,"yyyy-mm-ddThh:MM:ss")</f>
        <v>2021-08-08T00:00:00</v>
      </c>
      <c r="AA2" s="11">
        <f t="shared" ref="AA2:AA33" si="0">IF(I2&lt;=30,I2,"")</f>
        <v>19</v>
      </c>
      <c r="AB2" s="11">
        <f t="shared" ref="AB2:AB33" si="1">IF(I2&lt;=30,INT(D2/2),"")</f>
        <v>12</v>
      </c>
      <c r="AC2" s="14" t="str">
        <f ca="1">TEXT(AT2,"yyyy-mm-ddThh:MM:ss")</f>
        <v/>
      </c>
      <c r="AD2" s="11" t="str">
        <f>IF(I2&gt;30,AT2-AR2,"")</f>
        <v/>
      </c>
      <c r="AE2" s="11" t="str">
        <f t="shared" ref="AE2:AE33" si="2">IF(I2&gt;30,INT(D2/3),"")</f>
        <v/>
      </c>
      <c r="AF2" s="14" t="str">
        <f>TEXT(AU2,"yyyy-mm-ddThh:MM:ss")</f>
        <v>2021-07-31T00:00:00</v>
      </c>
      <c r="AG2" s="11">
        <f t="shared" ref="AG2:AG33" si="3">IF(I2&lt;=30,INT(I2*0.6),"")</f>
        <v>11</v>
      </c>
      <c r="AH2" s="11">
        <f t="shared" ref="AH2:AH33" si="4">IF(I2&lt;=30,INT(D2/3),"")</f>
        <v>8</v>
      </c>
      <c r="AJ2" s="11">
        <f t="shared" ref="AJ2:AJ33" si="5">TRUNC(7*D2/I2,1)</f>
        <v>9.1999999999999993</v>
      </c>
      <c r="AK2" s="11">
        <f t="shared" ref="AK2:AK33" si="6">TRUNC(AJ2-AV2+AW2*AX2,1)</f>
        <v>4.4000000000000004</v>
      </c>
      <c r="AL2" s="11">
        <f t="shared" ref="AL2:AL33" si="7">TRUNC(AJ2+AV2+AW2*AX2,1)</f>
        <v>9</v>
      </c>
      <c r="AN2" s="11">
        <f ca="1">TRUNC(RAND()*0.25,2)</f>
        <v>0</v>
      </c>
      <c r="AO2" s="11">
        <v>0.2</v>
      </c>
      <c r="AP2" s="11">
        <f ca="1">TRUNC(RAND()*0.1-0.05,3)</f>
        <v>0.02</v>
      </c>
      <c r="AR2" s="13">
        <v>44397</v>
      </c>
      <c r="AS2" s="13">
        <f>IF(I2&lt;=30,AR2+I2,"")</f>
        <v>44416</v>
      </c>
      <c r="AT2" s="13" t="str">
        <f ca="1">IF(I2&gt;30,AR2+INT(RAND()*30),"")</f>
        <v/>
      </c>
      <c r="AU2" s="13">
        <f>IF(I2&lt;=30,AR2+INT(I2*0.6),"")</f>
        <v>44408</v>
      </c>
      <c r="AV2" s="11">
        <f t="shared" ref="AV2:AV33" si="8">TRUNC(AJ2*0.25,1)</f>
        <v>2.2999999999999998</v>
      </c>
      <c r="AW2" s="11">
        <f>AV2*1.5</f>
        <v>3.4499999999999997</v>
      </c>
      <c r="AX2" s="11">
        <v>-0.71177873968842476</v>
      </c>
      <c r="AY2" s="1" t="str">
        <f t="shared" ref="AY2:AY33" si="9">IF(AJ2&lt;AK2,1,"")</f>
        <v/>
      </c>
      <c r="AZ2" s="1">
        <f t="shared" ref="AZ2:AZ33" si="10">IF(AJ2&gt;AL2,1,"")</f>
        <v>1</v>
      </c>
      <c r="BA2" s="1" t="str">
        <f ca="1">IF(AN2&gt;AO2,1,"")</f>
        <v/>
      </c>
    </row>
    <row r="3" spans="1:53" x14ac:dyDescent="0.25">
      <c r="A3" s="1" t="s">
        <v>32</v>
      </c>
      <c r="B3" s="1" t="s">
        <v>23</v>
      </c>
      <c r="C3" s="1" t="s">
        <v>24</v>
      </c>
      <c r="D3" s="1">
        <v>20</v>
      </c>
      <c r="E3" s="1" t="s">
        <v>25</v>
      </c>
      <c r="F3" s="1">
        <v>25000</v>
      </c>
      <c r="G3" s="1" t="s">
        <v>26</v>
      </c>
      <c r="H3" s="1">
        <v>2</v>
      </c>
      <c r="I3" s="1">
        <v>35</v>
      </c>
      <c r="J3" s="1">
        <v>365</v>
      </c>
      <c r="K3" s="1">
        <v>50</v>
      </c>
      <c r="L3" s="1">
        <v>14</v>
      </c>
      <c r="M3" s="1">
        <v>100</v>
      </c>
      <c r="N3" s="1">
        <v>10</v>
      </c>
      <c r="O3" s="1">
        <v>30</v>
      </c>
      <c r="P3" s="1">
        <v>10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1">
        <f t="shared" ref="W3:W66" si="11">L3+7</f>
        <v>21</v>
      </c>
      <c r="X3" s="11">
        <f t="shared" ref="X3:X66" si="12">INT(D3*0.25)</f>
        <v>5</v>
      </c>
      <c r="Z3" s="14" t="str">
        <f t="shared" ref="Z3:Z66" si="13">TEXT(AS3,"yyyy-mm-ddThh:MM:ss")</f>
        <v/>
      </c>
      <c r="AA3" s="11" t="str">
        <f t="shared" si="0"/>
        <v/>
      </c>
      <c r="AB3" s="11" t="str">
        <f t="shared" si="1"/>
        <v/>
      </c>
      <c r="AC3" s="14" t="str">
        <f t="shared" ref="AC3:AC66" ca="1" si="14">TEXT(AT3,"yyyy-mm-ddThh:MM:ss")</f>
        <v>2021-08-11T00:00:00</v>
      </c>
      <c r="AD3" s="11">
        <f t="shared" ref="AD3:AD66" ca="1" si="15">IF(I3&gt;30,AT3-AR3,"")</f>
        <v>22</v>
      </c>
      <c r="AE3" s="11">
        <f t="shared" si="2"/>
        <v>6</v>
      </c>
      <c r="AF3" s="14" t="str">
        <f t="shared" ref="AF3:AF66" si="16">TEXT(AU3,"yyyy-mm-ddThh:MM:ss")</f>
        <v/>
      </c>
      <c r="AG3" s="11" t="str">
        <f t="shared" si="3"/>
        <v/>
      </c>
      <c r="AH3" s="11" t="str">
        <f t="shared" si="4"/>
        <v/>
      </c>
      <c r="AJ3" s="11">
        <f t="shared" si="5"/>
        <v>4</v>
      </c>
      <c r="AK3" s="11">
        <f t="shared" si="6"/>
        <v>3.9</v>
      </c>
      <c r="AL3" s="11">
        <f t="shared" si="7"/>
        <v>5.9</v>
      </c>
      <c r="AN3" s="11">
        <f t="shared" ref="AN3:AN66" ca="1" si="17">TRUNC(RAND()*0.25,2)</f>
        <v>0.01</v>
      </c>
      <c r="AO3" s="11">
        <v>0.2</v>
      </c>
      <c r="AR3" s="13">
        <v>44397</v>
      </c>
      <c r="AS3" s="13" t="str">
        <f t="shared" ref="AS3:AS66" si="18">IF(I3&lt;=30,AR3+I3,"")</f>
        <v/>
      </c>
      <c r="AT3" s="13">
        <f t="shared" ref="AT3:AT66" ca="1" si="19">IF(I3&gt;30,AR3+INT(RAND()*30),"")</f>
        <v>44419</v>
      </c>
      <c r="AU3" s="13" t="str">
        <f t="shared" ref="AU3:AU66" si="20">IF(I3&lt;=30,AR3+INT(I3*0.6),"")</f>
        <v/>
      </c>
      <c r="AV3" s="11">
        <f t="shared" si="8"/>
        <v>1</v>
      </c>
      <c r="AW3" s="11">
        <f t="shared" ref="AW3:AW66" si="21">AV3*1.5</f>
        <v>1.5</v>
      </c>
      <c r="AX3" s="11">
        <v>0.6279286856689883</v>
      </c>
      <c r="AY3" s="1" t="str">
        <f t="shared" si="9"/>
        <v/>
      </c>
      <c r="AZ3" s="1" t="str">
        <f t="shared" si="10"/>
        <v/>
      </c>
      <c r="BA3" s="1" t="str">
        <f t="shared" ref="BA3:BA66" ca="1" si="22">IF(AN3&gt;AO3,1,"")</f>
        <v/>
      </c>
    </row>
    <row r="4" spans="1:53" x14ac:dyDescent="0.25">
      <c r="A4" s="1" t="s">
        <v>33</v>
      </c>
      <c r="B4" s="1" t="s">
        <v>23</v>
      </c>
      <c r="C4" s="1" t="s">
        <v>24</v>
      </c>
      <c r="D4" s="1">
        <v>3</v>
      </c>
      <c r="E4" s="1" t="s">
        <v>25</v>
      </c>
      <c r="F4" s="1">
        <v>3750</v>
      </c>
      <c r="G4" s="1" t="s">
        <v>26</v>
      </c>
      <c r="H4" s="1">
        <v>2</v>
      </c>
      <c r="I4" s="1">
        <v>14</v>
      </c>
      <c r="J4" s="1">
        <v>365</v>
      </c>
      <c r="K4" s="1">
        <v>50</v>
      </c>
      <c r="L4" s="1">
        <v>14</v>
      </c>
      <c r="M4" s="1">
        <v>100</v>
      </c>
      <c r="N4" s="1">
        <v>10</v>
      </c>
      <c r="O4" s="1">
        <v>30</v>
      </c>
      <c r="P4" s="1">
        <v>10</v>
      </c>
      <c r="R4" s="1" t="s">
        <v>27</v>
      </c>
      <c r="S4" s="1" t="s">
        <v>28</v>
      </c>
      <c r="T4" s="1" t="s">
        <v>29</v>
      </c>
      <c r="U4" s="1" t="s">
        <v>30</v>
      </c>
      <c r="V4" s="1" t="s">
        <v>31</v>
      </c>
      <c r="W4" s="11">
        <f t="shared" si="11"/>
        <v>21</v>
      </c>
      <c r="X4" s="11">
        <f t="shared" si="12"/>
        <v>0</v>
      </c>
      <c r="Z4" s="14" t="str">
        <f t="shared" si="13"/>
        <v>2021-08-03T00:00:00</v>
      </c>
      <c r="AA4" s="11">
        <f t="shared" si="0"/>
        <v>14</v>
      </c>
      <c r="AB4" s="11">
        <f t="shared" si="1"/>
        <v>1</v>
      </c>
      <c r="AC4" s="14" t="str">
        <f t="shared" ca="1" si="14"/>
        <v/>
      </c>
      <c r="AD4" s="11" t="str">
        <f t="shared" si="15"/>
        <v/>
      </c>
      <c r="AE4" s="11" t="str">
        <f t="shared" si="2"/>
        <v/>
      </c>
      <c r="AF4" s="14" t="str">
        <f t="shared" si="16"/>
        <v>2021-07-28T00:00:00</v>
      </c>
      <c r="AG4" s="11">
        <f t="shared" si="3"/>
        <v>8</v>
      </c>
      <c r="AH4" s="11">
        <f t="shared" si="4"/>
        <v>1</v>
      </c>
      <c r="AJ4" s="11">
        <f t="shared" si="5"/>
        <v>1.5</v>
      </c>
      <c r="AK4" s="11">
        <f t="shared" si="6"/>
        <v>1.2</v>
      </c>
      <c r="AL4" s="11">
        <f t="shared" si="7"/>
        <v>1.8</v>
      </c>
      <c r="AN4" s="11">
        <f t="shared" ca="1" si="17"/>
        <v>0.06</v>
      </c>
      <c r="AO4" s="11">
        <v>0.2</v>
      </c>
      <c r="AR4" s="13">
        <v>44397</v>
      </c>
      <c r="AS4" s="13">
        <f t="shared" si="18"/>
        <v>44411</v>
      </c>
      <c r="AT4" s="13" t="str">
        <f t="shared" ca="1" si="19"/>
        <v/>
      </c>
      <c r="AU4" s="13">
        <f t="shared" si="20"/>
        <v>44405</v>
      </c>
      <c r="AV4" s="11">
        <f t="shared" si="8"/>
        <v>0.3</v>
      </c>
      <c r="AW4" s="11">
        <f t="shared" si="21"/>
        <v>0.44999999999999996</v>
      </c>
      <c r="AX4" s="11">
        <v>7.20933847061207E-2</v>
      </c>
      <c r="AY4" s="1" t="str">
        <f t="shared" si="9"/>
        <v/>
      </c>
      <c r="AZ4" s="1" t="str">
        <f t="shared" si="10"/>
        <v/>
      </c>
      <c r="BA4" s="1" t="str">
        <f t="shared" ca="1" si="22"/>
        <v/>
      </c>
    </row>
    <row r="5" spans="1:53" x14ac:dyDescent="0.25">
      <c r="A5" s="1" t="s">
        <v>34</v>
      </c>
      <c r="B5" s="1" t="s">
        <v>23</v>
      </c>
      <c r="C5" s="1" t="s">
        <v>24</v>
      </c>
      <c r="D5" s="1">
        <v>35</v>
      </c>
      <c r="E5" s="1" t="s">
        <v>25</v>
      </c>
      <c r="F5" s="1">
        <v>43750</v>
      </c>
      <c r="G5" s="1" t="s">
        <v>26</v>
      </c>
      <c r="H5" s="1">
        <v>2</v>
      </c>
      <c r="I5" s="1">
        <v>16</v>
      </c>
      <c r="J5" s="1">
        <v>365</v>
      </c>
      <c r="K5" s="1">
        <v>50</v>
      </c>
      <c r="L5" s="1">
        <v>14</v>
      </c>
      <c r="M5" s="1">
        <v>100</v>
      </c>
      <c r="N5" s="1">
        <v>10</v>
      </c>
      <c r="O5" s="1">
        <v>30</v>
      </c>
      <c r="P5" s="1">
        <v>10</v>
      </c>
      <c r="R5" s="1" t="s">
        <v>27</v>
      </c>
      <c r="S5" s="1" t="s">
        <v>35</v>
      </c>
      <c r="T5" s="1" t="s">
        <v>29</v>
      </c>
      <c r="U5" s="1" t="s">
        <v>30</v>
      </c>
      <c r="V5" s="1" t="s">
        <v>31</v>
      </c>
      <c r="W5" s="11">
        <f t="shared" si="11"/>
        <v>21</v>
      </c>
      <c r="X5" s="11">
        <f t="shared" si="12"/>
        <v>8</v>
      </c>
      <c r="Z5" s="14" t="str">
        <f t="shared" si="13"/>
        <v>2021-08-05T00:00:00</v>
      </c>
      <c r="AA5" s="11">
        <f t="shared" si="0"/>
        <v>16</v>
      </c>
      <c r="AB5" s="11">
        <f t="shared" si="1"/>
        <v>17</v>
      </c>
      <c r="AC5" s="14" t="str">
        <f t="shared" ca="1" si="14"/>
        <v/>
      </c>
      <c r="AD5" s="11" t="str">
        <f t="shared" si="15"/>
        <v/>
      </c>
      <c r="AE5" s="11" t="str">
        <f t="shared" si="2"/>
        <v/>
      </c>
      <c r="AF5" s="14" t="str">
        <f t="shared" si="16"/>
        <v>2021-07-29T00:00:00</v>
      </c>
      <c r="AG5" s="11">
        <f t="shared" si="3"/>
        <v>9</v>
      </c>
      <c r="AH5" s="11">
        <f t="shared" si="4"/>
        <v>11</v>
      </c>
      <c r="AJ5" s="11">
        <f t="shared" si="5"/>
        <v>15.3</v>
      </c>
      <c r="AK5" s="11">
        <f t="shared" si="6"/>
        <v>13.6</v>
      </c>
      <c r="AL5" s="11">
        <f t="shared" si="7"/>
        <v>21.2</v>
      </c>
      <c r="AN5" s="11">
        <f t="shared" ca="1" si="17"/>
        <v>0.16</v>
      </c>
      <c r="AO5" s="11">
        <v>0.2</v>
      </c>
      <c r="AR5" s="13">
        <v>44397</v>
      </c>
      <c r="AS5" s="13">
        <f t="shared" si="18"/>
        <v>44413</v>
      </c>
      <c r="AT5" s="13" t="str">
        <f t="shared" ca="1" si="19"/>
        <v/>
      </c>
      <c r="AU5" s="13">
        <f t="shared" si="20"/>
        <v>44406</v>
      </c>
      <c r="AV5" s="11">
        <f t="shared" si="8"/>
        <v>3.8</v>
      </c>
      <c r="AW5" s="11">
        <f>AV5*1.5</f>
        <v>5.6999999999999993</v>
      </c>
      <c r="AX5" s="11">
        <v>0.37928312071809822</v>
      </c>
      <c r="AY5" s="1" t="str">
        <f t="shared" si="9"/>
        <v/>
      </c>
      <c r="AZ5" s="1" t="str">
        <f t="shared" si="10"/>
        <v/>
      </c>
      <c r="BA5" s="1" t="str">
        <f t="shared" ca="1" si="22"/>
        <v/>
      </c>
    </row>
    <row r="6" spans="1:53" x14ac:dyDescent="0.25">
      <c r="A6" s="1" t="s">
        <v>36</v>
      </c>
      <c r="B6" s="1" t="s">
        <v>23</v>
      </c>
      <c r="C6" s="1" t="s">
        <v>24</v>
      </c>
      <c r="D6" s="1">
        <v>43</v>
      </c>
      <c r="E6" s="1" t="s">
        <v>25</v>
      </c>
      <c r="F6" s="1">
        <v>53750</v>
      </c>
      <c r="G6" s="1" t="s">
        <v>26</v>
      </c>
      <c r="H6" s="1">
        <v>2</v>
      </c>
      <c r="I6" s="1">
        <v>42</v>
      </c>
      <c r="J6" s="1">
        <v>365</v>
      </c>
      <c r="K6" s="1">
        <v>50</v>
      </c>
      <c r="L6" s="1">
        <v>14</v>
      </c>
      <c r="M6" s="1">
        <v>100</v>
      </c>
      <c r="N6" s="1">
        <v>10</v>
      </c>
      <c r="O6" s="1">
        <v>30</v>
      </c>
      <c r="P6" s="1">
        <v>10</v>
      </c>
      <c r="R6" s="1" t="s">
        <v>27</v>
      </c>
      <c r="S6" s="1" t="s">
        <v>35</v>
      </c>
      <c r="T6" s="1" t="s">
        <v>29</v>
      </c>
      <c r="U6" s="1" t="s">
        <v>30</v>
      </c>
      <c r="V6" s="1" t="s">
        <v>31</v>
      </c>
      <c r="W6" s="11">
        <f t="shared" si="11"/>
        <v>21</v>
      </c>
      <c r="X6" s="11">
        <f t="shared" si="12"/>
        <v>10</v>
      </c>
      <c r="Z6" s="14" t="str">
        <f t="shared" si="13"/>
        <v/>
      </c>
      <c r="AA6" s="11" t="str">
        <f t="shared" si="0"/>
        <v/>
      </c>
      <c r="AB6" s="11" t="str">
        <f t="shared" si="1"/>
        <v/>
      </c>
      <c r="AC6" s="14" t="str">
        <f t="shared" ca="1" si="14"/>
        <v>2021-07-21T00:00:00</v>
      </c>
      <c r="AD6" s="11">
        <f t="shared" ca="1" si="15"/>
        <v>1</v>
      </c>
      <c r="AE6" s="11">
        <f t="shared" si="2"/>
        <v>14</v>
      </c>
      <c r="AF6" s="14" t="str">
        <f t="shared" si="16"/>
        <v/>
      </c>
      <c r="AG6" s="11" t="str">
        <f t="shared" si="3"/>
        <v/>
      </c>
      <c r="AH6" s="11" t="str">
        <f t="shared" si="4"/>
        <v/>
      </c>
      <c r="AJ6" s="11">
        <f t="shared" si="5"/>
        <v>7.1</v>
      </c>
      <c r="AK6" s="11">
        <f t="shared" si="6"/>
        <v>7.3</v>
      </c>
      <c r="AL6" s="11">
        <f t="shared" si="7"/>
        <v>10.7</v>
      </c>
      <c r="AN6" s="11">
        <f t="shared" ca="1" si="17"/>
        <v>0.02</v>
      </c>
      <c r="AO6" s="11">
        <v>0.2</v>
      </c>
      <c r="AR6" s="13">
        <v>44397</v>
      </c>
      <c r="AS6" s="13" t="str">
        <f t="shared" si="18"/>
        <v/>
      </c>
      <c r="AT6" s="13">
        <f t="shared" ca="1" si="19"/>
        <v>44398</v>
      </c>
      <c r="AU6" s="13" t="str">
        <f t="shared" si="20"/>
        <v/>
      </c>
      <c r="AV6" s="11">
        <f t="shared" si="8"/>
        <v>1.7</v>
      </c>
      <c r="AW6" s="11">
        <f>AV6*1.5</f>
        <v>2.5499999999999998</v>
      </c>
      <c r="AX6" s="11">
        <v>0.78023052986987507</v>
      </c>
      <c r="AY6" s="1">
        <f t="shared" si="9"/>
        <v>1</v>
      </c>
      <c r="AZ6" s="1" t="str">
        <f t="shared" si="10"/>
        <v/>
      </c>
      <c r="BA6" s="1" t="str">
        <f t="shared" ca="1" si="22"/>
        <v/>
      </c>
    </row>
    <row r="7" spans="1:53" x14ac:dyDescent="0.25">
      <c r="A7" s="1" t="s">
        <v>37</v>
      </c>
      <c r="B7" s="1" t="s">
        <v>23</v>
      </c>
      <c r="C7" s="1" t="s">
        <v>24</v>
      </c>
      <c r="D7" s="1">
        <v>49</v>
      </c>
      <c r="E7" s="1" t="s">
        <v>25</v>
      </c>
      <c r="F7" s="1">
        <v>61250</v>
      </c>
      <c r="G7" s="1" t="s">
        <v>26</v>
      </c>
      <c r="H7" s="1">
        <v>2</v>
      </c>
      <c r="I7" s="1">
        <v>41</v>
      </c>
      <c r="J7" s="1">
        <v>365</v>
      </c>
      <c r="K7" s="1">
        <v>50</v>
      </c>
      <c r="L7" s="1">
        <v>14</v>
      </c>
      <c r="M7" s="1">
        <v>100</v>
      </c>
      <c r="N7" s="1">
        <v>10</v>
      </c>
      <c r="O7" s="1">
        <v>30</v>
      </c>
      <c r="P7" s="1">
        <v>10</v>
      </c>
      <c r="R7" s="1" t="s">
        <v>27</v>
      </c>
      <c r="S7" s="1" t="s">
        <v>35</v>
      </c>
      <c r="T7" s="1" t="s">
        <v>29</v>
      </c>
      <c r="U7" s="1" t="s">
        <v>30</v>
      </c>
      <c r="V7" s="1" t="s">
        <v>31</v>
      </c>
      <c r="W7" s="11">
        <f t="shared" si="11"/>
        <v>21</v>
      </c>
      <c r="X7" s="11">
        <f t="shared" si="12"/>
        <v>12</v>
      </c>
      <c r="Z7" s="14" t="str">
        <f t="shared" si="13"/>
        <v/>
      </c>
      <c r="AA7" s="11" t="str">
        <f t="shared" si="0"/>
        <v/>
      </c>
      <c r="AB7" s="11" t="str">
        <f t="shared" si="1"/>
        <v/>
      </c>
      <c r="AC7" s="14" t="str">
        <f t="shared" ca="1" si="14"/>
        <v>2021-07-29T00:00:00</v>
      </c>
      <c r="AD7" s="11">
        <f t="shared" ca="1" si="15"/>
        <v>9</v>
      </c>
      <c r="AE7" s="11">
        <f t="shared" si="2"/>
        <v>16</v>
      </c>
      <c r="AF7" s="14" t="str">
        <f t="shared" si="16"/>
        <v/>
      </c>
      <c r="AG7" s="11" t="str">
        <f t="shared" si="3"/>
        <v/>
      </c>
      <c r="AH7" s="11" t="str">
        <f t="shared" si="4"/>
        <v/>
      </c>
      <c r="AJ7" s="11">
        <f t="shared" si="5"/>
        <v>8.3000000000000007</v>
      </c>
      <c r="AK7" s="11">
        <f t="shared" si="6"/>
        <v>6.4</v>
      </c>
      <c r="AL7" s="11">
        <f t="shared" si="7"/>
        <v>10.4</v>
      </c>
      <c r="AN7" s="11">
        <f t="shared" ca="1" si="17"/>
        <v>0.2</v>
      </c>
      <c r="AO7" s="11">
        <v>0.2</v>
      </c>
      <c r="AR7" s="13">
        <v>44397</v>
      </c>
      <c r="AS7" s="13" t="str">
        <f t="shared" si="18"/>
        <v/>
      </c>
      <c r="AT7" s="13">
        <f t="shared" ca="1" si="19"/>
        <v>44406</v>
      </c>
      <c r="AU7" s="13" t="str">
        <f t="shared" si="20"/>
        <v/>
      </c>
      <c r="AV7" s="11">
        <f t="shared" si="8"/>
        <v>2</v>
      </c>
      <c r="AW7" s="11">
        <f>AV7*1.5</f>
        <v>3</v>
      </c>
      <c r="AX7" s="11">
        <v>6.5482344888012411E-2</v>
      </c>
      <c r="AY7" s="1" t="str">
        <f t="shared" si="9"/>
        <v/>
      </c>
      <c r="AZ7" s="1" t="str">
        <f t="shared" si="10"/>
        <v/>
      </c>
      <c r="BA7" s="1" t="str">
        <f t="shared" ca="1" si="22"/>
        <v/>
      </c>
    </row>
    <row r="8" spans="1:53" x14ac:dyDescent="0.25">
      <c r="A8" s="1" t="s">
        <v>38</v>
      </c>
      <c r="B8" s="1" t="s">
        <v>23</v>
      </c>
      <c r="C8" s="1" t="s">
        <v>24</v>
      </c>
      <c r="D8" s="1">
        <v>7</v>
      </c>
      <c r="E8" s="1" t="s">
        <v>25</v>
      </c>
      <c r="F8" s="1">
        <v>8750</v>
      </c>
      <c r="G8" s="1" t="s">
        <v>26</v>
      </c>
      <c r="H8" s="1">
        <v>2</v>
      </c>
      <c r="I8" s="1">
        <v>3</v>
      </c>
      <c r="J8" s="1">
        <v>365</v>
      </c>
      <c r="K8" s="1">
        <v>50</v>
      </c>
      <c r="L8" s="1">
        <v>14</v>
      </c>
      <c r="M8" s="1">
        <v>100</v>
      </c>
      <c r="N8" s="1">
        <v>10</v>
      </c>
      <c r="O8" s="1">
        <v>30</v>
      </c>
      <c r="P8" s="1">
        <v>10</v>
      </c>
      <c r="R8" s="1" t="s">
        <v>27</v>
      </c>
      <c r="S8" s="1" t="s">
        <v>39</v>
      </c>
      <c r="T8" s="1" t="s">
        <v>29</v>
      </c>
      <c r="U8" s="1" t="s">
        <v>30</v>
      </c>
      <c r="V8" s="1" t="s">
        <v>31</v>
      </c>
      <c r="W8" s="11">
        <f t="shared" si="11"/>
        <v>21</v>
      </c>
      <c r="X8" s="11">
        <f t="shared" si="12"/>
        <v>1</v>
      </c>
      <c r="Z8" s="14" t="str">
        <f t="shared" si="13"/>
        <v>2021-07-23T00:00:00</v>
      </c>
      <c r="AA8" s="11">
        <f t="shared" si="0"/>
        <v>3</v>
      </c>
      <c r="AB8" s="11">
        <f t="shared" si="1"/>
        <v>3</v>
      </c>
      <c r="AC8" s="14" t="str">
        <f t="shared" ca="1" si="14"/>
        <v/>
      </c>
      <c r="AD8" s="11" t="str">
        <f t="shared" si="15"/>
        <v/>
      </c>
      <c r="AE8" s="11" t="str">
        <f t="shared" si="2"/>
        <v/>
      </c>
      <c r="AF8" s="14" t="str">
        <f t="shared" si="16"/>
        <v>2021-07-21T00:00:00</v>
      </c>
      <c r="AG8" s="11">
        <f t="shared" si="3"/>
        <v>1</v>
      </c>
      <c r="AH8" s="11">
        <f t="shared" si="4"/>
        <v>2</v>
      </c>
      <c r="AJ8" s="11">
        <f t="shared" si="5"/>
        <v>16.3</v>
      </c>
      <c r="AK8" s="11">
        <f t="shared" si="6"/>
        <v>14</v>
      </c>
      <c r="AL8" s="11">
        <f t="shared" si="7"/>
        <v>22</v>
      </c>
      <c r="AN8" s="11">
        <f t="shared" ca="1" si="17"/>
        <v>0.04</v>
      </c>
      <c r="AO8" s="11">
        <v>0.2</v>
      </c>
      <c r="AR8" s="13">
        <v>44397</v>
      </c>
      <c r="AS8" s="13">
        <f t="shared" si="18"/>
        <v>44400</v>
      </c>
      <c r="AT8" s="13" t="str">
        <f t="shared" ca="1" si="19"/>
        <v/>
      </c>
      <c r="AU8" s="13">
        <f t="shared" si="20"/>
        <v>44398</v>
      </c>
      <c r="AV8" s="11">
        <f t="shared" si="8"/>
        <v>4</v>
      </c>
      <c r="AW8" s="11">
        <f>AV8*1.5</f>
        <v>6</v>
      </c>
      <c r="AX8" s="11">
        <v>0.29571931615584179</v>
      </c>
      <c r="AY8" s="1" t="str">
        <f t="shared" si="9"/>
        <v/>
      </c>
      <c r="AZ8" s="1" t="str">
        <f t="shared" si="10"/>
        <v/>
      </c>
      <c r="BA8" s="1" t="str">
        <f t="shared" ca="1" si="22"/>
        <v/>
      </c>
    </row>
    <row r="9" spans="1:53" x14ac:dyDescent="0.25">
      <c r="A9" s="1" t="s">
        <v>40</v>
      </c>
      <c r="B9" s="1" t="s">
        <v>23</v>
      </c>
      <c r="C9" s="1" t="s">
        <v>24</v>
      </c>
      <c r="D9" s="1">
        <v>40</v>
      </c>
      <c r="E9" s="1" t="s">
        <v>25</v>
      </c>
      <c r="F9" s="1">
        <v>50000</v>
      </c>
      <c r="G9" s="1" t="s">
        <v>26</v>
      </c>
      <c r="H9" s="1">
        <v>2</v>
      </c>
      <c r="I9" s="1">
        <v>27</v>
      </c>
      <c r="J9" s="1">
        <v>365</v>
      </c>
      <c r="K9" s="1">
        <v>50</v>
      </c>
      <c r="L9" s="1">
        <v>14</v>
      </c>
      <c r="M9" s="1">
        <v>100</v>
      </c>
      <c r="N9" s="1">
        <v>10</v>
      </c>
      <c r="O9" s="1">
        <v>30</v>
      </c>
      <c r="P9" s="1">
        <v>10</v>
      </c>
      <c r="R9" s="1" t="s">
        <v>27</v>
      </c>
      <c r="S9" s="1" t="s">
        <v>35</v>
      </c>
      <c r="T9" s="1" t="s">
        <v>29</v>
      </c>
      <c r="U9" s="1" t="s">
        <v>30</v>
      </c>
      <c r="V9" s="1" t="s">
        <v>31</v>
      </c>
      <c r="W9" s="11">
        <f t="shared" si="11"/>
        <v>21</v>
      </c>
      <c r="X9" s="11">
        <f t="shared" si="12"/>
        <v>10</v>
      </c>
      <c r="Z9" s="14" t="str">
        <f t="shared" si="13"/>
        <v>2021-08-16T00:00:00</v>
      </c>
      <c r="AA9" s="11">
        <f t="shared" si="0"/>
        <v>27</v>
      </c>
      <c r="AB9" s="11">
        <f t="shared" si="1"/>
        <v>20</v>
      </c>
      <c r="AC9" s="14" t="str">
        <f t="shared" ca="1" si="14"/>
        <v/>
      </c>
      <c r="AD9" s="11" t="str">
        <f t="shared" si="15"/>
        <v/>
      </c>
      <c r="AE9" s="11" t="str">
        <f t="shared" si="2"/>
        <v/>
      </c>
      <c r="AF9" s="14" t="str">
        <f t="shared" si="16"/>
        <v>2021-08-05T00:00:00</v>
      </c>
      <c r="AG9" s="11">
        <f t="shared" si="3"/>
        <v>16</v>
      </c>
      <c r="AH9" s="11">
        <f t="shared" si="4"/>
        <v>13</v>
      </c>
      <c r="AJ9" s="11">
        <f t="shared" si="5"/>
        <v>10.3</v>
      </c>
      <c r="AK9" s="11">
        <f t="shared" si="6"/>
        <v>8.1</v>
      </c>
      <c r="AL9" s="11">
        <f t="shared" si="7"/>
        <v>13.1</v>
      </c>
      <c r="AN9" s="11">
        <f t="shared" ca="1" si="17"/>
        <v>0.12</v>
      </c>
      <c r="AO9" s="11">
        <v>0.2</v>
      </c>
      <c r="AR9" s="13">
        <v>44397</v>
      </c>
      <c r="AS9" s="13">
        <f t="shared" si="18"/>
        <v>44424</v>
      </c>
      <c r="AT9" s="13" t="str">
        <f t="shared" ca="1" si="19"/>
        <v/>
      </c>
      <c r="AU9" s="13">
        <f t="shared" si="20"/>
        <v>44413</v>
      </c>
      <c r="AV9" s="11">
        <f t="shared" si="8"/>
        <v>2.5</v>
      </c>
      <c r="AW9" s="11">
        <f t="shared" si="21"/>
        <v>3.75</v>
      </c>
      <c r="AX9" s="11">
        <v>0.10388543544278672</v>
      </c>
      <c r="AY9" s="1" t="str">
        <f t="shared" si="9"/>
        <v/>
      </c>
      <c r="AZ9" s="1" t="str">
        <f t="shared" si="10"/>
        <v/>
      </c>
      <c r="BA9" s="1" t="str">
        <f t="shared" ca="1" si="22"/>
        <v/>
      </c>
    </row>
    <row r="10" spans="1:53" x14ac:dyDescent="0.25">
      <c r="A10" s="1" t="s">
        <v>41</v>
      </c>
      <c r="B10" s="1" t="s">
        <v>23</v>
      </c>
      <c r="C10" s="1" t="s">
        <v>24</v>
      </c>
      <c r="D10" s="1">
        <v>16</v>
      </c>
      <c r="E10" s="1" t="s">
        <v>25</v>
      </c>
      <c r="F10" s="1">
        <v>20000</v>
      </c>
      <c r="G10" s="1" t="s">
        <v>26</v>
      </c>
      <c r="H10" s="1">
        <v>2</v>
      </c>
      <c r="I10" s="1">
        <v>40</v>
      </c>
      <c r="J10" s="1">
        <v>365</v>
      </c>
      <c r="K10" s="1">
        <v>50</v>
      </c>
      <c r="L10" s="1">
        <v>14</v>
      </c>
      <c r="M10" s="1">
        <v>100</v>
      </c>
      <c r="N10" s="1">
        <v>10</v>
      </c>
      <c r="O10" s="1">
        <v>30</v>
      </c>
      <c r="P10" s="1">
        <v>10</v>
      </c>
      <c r="R10" s="1" t="s">
        <v>27</v>
      </c>
      <c r="S10" s="1" t="s">
        <v>35</v>
      </c>
      <c r="T10" s="1" t="s">
        <v>29</v>
      </c>
      <c r="U10" s="1" t="s">
        <v>30</v>
      </c>
      <c r="V10" s="1" t="s">
        <v>31</v>
      </c>
      <c r="W10" s="11">
        <f t="shared" si="11"/>
        <v>21</v>
      </c>
      <c r="X10" s="11">
        <f t="shared" si="12"/>
        <v>4</v>
      </c>
      <c r="Z10" s="14" t="str">
        <f t="shared" si="13"/>
        <v/>
      </c>
      <c r="AA10" s="11" t="str">
        <f t="shared" si="0"/>
        <v/>
      </c>
      <c r="AB10" s="11" t="str">
        <f t="shared" si="1"/>
        <v/>
      </c>
      <c r="AC10" s="14" t="str">
        <f t="shared" ca="1" si="14"/>
        <v>2021-08-16T00:00:00</v>
      </c>
      <c r="AD10" s="11">
        <f t="shared" ca="1" si="15"/>
        <v>27</v>
      </c>
      <c r="AE10" s="11">
        <f t="shared" si="2"/>
        <v>5</v>
      </c>
      <c r="AF10" s="14" t="str">
        <f t="shared" si="16"/>
        <v/>
      </c>
      <c r="AG10" s="11" t="str">
        <f t="shared" si="3"/>
        <v/>
      </c>
      <c r="AH10" s="11" t="str">
        <f t="shared" si="4"/>
        <v/>
      </c>
      <c r="AJ10" s="11">
        <f t="shared" si="5"/>
        <v>2.8</v>
      </c>
      <c r="AK10" s="11">
        <f t="shared" si="6"/>
        <v>3</v>
      </c>
      <c r="AL10" s="11">
        <f t="shared" si="7"/>
        <v>4.4000000000000004</v>
      </c>
      <c r="AN10" s="11">
        <f t="shared" ca="1" si="17"/>
        <v>0.19</v>
      </c>
      <c r="AO10" s="11">
        <v>0.2</v>
      </c>
      <c r="AR10" s="13">
        <v>44397</v>
      </c>
      <c r="AS10" s="13" t="str">
        <f t="shared" si="18"/>
        <v/>
      </c>
      <c r="AT10" s="13">
        <f t="shared" ca="1" si="19"/>
        <v>44424</v>
      </c>
      <c r="AU10" s="13" t="str">
        <f t="shared" si="20"/>
        <v/>
      </c>
      <c r="AV10" s="11">
        <f t="shared" si="8"/>
        <v>0.7</v>
      </c>
      <c r="AW10" s="11">
        <f t="shared" si="21"/>
        <v>1.0499999999999998</v>
      </c>
      <c r="AX10" s="11">
        <v>0.86285620254459339</v>
      </c>
      <c r="AY10" s="1">
        <f t="shared" si="9"/>
        <v>1</v>
      </c>
      <c r="AZ10" s="1" t="str">
        <f t="shared" si="10"/>
        <v/>
      </c>
      <c r="BA10" s="1" t="str">
        <f t="shared" ca="1" si="22"/>
        <v/>
      </c>
    </row>
    <row r="11" spans="1:53" x14ac:dyDescent="0.25">
      <c r="A11" s="1" t="s">
        <v>42</v>
      </c>
      <c r="B11" s="1" t="s">
        <v>23</v>
      </c>
      <c r="C11" s="1" t="s">
        <v>24</v>
      </c>
      <c r="D11" s="1">
        <v>15</v>
      </c>
      <c r="E11" s="1" t="s">
        <v>25</v>
      </c>
      <c r="F11" s="1">
        <v>18750</v>
      </c>
      <c r="G11" s="1" t="s">
        <v>26</v>
      </c>
      <c r="H11" s="1">
        <v>2</v>
      </c>
      <c r="I11" s="1">
        <v>2</v>
      </c>
      <c r="J11" s="1">
        <v>365</v>
      </c>
      <c r="K11" s="1">
        <v>50</v>
      </c>
      <c r="L11" s="1">
        <v>14</v>
      </c>
      <c r="M11" s="1">
        <v>100</v>
      </c>
      <c r="N11" s="1">
        <v>10</v>
      </c>
      <c r="O11" s="1">
        <v>30</v>
      </c>
      <c r="P11" s="1">
        <v>10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1">
        <f t="shared" si="11"/>
        <v>21</v>
      </c>
      <c r="X11" s="11">
        <f t="shared" si="12"/>
        <v>3</v>
      </c>
      <c r="Z11" s="14" t="str">
        <f t="shared" si="13"/>
        <v>2021-07-22T00:00:00</v>
      </c>
      <c r="AA11" s="11">
        <f t="shared" si="0"/>
        <v>2</v>
      </c>
      <c r="AB11" s="11">
        <f t="shared" si="1"/>
        <v>7</v>
      </c>
      <c r="AC11" s="14" t="str">
        <f t="shared" ca="1" si="14"/>
        <v/>
      </c>
      <c r="AD11" s="11" t="str">
        <f t="shared" si="15"/>
        <v/>
      </c>
      <c r="AE11" s="11" t="str">
        <f t="shared" si="2"/>
        <v/>
      </c>
      <c r="AF11" s="14" t="str">
        <f t="shared" si="16"/>
        <v>2021-07-21T00:00:00</v>
      </c>
      <c r="AG11" s="11">
        <f t="shared" si="3"/>
        <v>1</v>
      </c>
      <c r="AH11" s="11">
        <f t="shared" si="4"/>
        <v>5</v>
      </c>
      <c r="AJ11" s="11">
        <f t="shared" si="5"/>
        <v>52.5</v>
      </c>
      <c r="AK11" s="11">
        <f t="shared" si="6"/>
        <v>56.7</v>
      </c>
      <c r="AL11" s="11">
        <f t="shared" si="7"/>
        <v>82.9</v>
      </c>
      <c r="AN11" s="11">
        <f t="shared" ca="1" si="17"/>
        <v>0.1</v>
      </c>
      <c r="AO11" s="11">
        <v>0.2</v>
      </c>
      <c r="AR11" s="13">
        <v>44397</v>
      </c>
      <c r="AS11" s="13">
        <f t="shared" si="18"/>
        <v>44399</v>
      </c>
      <c r="AT11" s="13" t="str">
        <f t="shared" ca="1" si="19"/>
        <v/>
      </c>
      <c r="AU11" s="13">
        <f t="shared" si="20"/>
        <v>44398</v>
      </c>
      <c r="AV11" s="11">
        <f t="shared" si="8"/>
        <v>13.1</v>
      </c>
      <c r="AW11" s="11">
        <f t="shared" si="21"/>
        <v>19.649999999999999</v>
      </c>
      <c r="AX11" s="11">
        <v>0.88265676835891616</v>
      </c>
      <c r="AY11" s="1">
        <f t="shared" si="9"/>
        <v>1</v>
      </c>
      <c r="AZ11" s="1" t="str">
        <f t="shared" si="10"/>
        <v/>
      </c>
      <c r="BA11" s="1" t="str">
        <f t="shared" ca="1" si="22"/>
        <v/>
      </c>
    </row>
    <row r="12" spans="1:53" x14ac:dyDescent="0.25">
      <c r="A12" s="1" t="s">
        <v>43</v>
      </c>
      <c r="B12" s="1" t="s">
        <v>23</v>
      </c>
      <c r="C12" s="1" t="s">
        <v>24</v>
      </c>
      <c r="D12" s="1">
        <v>42</v>
      </c>
      <c r="E12" s="1" t="s">
        <v>25</v>
      </c>
      <c r="F12" s="1">
        <v>52500</v>
      </c>
      <c r="G12" s="1" t="s">
        <v>26</v>
      </c>
      <c r="H12" s="1">
        <v>2</v>
      </c>
      <c r="I12" s="1">
        <v>10</v>
      </c>
      <c r="J12" s="1">
        <v>365</v>
      </c>
      <c r="K12" s="1">
        <v>50</v>
      </c>
      <c r="L12" s="1">
        <v>14</v>
      </c>
      <c r="M12" s="1">
        <v>100</v>
      </c>
      <c r="N12" s="1">
        <v>10</v>
      </c>
      <c r="O12" s="1">
        <v>30</v>
      </c>
      <c r="P12" s="1">
        <v>10</v>
      </c>
      <c r="R12" s="1" t="s">
        <v>27</v>
      </c>
      <c r="S12" s="1" t="s">
        <v>39</v>
      </c>
      <c r="T12" s="1" t="s">
        <v>29</v>
      </c>
      <c r="U12" s="1" t="s">
        <v>30</v>
      </c>
      <c r="V12" s="1" t="s">
        <v>31</v>
      </c>
      <c r="W12" s="11">
        <f t="shared" si="11"/>
        <v>21</v>
      </c>
      <c r="X12" s="11">
        <f t="shared" si="12"/>
        <v>10</v>
      </c>
      <c r="Z12" s="14" t="str">
        <f t="shared" si="13"/>
        <v>2021-07-30T00:00:00</v>
      </c>
      <c r="AA12" s="11">
        <f t="shared" si="0"/>
        <v>10</v>
      </c>
      <c r="AB12" s="11">
        <f t="shared" si="1"/>
        <v>21</v>
      </c>
      <c r="AC12" s="14" t="str">
        <f t="shared" ca="1" si="14"/>
        <v/>
      </c>
      <c r="AD12" s="11" t="str">
        <f t="shared" si="15"/>
        <v/>
      </c>
      <c r="AE12" s="11" t="str">
        <f t="shared" si="2"/>
        <v/>
      </c>
      <c r="AF12" s="14" t="str">
        <f t="shared" si="16"/>
        <v>2021-07-26T00:00:00</v>
      </c>
      <c r="AG12" s="11">
        <f t="shared" si="3"/>
        <v>6</v>
      </c>
      <c r="AH12" s="11">
        <f t="shared" si="4"/>
        <v>14</v>
      </c>
      <c r="AJ12" s="11">
        <f t="shared" si="5"/>
        <v>29.4</v>
      </c>
      <c r="AK12" s="11">
        <f t="shared" si="6"/>
        <v>24.3</v>
      </c>
      <c r="AL12" s="11">
        <f t="shared" si="7"/>
        <v>38.9</v>
      </c>
      <c r="AN12" s="11">
        <f t="shared" ca="1" si="17"/>
        <v>0.2</v>
      </c>
      <c r="AO12" s="11">
        <v>0.2</v>
      </c>
      <c r="AR12" s="13">
        <v>44397</v>
      </c>
      <c r="AS12" s="13">
        <f t="shared" si="18"/>
        <v>44407</v>
      </c>
      <c r="AT12" s="13" t="str">
        <f t="shared" ca="1" si="19"/>
        <v/>
      </c>
      <c r="AU12" s="13">
        <f t="shared" si="20"/>
        <v>44403</v>
      </c>
      <c r="AV12" s="11">
        <f t="shared" si="8"/>
        <v>7.3</v>
      </c>
      <c r="AW12" s="11">
        <f t="shared" si="21"/>
        <v>10.95</v>
      </c>
      <c r="AX12" s="11">
        <v>0.20973692909233699</v>
      </c>
      <c r="AY12" s="1" t="str">
        <f t="shared" si="9"/>
        <v/>
      </c>
      <c r="AZ12" s="1" t="str">
        <f t="shared" si="10"/>
        <v/>
      </c>
      <c r="BA12" s="1" t="str">
        <f t="shared" ca="1" si="22"/>
        <v/>
      </c>
    </row>
    <row r="13" spans="1:53" x14ac:dyDescent="0.25">
      <c r="A13" s="1" t="s">
        <v>44</v>
      </c>
      <c r="B13" s="1" t="s">
        <v>23</v>
      </c>
      <c r="C13" s="1" t="s">
        <v>24</v>
      </c>
      <c r="D13" s="1">
        <v>49</v>
      </c>
      <c r="E13" s="1" t="s">
        <v>25</v>
      </c>
      <c r="F13" s="1">
        <v>61250</v>
      </c>
      <c r="G13" s="1" t="s">
        <v>26</v>
      </c>
      <c r="H13" s="1">
        <v>2</v>
      </c>
      <c r="I13" s="1">
        <v>55</v>
      </c>
      <c r="J13" s="1">
        <v>365</v>
      </c>
      <c r="K13" s="1">
        <v>50</v>
      </c>
      <c r="L13" s="1">
        <v>14</v>
      </c>
      <c r="M13" s="1">
        <v>100</v>
      </c>
      <c r="N13" s="1">
        <v>10</v>
      </c>
      <c r="O13" s="1">
        <v>30</v>
      </c>
      <c r="P13" s="1">
        <v>10</v>
      </c>
      <c r="R13" s="1" t="s">
        <v>27</v>
      </c>
      <c r="S13" s="1" t="s">
        <v>39</v>
      </c>
      <c r="T13" s="1" t="s">
        <v>29</v>
      </c>
      <c r="U13" s="1" t="s">
        <v>30</v>
      </c>
      <c r="V13" s="1" t="s">
        <v>31</v>
      </c>
      <c r="W13" s="11">
        <f t="shared" si="11"/>
        <v>21</v>
      </c>
      <c r="X13" s="11">
        <f t="shared" si="12"/>
        <v>12</v>
      </c>
      <c r="Z13" s="14" t="str">
        <f t="shared" si="13"/>
        <v/>
      </c>
      <c r="AA13" s="11" t="str">
        <f t="shared" si="0"/>
        <v/>
      </c>
      <c r="AB13" s="11" t="str">
        <f t="shared" si="1"/>
        <v/>
      </c>
      <c r="AC13" s="14" t="str">
        <f t="shared" ca="1" si="14"/>
        <v>2021-08-18T00:00:00</v>
      </c>
      <c r="AD13" s="11">
        <f t="shared" ca="1" si="15"/>
        <v>29</v>
      </c>
      <c r="AE13" s="11">
        <f t="shared" si="2"/>
        <v>16</v>
      </c>
      <c r="AF13" s="14" t="str">
        <f t="shared" si="16"/>
        <v/>
      </c>
      <c r="AG13" s="11" t="str">
        <f t="shared" si="3"/>
        <v/>
      </c>
      <c r="AH13" s="11" t="str">
        <f t="shared" si="4"/>
        <v/>
      </c>
      <c r="AJ13" s="11">
        <f t="shared" si="5"/>
        <v>6.2</v>
      </c>
      <c r="AK13" s="11">
        <f t="shared" si="6"/>
        <v>3.7</v>
      </c>
      <c r="AL13" s="11">
        <f t="shared" si="7"/>
        <v>6.7</v>
      </c>
      <c r="AN13" s="11">
        <f t="shared" ca="1" si="17"/>
        <v>0.09</v>
      </c>
      <c r="AO13" s="11">
        <v>0.2</v>
      </c>
      <c r="AR13" s="13">
        <v>44397</v>
      </c>
      <c r="AS13" s="13" t="str">
        <f t="shared" si="18"/>
        <v/>
      </c>
      <c r="AT13" s="13">
        <f t="shared" ca="1" si="19"/>
        <v>44426</v>
      </c>
      <c r="AU13" s="13" t="str">
        <f t="shared" si="20"/>
        <v/>
      </c>
      <c r="AV13" s="11">
        <f t="shared" si="8"/>
        <v>1.5</v>
      </c>
      <c r="AW13" s="11">
        <f t="shared" si="21"/>
        <v>2.25</v>
      </c>
      <c r="AX13" s="11">
        <v>-0.44144882206498814</v>
      </c>
      <c r="AY13" s="1" t="str">
        <f t="shared" si="9"/>
        <v/>
      </c>
      <c r="AZ13" s="1" t="str">
        <f t="shared" si="10"/>
        <v/>
      </c>
      <c r="BA13" s="1" t="str">
        <f t="shared" ca="1" si="22"/>
        <v/>
      </c>
    </row>
    <row r="14" spans="1:53" x14ac:dyDescent="0.25">
      <c r="A14" s="1" t="s">
        <v>45</v>
      </c>
      <c r="B14" s="1" t="s">
        <v>23</v>
      </c>
      <c r="C14" s="1" t="s">
        <v>24</v>
      </c>
      <c r="D14" s="1">
        <v>30</v>
      </c>
      <c r="E14" s="1" t="s">
        <v>25</v>
      </c>
      <c r="F14" s="1">
        <v>37500</v>
      </c>
      <c r="G14" s="1" t="s">
        <v>26</v>
      </c>
      <c r="H14" s="1">
        <v>2</v>
      </c>
      <c r="I14" s="1">
        <v>37</v>
      </c>
      <c r="J14" s="1">
        <v>365</v>
      </c>
      <c r="K14" s="1">
        <v>50</v>
      </c>
      <c r="L14" s="1">
        <v>14</v>
      </c>
      <c r="M14" s="1">
        <v>100</v>
      </c>
      <c r="N14" s="1">
        <v>10</v>
      </c>
      <c r="O14" s="1">
        <v>30</v>
      </c>
      <c r="P14" s="1">
        <v>10</v>
      </c>
      <c r="R14" s="1" t="s">
        <v>27</v>
      </c>
      <c r="S14" s="1" t="s">
        <v>35</v>
      </c>
      <c r="T14" s="1" t="s">
        <v>29</v>
      </c>
      <c r="U14" s="1" t="s">
        <v>30</v>
      </c>
      <c r="V14" s="1" t="s">
        <v>31</v>
      </c>
      <c r="W14" s="11">
        <f t="shared" si="11"/>
        <v>21</v>
      </c>
      <c r="X14" s="11">
        <f t="shared" si="12"/>
        <v>7</v>
      </c>
      <c r="Z14" s="14" t="str">
        <f t="shared" si="13"/>
        <v/>
      </c>
      <c r="AA14" s="11" t="str">
        <f t="shared" si="0"/>
        <v/>
      </c>
      <c r="AB14" s="11" t="str">
        <f t="shared" si="1"/>
        <v/>
      </c>
      <c r="AC14" s="14" t="str">
        <f t="shared" ca="1" si="14"/>
        <v>2021-08-06T00:00:00</v>
      </c>
      <c r="AD14" s="11">
        <f t="shared" ca="1" si="15"/>
        <v>17</v>
      </c>
      <c r="AE14" s="11">
        <f t="shared" si="2"/>
        <v>10</v>
      </c>
      <c r="AF14" s="14" t="str">
        <f t="shared" si="16"/>
        <v/>
      </c>
      <c r="AG14" s="11" t="str">
        <f t="shared" si="3"/>
        <v/>
      </c>
      <c r="AH14" s="11" t="str">
        <f t="shared" si="4"/>
        <v/>
      </c>
      <c r="AJ14" s="11">
        <f t="shared" si="5"/>
        <v>5.6</v>
      </c>
      <c r="AK14" s="11">
        <f t="shared" si="6"/>
        <v>5.4</v>
      </c>
      <c r="AL14" s="11">
        <f t="shared" si="7"/>
        <v>8.1999999999999993</v>
      </c>
      <c r="AN14" s="11">
        <f t="shared" ca="1" si="17"/>
        <v>0.11</v>
      </c>
      <c r="AO14" s="11">
        <v>0.2</v>
      </c>
      <c r="AR14" s="13">
        <v>44397</v>
      </c>
      <c r="AS14" s="13" t="str">
        <f t="shared" si="18"/>
        <v/>
      </c>
      <c r="AT14" s="13">
        <f t="shared" ca="1" si="19"/>
        <v>44414</v>
      </c>
      <c r="AU14" s="13" t="str">
        <f t="shared" si="20"/>
        <v/>
      </c>
      <c r="AV14" s="11">
        <f t="shared" si="8"/>
        <v>1.4</v>
      </c>
      <c r="AW14" s="11">
        <f t="shared" si="21"/>
        <v>2.0999999999999996</v>
      </c>
      <c r="AX14" s="11">
        <v>0.58422055278794693</v>
      </c>
      <c r="AY14" s="1" t="str">
        <f t="shared" si="9"/>
        <v/>
      </c>
      <c r="AZ14" s="1" t="str">
        <f t="shared" si="10"/>
        <v/>
      </c>
      <c r="BA14" s="1" t="str">
        <f t="shared" ca="1" si="22"/>
        <v/>
      </c>
    </row>
    <row r="15" spans="1:53" x14ac:dyDescent="0.25">
      <c r="A15" s="1" t="s">
        <v>46</v>
      </c>
      <c r="B15" s="1" t="s">
        <v>23</v>
      </c>
      <c r="C15" s="1" t="s">
        <v>24</v>
      </c>
      <c r="D15" s="1">
        <v>4</v>
      </c>
      <c r="E15" s="1" t="s">
        <v>25</v>
      </c>
      <c r="F15" s="1">
        <v>5000</v>
      </c>
      <c r="G15" s="1" t="s">
        <v>26</v>
      </c>
      <c r="H15" s="1">
        <v>2</v>
      </c>
      <c r="I15" s="1">
        <v>52</v>
      </c>
      <c r="J15" s="1">
        <v>365</v>
      </c>
      <c r="K15" s="1">
        <v>50</v>
      </c>
      <c r="L15" s="1">
        <v>14</v>
      </c>
      <c r="M15" s="1">
        <v>100</v>
      </c>
      <c r="N15" s="1">
        <v>10</v>
      </c>
      <c r="O15" s="1">
        <v>30</v>
      </c>
      <c r="P15" s="1">
        <v>10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1">
        <f t="shared" si="11"/>
        <v>21</v>
      </c>
      <c r="X15" s="11">
        <f t="shared" si="12"/>
        <v>1</v>
      </c>
      <c r="Z15" s="14" t="str">
        <f t="shared" si="13"/>
        <v/>
      </c>
      <c r="AA15" s="11" t="str">
        <f t="shared" si="0"/>
        <v/>
      </c>
      <c r="AB15" s="11" t="str">
        <f t="shared" si="1"/>
        <v/>
      </c>
      <c r="AC15" s="14" t="str">
        <f t="shared" ca="1" si="14"/>
        <v>2021-07-25T00:00:00</v>
      </c>
      <c r="AD15" s="11">
        <f t="shared" ca="1" si="15"/>
        <v>5</v>
      </c>
      <c r="AE15" s="11">
        <f t="shared" si="2"/>
        <v>1</v>
      </c>
      <c r="AF15" s="14" t="str">
        <f t="shared" si="16"/>
        <v/>
      </c>
      <c r="AG15" s="11" t="str">
        <f t="shared" si="3"/>
        <v/>
      </c>
      <c r="AH15" s="11" t="str">
        <f t="shared" si="4"/>
        <v/>
      </c>
      <c r="AJ15" s="11">
        <f t="shared" si="5"/>
        <v>0.5</v>
      </c>
      <c r="AK15" s="11">
        <f t="shared" si="6"/>
        <v>0.3</v>
      </c>
      <c r="AL15" s="11">
        <f t="shared" si="7"/>
        <v>0.5</v>
      </c>
      <c r="AN15" s="11">
        <f t="shared" ca="1" si="17"/>
        <v>7.0000000000000007E-2</v>
      </c>
      <c r="AO15" s="11">
        <v>0.2</v>
      </c>
      <c r="AR15" s="13">
        <v>44397</v>
      </c>
      <c r="AS15" s="13" t="str">
        <f t="shared" si="18"/>
        <v/>
      </c>
      <c r="AT15" s="13">
        <f t="shared" ca="1" si="19"/>
        <v>44402</v>
      </c>
      <c r="AU15" s="13" t="str">
        <f t="shared" si="20"/>
        <v/>
      </c>
      <c r="AV15" s="11">
        <f t="shared" si="8"/>
        <v>0.1</v>
      </c>
      <c r="AW15" s="11">
        <f t="shared" si="21"/>
        <v>0.15000000000000002</v>
      </c>
      <c r="AX15" s="11">
        <v>-0.57112975259434284</v>
      </c>
      <c r="AY15" s="1" t="str">
        <f t="shared" si="9"/>
        <v/>
      </c>
      <c r="AZ15" s="1" t="str">
        <f t="shared" si="10"/>
        <v/>
      </c>
      <c r="BA15" s="1" t="str">
        <f t="shared" ca="1" si="22"/>
        <v/>
      </c>
    </row>
    <row r="16" spans="1:53" x14ac:dyDescent="0.25">
      <c r="A16" s="1" t="s">
        <v>47</v>
      </c>
      <c r="B16" s="1" t="s">
        <v>23</v>
      </c>
      <c r="C16" s="1" t="s">
        <v>24</v>
      </c>
      <c r="D16" s="1">
        <v>2</v>
      </c>
      <c r="E16" s="1" t="s">
        <v>25</v>
      </c>
      <c r="F16" s="1">
        <v>2500</v>
      </c>
      <c r="G16" s="1" t="s">
        <v>26</v>
      </c>
      <c r="H16" s="1">
        <v>2</v>
      </c>
      <c r="I16" s="1">
        <v>26</v>
      </c>
      <c r="J16" s="1">
        <v>365</v>
      </c>
      <c r="K16" s="1">
        <v>50</v>
      </c>
      <c r="L16" s="1">
        <v>14</v>
      </c>
      <c r="M16" s="1">
        <v>100</v>
      </c>
      <c r="N16" s="1">
        <v>10</v>
      </c>
      <c r="O16" s="1">
        <v>30</v>
      </c>
      <c r="P16" s="1">
        <v>10</v>
      </c>
      <c r="R16" s="1" t="s">
        <v>48</v>
      </c>
      <c r="S16" s="1" t="s">
        <v>28</v>
      </c>
      <c r="T16" s="1" t="s">
        <v>29</v>
      </c>
      <c r="U16" s="1" t="s">
        <v>30</v>
      </c>
      <c r="V16" s="1" t="s">
        <v>31</v>
      </c>
      <c r="W16" s="11">
        <f t="shared" si="11"/>
        <v>21</v>
      </c>
      <c r="X16" s="11">
        <f t="shared" si="12"/>
        <v>0</v>
      </c>
      <c r="Z16" s="14" t="str">
        <f t="shared" si="13"/>
        <v>2021-08-15T00:00:00</v>
      </c>
      <c r="AA16" s="11">
        <f t="shared" si="0"/>
        <v>26</v>
      </c>
      <c r="AB16" s="11">
        <f t="shared" si="1"/>
        <v>1</v>
      </c>
      <c r="AC16" s="14" t="str">
        <f t="shared" ca="1" si="14"/>
        <v/>
      </c>
      <c r="AD16" s="11" t="str">
        <f t="shared" si="15"/>
        <v/>
      </c>
      <c r="AE16" s="11" t="str">
        <f t="shared" si="2"/>
        <v/>
      </c>
      <c r="AF16" s="14" t="str">
        <f t="shared" si="16"/>
        <v>2021-08-04T00:00:00</v>
      </c>
      <c r="AG16" s="11">
        <f t="shared" si="3"/>
        <v>15</v>
      </c>
      <c r="AH16" s="11">
        <f t="shared" si="4"/>
        <v>0</v>
      </c>
      <c r="AJ16" s="11">
        <f t="shared" si="5"/>
        <v>0.5</v>
      </c>
      <c r="AK16" s="11">
        <f t="shared" si="6"/>
        <v>0.5</v>
      </c>
      <c r="AL16" s="11">
        <f t="shared" si="7"/>
        <v>0.7</v>
      </c>
      <c r="AN16" s="11">
        <f t="shared" ca="1" si="17"/>
        <v>0.19</v>
      </c>
      <c r="AO16" s="11">
        <v>0.2</v>
      </c>
      <c r="AR16" s="13">
        <v>44397</v>
      </c>
      <c r="AS16" s="13">
        <f t="shared" si="18"/>
        <v>44423</v>
      </c>
      <c r="AT16" s="13" t="str">
        <f t="shared" ca="1" si="19"/>
        <v/>
      </c>
      <c r="AU16" s="13">
        <f t="shared" si="20"/>
        <v>44412</v>
      </c>
      <c r="AV16" s="11">
        <f t="shared" si="8"/>
        <v>0.1</v>
      </c>
      <c r="AW16" s="11">
        <f t="shared" si="21"/>
        <v>0.15000000000000002</v>
      </c>
      <c r="AX16" s="11">
        <v>0.68553980543706583</v>
      </c>
      <c r="AY16" s="1" t="str">
        <f t="shared" si="9"/>
        <v/>
      </c>
      <c r="AZ16" s="1" t="str">
        <f t="shared" si="10"/>
        <v/>
      </c>
      <c r="BA16" s="1" t="str">
        <f t="shared" ca="1" si="22"/>
        <v/>
      </c>
    </row>
    <row r="17" spans="1:53" x14ac:dyDescent="0.25">
      <c r="A17" s="1" t="s">
        <v>49</v>
      </c>
      <c r="B17" s="1" t="s">
        <v>23</v>
      </c>
      <c r="C17" s="1" t="s">
        <v>24</v>
      </c>
      <c r="D17" s="1">
        <v>15</v>
      </c>
      <c r="E17" s="1" t="s">
        <v>25</v>
      </c>
      <c r="F17" s="1">
        <v>18750</v>
      </c>
      <c r="G17" s="1" t="s">
        <v>26</v>
      </c>
      <c r="H17" s="1">
        <v>2</v>
      </c>
      <c r="I17" s="1">
        <v>59</v>
      </c>
      <c r="J17" s="1">
        <v>365</v>
      </c>
      <c r="K17" s="1">
        <v>50</v>
      </c>
      <c r="L17" s="1">
        <v>14</v>
      </c>
      <c r="M17" s="1">
        <v>100</v>
      </c>
      <c r="N17" s="1">
        <v>10</v>
      </c>
      <c r="O17" s="1">
        <v>30</v>
      </c>
      <c r="P17" s="1">
        <v>10</v>
      </c>
      <c r="R17" s="1" t="s">
        <v>48</v>
      </c>
      <c r="S17" s="1" t="s">
        <v>39</v>
      </c>
      <c r="T17" s="1" t="s">
        <v>29</v>
      </c>
      <c r="U17" s="1" t="s">
        <v>30</v>
      </c>
      <c r="V17" s="1" t="s">
        <v>31</v>
      </c>
      <c r="W17" s="11">
        <f t="shared" si="11"/>
        <v>21</v>
      </c>
      <c r="X17" s="11">
        <f t="shared" si="12"/>
        <v>3</v>
      </c>
      <c r="Z17" s="14" t="str">
        <f t="shared" si="13"/>
        <v/>
      </c>
      <c r="AA17" s="11" t="str">
        <f t="shared" si="0"/>
        <v/>
      </c>
      <c r="AB17" s="11" t="str">
        <f t="shared" si="1"/>
        <v/>
      </c>
      <c r="AC17" s="14" t="str">
        <f t="shared" ca="1" si="14"/>
        <v>2021-08-01T00:00:00</v>
      </c>
      <c r="AD17" s="11">
        <f t="shared" ca="1" si="15"/>
        <v>12</v>
      </c>
      <c r="AE17" s="11">
        <f t="shared" si="2"/>
        <v>5</v>
      </c>
      <c r="AF17" s="14" t="str">
        <f t="shared" si="16"/>
        <v/>
      </c>
      <c r="AG17" s="11" t="str">
        <f t="shared" si="3"/>
        <v/>
      </c>
      <c r="AH17" s="11" t="str">
        <f t="shared" si="4"/>
        <v/>
      </c>
      <c r="AJ17" s="11">
        <f t="shared" si="5"/>
        <v>1.7</v>
      </c>
      <c r="AK17" s="11">
        <f t="shared" si="6"/>
        <v>1.2</v>
      </c>
      <c r="AL17" s="11">
        <f t="shared" si="7"/>
        <v>2</v>
      </c>
      <c r="AN17" s="11">
        <f t="shared" ca="1" si="17"/>
        <v>0.02</v>
      </c>
      <c r="AO17" s="11">
        <v>0.2</v>
      </c>
      <c r="AP17" s="11">
        <f ca="1">TRUNC(RAND()*0.1-0.05,3)</f>
        <v>2.8000000000000001E-2</v>
      </c>
      <c r="AR17" s="13">
        <v>44397</v>
      </c>
      <c r="AS17" s="13" t="str">
        <f t="shared" si="18"/>
        <v/>
      </c>
      <c r="AT17" s="13">
        <f t="shared" ca="1" si="19"/>
        <v>44409</v>
      </c>
      <c r="AU17" s="13" t="str">
        <f t="shared" si="20"/>
        <v/>
      </c>
      <c r="AV17" s="11">
        <f t="shared" si="8"/>
        <v>0.4</v>
      </c>
      <c r="AW17" s="11">
        <f t="shared" si="21"/>
        <v>0.60000000000000009</v>
      </c>
      <c r="AX17" s="11">
        <v>-0.1459491070877732</v>
      </c>
      <c r="AY17" s="1" t="str">
        <f t="shared" si="9"/>
        <v/>
      </c>
      <c r="AZ17" s="1" t="str">
        <f t="shared" si="10"/>
        <v/>
      </c>
      <c r="BA17" s="1" t="str">
        <f t="shared" ca="1" si="22"/>
        <v/>
      </c>
    </row>
    <row r="18" spans="1:53" x14ac:dyDescent="0.25">
      <c r="A18" s="1" t="s">
        <v>50</v>
      </c>
      <c r="B18" s="1" t="s">
        <v>23</v>
      </c>
      <c r="C18" s="1" t="s">
        <v>24</v>
      </c>
      <c r="D18" s="1">
        <v>40</v>
      </c>
      <c r="E18" s="1" t="s">
        <v>25</v>
      </c>
      <c r="F18" s="1">
        <v>50000</v>
      </c>
      <c r="G18" s="1" t="s">
        <v>26</v>
      </c>
      <c r="H18" s="1">
        <v>2</v>
      </c>
      <c r="I18" s="1">
        <v>3</v>
      </c>
      <c r="J18" s="1">
        <v>365</v>
      </c>
      <c r="K18" s="1">
        <v>50</v>
      </c>
      <c r="L18" s="1">
        <v>14</v>
      </c>
      <c r="M18" s="1">
        <v>100</v>
      </c>
      <c r="N18" s="1">
        <v>10</v>
      </c>
      <c r="O18" s="1">
        <v>30</v>
      </c>
      <c r="P18" s="1">
        <v>10</v>
      </c>
      <c r="R18" s="1" t="s">
        <v>48</v>
      </c>
      <c r="S18" s="1" t="s">
        <v>39</v>
      </c>
      <c r="T18" s="1" t="s">
        <v>29</v>
      </c>
      <c r="U18" s="1" t="s">
        <v>30</v>
      </c>
      <c r="V18" s="1" t="s">
        <v>31</v>
      </c>
      <c r="W18" s="11">
        <f t="shared" si="11"/>
        <v>21</v>
      </c>
      <c r="X18" s="11">
        <f t="shared" si="12"/>
        <v>10</v>
      </c>
      <c r="Z18" s="14" t="str">
        <f t="shared" si="13"/>
        <v>2021-07-23T00:00:00</v>
      </c>
      <c r="AA18" s="11">
        <f t="shared" si="0"/>
        <v>3</v>
      </c>
      <c r="AB18" s="11">
        <f t="shared" si="1"/>
        <v>20</v>
      </c>
      <c r="AC18" s="14" t="str">
        <f t="shared" ca="1" si="14"/>
        <v/>
      </c>
      <c r="AD18" s="11" t="str">
        <f t="shared" si="15"/>
        <v/>
      </c>
      <c r="AE18" s="11" t="str">
        <f t="shared" si="2"/>
        <v/>
      </c>
      <c r="AF18" s="14" t="str">
        <f t="shared" si="16"/>
        <v>2021-07-21T00:00:00</v>
      </c>
      <c r="AG18" s="11">
        <f t="shared" si="3"/>
        <v>1</v>
      </c>
      <c r="AH18" s="11">
        <f t="shared" si="4"/>
        <v>13</v>
      </c>
      <c r="AJ18" s="11">
        <f t="shared" si="5"/>
        <v>93.3</v>
      </c>
      <c r="AK18" s="11">
        <f t="shared" si="6"/>
        <v>48.4</v>
      </c>
      <c r="AL18" s="11">
        <f t="shared" si="7"/>
        <v>95</v>
      </c>
      <c r="AN18" s="11">
        <f t="shared" ca="1" si="17"/>
        <v>0.14000000000000001</v>
      </c>
      <c r="AO18" s="11">
        <v>0.2</v>
      </c>
      <c r="AR18" s="13">
        <v>44397</v>
      </c>
      <c r="AS18" s="13">
        <f t="shared" si="18"/>
        <v>44400</v>
      </c>
      <c r="AT18" s="13" t="str">
        <f t="shared" ca="1" si="19"/>
        <v/>
      </c>
      <c r="AU18" s="13">
        <f t="shared" si="20"/>
        <v>44398</v>
      </c>
      <c r="AV18" s="11">
        <f t="shared" si="8"/>
        <v>23.3</v>
      </c>
      <c r="AW18" s="11">
        <f t="shared" si="21"/>
        <v>34.950000000000003</v>
      </c>
      <c r="AX18" s="11">
        <v>-0.61676090724353072</v>
      </c>
      <c r="AY18" s="1" t="str">
        <f t="shared" si="9"/>
        <v/>
      </c>
      <c r="AZ18" s="1" t="str">
        <f t="shared" si="10"/>
        <v/>
      </c>
      <c r="BA18" s="1" t="str">
        <f t="shared" ca="1" si="22"/>
        <v/>
      </c>
    </row>
    <row r="19" spans="1:53" x14ac:dyDescent="0.25">
      <c r="A19" s="1" t="s">
        <v>51</v>
      </c>
      <c r="B19" s="1" t="s">
        <v>23</v>
      </c>
      <c r="C19" s="1" t="s">
        <v>24</v>
      </c>
      <c r="D19" s="1">
        <v>29</v>
      </c>
      <c r="E19" s="1" t="s">
        <v>25</v>
      </c>
      <c r="F19" s="1">
        <v>36250</v>
      </c>
      <c r="G19" s="1" t="s">
        <v>26</v>
      </c>
      <c r="H19" s="1">
        <v>2</v>
      </c>
      <c r="I19" s="1">
        <v>6</v>
      </c>
      <c r="J19" s="1">
        <v>365</v>
      </c>
      <c r="K19" s="1">
        <v>50</v>
      </c>
      <c r="L19" s="1">
        <v>14</v>
      </c>
      <c r="M19" s="1">
        <v>100</v>
      </c>
      <c r="N19" s="1">
        <v>10</v>
      </c>
      <c r="O19" s="1">
        <v>30</v>
      </c>
      <c r="P19" s="1">
        <v>10</v>
      </c>
      <c r="R19" s="1" t="s">
        <v>48</v>
      </c>
      <c r="S19" s="1" t="s">
        <v>28</v>
      </c>
      <c r="T19" s="1" t="s">
        <v>29</v>
      </c>
      <c r="U19" s="1" t="s">
        <v>30</v>
      </c>
      <c r="V19" s="1" t="s">
        <v>31</v>
      </c>
      <c r="W19" s="11">
        <f t="shared" si="11"/>
        <v>21</v>
      </c>
      <c r="X19" s="11">
        <f t="shared" si="12"/>
        <v>7</v>
      </c>
      <c r="Z19" s="14" t="str">
        <f t="shared" si="13"/>
        <v>2021-07-26T00:00:00</v>
      </c>
      <c r="AA19" s="11">
        <f t="shared" si="0"/>
        <v>6</v>
      </c>
      <c r="AB19" s="11">
        <f t="shared" si="1"/>
        <v>14</v>
      </c>
      <c r="AC19" s="14" t="str">
        <f t="shared" ca="1" si="14"/>
        <v/>
      </c>
      <c r="AD19" s="11" t="str">
        <f t="shared" si="15"/>
        <v/>
      </c>
      <c r="AE19" s="11" t="str">
        <f t="shared" si="2"/>
        <v/>
      </c>
      <c r="AF19" s="14" t="str">
        <f t="shared" si="16"/>
        <v>2021-07-23T00:00:00</v>
      </c>
      <c r="AG19" s="11">
        <f t="shared" si="3"/>
        <v>3</v>
      </c>
      <c r="AH19" s="11">
        <f t="shared" si="4"/>
        <v>9</v>
      </c>
      <c r="AJ19" s="11">
        <f t="shared" si="5"/>
        <v>33.799999999999997</v>
      </c>
      <c r="AK19" s="11">
        <f t="shared" si="6"/>
        <v>33.200000000000003</v>
      </c>
      <c r="AL19" s="11">
        <f t="shared" si="7"/>
        <v>50</v>
      </c>
      <c r="AN19" s="11">
        <f t="shared" ca="1" si="17"/>
        <v>0.18</v>
      </c>
      <c r="AO19" s="11">
        <v>0.2</v>
      </c>
      <c r="AP19" s="11">
        <f ca="1">TRUNC(RAND()*0.1-0.05,3)</f>
        <v>4.4999999999999998E-2</v>
      </c>
      <c r="AR19" s="13">
        <v>44397</v>
      </c>
      <c r="AS19" s="13">
        <f t="shared" si="18"/>
        <v>44403</v>
      </c>
      <c r="AT19" s="13" t="str">
        <f t="shared" ca="1" si="19"/>
        <v/>
      </c>
      <c r="AU19" s="13">
        <f t="shared" si="20"/>
        <v>44400</v>
      </c>
      <c r="AV19" s="11">
        <f t="shared" si="8"/>
        <v>8.4</v>
      </c>
      <c r="AW19" s="11">
        <f t="shared" si="21"/>
        <v>12.600000000000001</v>
      </c>
      <c r="AX19" s="11">
        <v>0.62595712653465752</v>
      </c>
      <c r="AY19" s="1" t="str">
        <f t="shared" si="9"/>
        <v/>
      </c>
      <c r="AZ19" s="1" t="str">
        <f t="shared" si="10"/>
        <v/>
      </c>
      <c r="BA19" s="1" t="str">
        <f t="shared" ca="1" si="22"/>
        <v/>
      </c>
    </row>
    <row r="20" spans="1:53" x14ac:dyDescent="0.25">
      <c r="A20" s="1" t="s">
        <v>52</v>
      </c>
      <c r="B20" s="1" t="s">
        <v>23</v>
      </c>
      <c r="C20" s="1" t="s">
        <v>24</v>
      </c>
      <c r="D20" s="1">
        <v>16</v>
      </c>
      <c r="E20" s="1" t="s">
        <v>25</v>
      </c>
      <c r="F20" s="1">
        <v>20000</v>
      </c>
      <c r="G20" s="1" t="s">
        <v>26</v>
      </c>
      <c r="H20" s="1">
        <v>2</v>
      </c>
      <c r="I20" s="1">
        <v>30</v>
      </c>
      <c r="J20" s="1">
        <v>365</v>
      </c>
      <c r="K20" s="1">
        <v>50</v>
      </c>
      <c r="L20" s="1">
        <v>14</v>
      </c>
      <c r="M20" s="1">
        <v>100</v>
      </c>
      <c r="N20" s="1">
        <v>10</v>
      </c>
      <c r="O20" s="1">
        <v>30</v>
      </c>
      <c r="P20" s="1">
        <v>10</v>
      </c>
      <c r="R20" s="1" t="s">
        <v>48</v>
      </c>
      <c r="S20" s="1" t="s">
        <v>28</v>
      </c>
      <c r="T20" s="1" t="s">
        <v>29</v>
      </c>
      <c r="U20" s="1" t="s">
        <v>30</v>
      </c>
      <c r="V20" s="1" t="s">
        <v>31</v>
      </c>
      <c r="W20" s="11">
        <f t="shared" si="11"/>
        <v>21</v>
      </c>
      <c r="X20" s="11">
        <f t="shared" si="12"/>
        <v>4</v>
      </c>
      <c r="Z20" s="14" t="str">
        <f t="shared" si="13"/>
        <v>2021-08-19T00:00:00</v>
      </c>
      <c r="AA20" s="11">
        <f t="shared" si="0"/>
        <v>30</v>
      </c>
      <c r="AB20" s="11">
        <f t="shared" si="1"/>
        <v>8</v>
      </c>
      <c r="AC20" s="14" t="str">
        <f t="shared" ca="1" si="14"/>
        <v/>
      </c>
      <c r="AD20" s="11" t="str">
        <f t="shared" si="15"/>
        <v/>
      </c>
      <c r="AE20" s="11" t="str">
        <f t="shared" si="2"/>
        <v/>
      </c>
      <c r="AF20" s="14" t="str">
        <f t="shared" si="16"/>
        <v>2021-08-07T00:00:00</v>
      </c>
      <c r="AG20" s="11">
        <f t="shared" si="3"/>
        <v>18</v>
      </c>
      <c r="AH20" s="11">
        <f t="shared" si="4"/>
        <v>5</v>
      </c>
      <c r="AJ20" s="11">
        <f t="shared" si="5"/>
        <v>3.7</v>
      </c>
      <c r="AK20" s="11">
        <f t="shared" si="6"/>
        <v>3</v>
      </c>
      <c r="AL20" s="11">
        <f t="shared" si="7"/>
        <v>4.8</v>
      </c>
      <c r="AN20" s="11">
        <f t="shared" ca="1" si="17"/>
        <v>0.23</v>
      </c>
      <c r="AO20" s="11">
        <v>0.2</v>
      </c>
      <c r="AP20" s="11">
        <f ca="1">TRUNC(RAND()*0.1-0.05,3)</f>
        <v>-1.4E-2</v>
      </c>
      <c r="AR20" s="13">
        <v>44397</v>
      </c>
      <c r="AS20" s="13">
        <f t="shared" si="18"/>
        <v>44427</v>
      </c>
      <c r="AT20" s="13" t="str">
        <f t="shared" ca="1" si="19"/>
        <v/>
      </c>
      <c r="AU20" s="13">
        <f t="shared" si="20"/>
        <v>44415</v>
      </c>
      <c r="AV20" s="11">
        <f t="shared" si="8"/>
        <v>0.9</v>
      </c>
      <c r="AW20" s="11">
        <f t="shared" si="21"/>
        <v>1.35</v>
      </c>
      <c r="AX20" s="11">
        <v>0.21374417164971837</v>
      </c>
      <c r="AY20" s="1" t="str">
        <f t="shared" si="9"/>
        <v/>
      </c>
      <c r="AZ20" s="1" t="str">
        <f t="shared" si="10"/>
        <v/>
      </c>
      <c r="BA20" s="1">
        <f t="shared" ca="1" si="22"/>
        <v>1</v>
      </c>
    </row>
    <row r="21" spans="1:53" x14ac:dyDescent="0.25">
      <c r="A21" s="1" t="s">
        <v>53</v>
      </c>
      <c r="B21" s="1" t="s">
        <v>23</v>
      </c>
      <c r="C21" s="1" t="s">
        <v>24</v>
      </c>
      <c r="D21" s="1">
        <v>8</v>
      </c>
      <c r="E21" s="1" t="s">
        <v>25</v>
      </c>
      <c r="F21" s="1">
        <v>10000</v>
      </c>
      <c r="G21" s="1" t="s">
        <v>26</v>
      </c>
      <c r="H21" s="1">
        <v>2</v>
      </c>
      <c r="I21" s="1">
        <v>26</v>
      </c>
      <c r="J21" s="1">
        <v>365</v>
      </c>
      <c r="K21" s="1">
        <v>50</v>
      </c>
      <c r="L21" s="1">
        <v>14</v>
      </c>
      <c r="M21" s="1">
        <v>100</v>
      </c>
      <c r="N21" s="1">
        <v>10</v>
      </c>
      <c r="O21" s="1">
        <v>30</v>
      </c>
      <c r="P21" s="1">
        <v>10</v>
      </c>
      <c r="R21" s="1" t="s">
        <v>48</v>
      </c>
      <c r="S21" s="1" t="s">
        <v>39</v>
      </c>
      <c r="T21" s="1" t="s">
        <v>29</v>
      </c>
      <c r="U21" s="1" t="s">
        <v>30</v>
      </c>
      <c r="V21" s="1" t="s">
        <v>31</v>
      </c>
      <c r="W21" s="11">
        <f t="shared" si="11"/>
        <v>21</v>
      </c>
      <c r="X21" s="11">
        <f t="shared" si="12"/>
        <v>2</v>
      </c>
      <c r="Z21" s="14" t="str">
        <f t="shared" si="13"/>
        <v>2021-08-15T00:00:00</v>
      </c>
      <c r="AA21" s="11">
        <f t="shared" si="0"/>
        <v>26</v>
      </c>
      <c r="AB21" s="11">
        <f t="shared" si="1"/>
        <v>4</v>
      </c>
      <c r="AC21" s="14" t="str">
        <f t="shared" ca="1" si="14"/>
        <v/>
      </c>
      <c r="AD21" s="11" t="str">
        <f t="shared" si="15"/>
        <v/>
      </c>
      <c r="AE21" s="11" t="str">
        <f t="shared" si="2"/>
        <v/>
      </c>
      <c r="AF21" s="14" t="str">
        <f t="shared" si="16"/>
        <v>2021-08-04T00:00:00</v>
      </c>
      <c r="AG21" s="11">
        <f t="shared" si="3"/>
        <v>15</v>
      </c>
      <c r="AH21" s="11">
        <f t="shared" si="4"/>
        <v>2</v>
      </c>
      <c r="AJ21" s="11">
        <f t="shared" si="5"/>
        <v>2.1</v>
      </c>
      <c r="AK21" s="11">
        <f t="shared" si="6"/>
        <v>2.2000000000000002</v>
      </c>
      <c r="AL21" s="11">
        <f t="shared" si="7"/>
        <v>3.2</v>
      </c>
      <c r="AN21" s="11">
        <f t="shared" ca="1" si="17"/>
        <v>0.04</v>
      </c>
      <c r="AO21" s="11">
        <v>0.2</v>
      </c>
      <c r="AR21" s="13">
        <v>44397</v>
      </c>
      <c r="AS21" s="13">
        <f t="shared" si="18"/>
        <v>44423</v>
      </c>
      <c r="AT21" s="13" t="str">
        <f t="shared" ca="1" si="19"/>
        <v/>
      </c>
      <c r="AU21" s="13">
        <f t="shared" si="20"/>
        <v>44412</v>
      </c>
      <c r="AV21" s="11">
        <f t="shared" si="8"/>
        <v>0.5</v>
      </c>
      <c r="AW21" s="11">
        <f t="shared" si="21"/>
        <v>0.75</v>
      </c>
      <c r="AX21" s="11">
        <v>0.82528768539219777</v>
      </c>
      <c r="AY21" s="1">
        <f t="shared" si="9"/>
        <v>1</v>
      </c>
      <c r="AZ21" s="1" t="str">
        <f t="shared" si="10"/>
        <v/>
      </c>
      <c r="BA21" s="1" t="str">
        <f t="shared" ca="1" si="22"/>
        <v/>
      </c>
    </row>
    <row r="22" spans="1:53" x14ac:dyDescent="0.25">
      <c r="A22" s="1" t="s">
        <v>54</v>
      </c>
      <c r="B22" s="1" t="s">
        <v>23</v>
      </c>
      <c r="C22" s="1" t="s">
        <v>24</v>
      </c>
      <c r="D22" s="1">
        <v>6</v>
      </c>
      <c r="E22" s="1" t="s">
        <v>25</v>
      </c>
      <c r="F22" s="1">
        <v>7500</v>
      </c>
      <c r="G22" s="1" t="s">
        <v>26</v>
      </c>
      <c r="H22" s="1">
        <v>2</v>
      </c>
      <c r="I22" s="1">
        <v>49</v>
      </c>
      <c r="J22" s="1">
        <v>365</v>
      </c>
      <c r="K22" s="1">
        <v>50</v>
      </c>
      <c r="L22" s="1">
        <v>14</v>
      </c>
      <c r="M22" s="1">
        <v>100</v>
      </c>
      <c r="N22" s="1">
        <v>10</v>
      </c>
      <c r="O22" s="1">
        <v>30</v>
      </c>
      <c r="P22" s="1">
        <v>10</v>
      </c>
      <c r="R22" s="1" t="s">
        <v>48</v>
      </c>
      <c r="S22" s="1" t="s">
        <v>28</v>
      </c>
      <c r="T22" s="1" t="s">
        <v>29</v>
      </c>
      <c r="U22" s="1" t="s">
        <v>30</v>
      </c>
      <c r="V22" s="1" t="s">
        <v>31</v>
      </c>
      <c r="W22" s="11">
        <f t="shared" si="11"/>
        <v>21</v>
      </c>
      <c r="X22" s="11">
        <f t="shared" si="12"/>
        <v>1</v>
      </c>
      <c r="Z22" s="14" t="str">
        <f t="shared" si="13"/>
        <v/>
      </c>
      <c r="AA22" s="11" t="str">
        <f t="shared" si="0"/>
        <v/>
      </c>
      <c r="AB22" s="11" t="str">
        <f t="shared" si="1"/>
        <v/>
      </c>
      <c r="AC22" s="14" t="str">
        <f t="shared" ca="1" si="14"/>
        <v>2021-07-27T00:00:00</v>
      </c>
      <c r="AD22" s="11">
        <f t="shared" ca="1" si="15"/>
        <v>7</v>
      </c>
      <c r="AE22" s="11">
        <f t="shared" si="2"/>
        <v>2</v>
      </c>
      <c r="AF22" s="14" t="str">
        <f t="shared" si="16"/>
        <v/>
      </c>
      <c r="AG22" s="11" t="str">
        <f t="shared" si="3"/>
        <v/>
      </c>
      <c r="AH22" s="11" t="str">
        <f t="shared" si="4"/>
        <v/>
      </c>
      <c r="AJ22" s="11">
        <f t="shared" si="5"/>
        <v>0.8</v>
      </c>
      <c r="AK22" s="11">
        <f t="shared" si="6"/>
        <v>0.3</v>
      </c>
      <c r="AL22" s="11">
        <f t="shared" si="7"/>
        <v>0.7</v>
      </c>
      <c r="AN22" s="11">
        <f t="shared" ca="1" si="17"/>
        <v>7.0000000000000007E-2</v>
      </c>
      <c r="AO22" s="11">
        <v>0.2</v>
      </c>
      <c r="AR22" s="13">
        <v>44397</v>
      </c>
      <c r="AS22" s="13" t="str">
        <f t="shared" si="18"/>
        <v/>
      </c>
      <c r="AT22" s="13">
        <f t="shared" ca="1" si="19"/>
        <v>44404</v>
      </c>
      <c r="AU22" s="13" t="str">
        <f t="shared" si="20"/>
        <v/>
      </c>
      <c r="AV22" s="11">
        <f t="shared" si="8"/>
        <v>0.2</v>
      </c>
      <c r="AW22" s="11">
        <f t="shared" si="21"/>
        <v>0.30000000000000004</v>
      </c>
      <c r="AX22" s="11">
        <v>-0.68702453997787116</v>
      </c>
      <c r="AY22" s="1" t="str">
        <f t="shared" si="9"/>
        <v/>
      </c>
      <c r="AZ22" s="1">
        <f t="shared" si="10"/>
        <v>1</v>
      </c>
      <c r="BA22" s="1" t="str">
        <f t="shared" ca="1" si="22"/>
        <v/>
      </c>
    </row>
    <row r="23" spans="1:53" x14ac:dyDescent="0.25">
      <c r="A23" s="1" t="s">
        <v>55</v>
      </c>
      <c r="B23" s="1" t="s">
        <v>23</v>
      </c>
      <c r="C23" s="1" t="s">
        <v>24</v>
      </c>
      <c r="D23" s="1">
        <v>0</v>
      </c>
      <c r="E23" s="1" t="s">
        <v>25</v>
      </c>
      <c r="F23" s="1">
        <v>0</v>
      </c>
      <c r="G23" s="1" t="s">
        <v>26</v>
      </c>
      <c r="H23" s="1">
        <v>2</v>
      </c>
      <c r="I23" s="1">
        <v>3</v>
      </c>
      <c r="J23" s="1">
        <v>365</v>
      </c>
      <c r="K23" s="1">
        <v>50</v>
      </c>
      <c r="L23" s="1">
        <v>14</v>
      </c>
      <c r="M23" s="1">
        <v>100</v>
      </c>
      <c r="N23" s="1">
        <v>10</v>
      </c>
      <c r="O23" s="1">
        <v>30</v>
      </c>
      <c r="P23" s="1">
        <v>10</v>
      </c>
      <c r="R23" s="1" t="s">
        <v>48</v>
      </c>
      <c r="S23" s="1" t="s">
        <v>39</v>
      </c>
      <c r="T23" s="1" t="s">
        <v>29</v>
      </c>
      <c r="U23" s="1" t="s">
        <v>30</v>
      </c>
      <c r="V23" s="1" t="s">
        <v>31</v>
      </c>
      <c r="W23" s="11">
        <f t="shared" si="11"/>
        <v>21</v>
      </c>
      <c r="X23" s="11">
        <f t="shared" si="12"/>
        <v>0</v>
      </c>
      <c r="Z23" s="14" t="str">
        <f t="shared" si="13"/>
        <v>2021-07-23T00:00:00</v>
      </c>
      <c r="AA23" s="11">
        <f t="shared" si="0"/>
        <v>3</v>
      </c>
      <c r="AB23" s="11">
        <f t="shared" si="1"/>
        <v>0</v>
      </c>
      <c r="AC23" s="14" t="str">
        <f t="shared" ca="1" si="14"/>
        <v/>
      </c>
      <c r="AD23" s="11" t="str">
        <f t="shared" si="15"/>
        <v/>
      </c>
      <c r="AE23" s="11" t="str">
        <f t="shared" si="2"/>
        <v/>
      </c>
      <c r="AF23" s="14" t="str">
        <f t="shared" si="16"/>
        <v>2021-07-21T00:00:00</v>
      </c>
      <c r="AG23" s="11">
        <f t="shared" si="3"/>
        <v>1</v>
      </c>
      <c r="AH23" s="11">
        <f t="shared" si="4"/>
        <v>0</v>
      </c>
      <c r="AJ23" s="11">
        <f t="shared" si="5"/>
        <v>0</v>
      </c>
      <c r="AK23" s="11">
        <f t="shared" si="6"/>
        <v>0</v>
      </c>
      <c r="AL23" s="11">
        <f t="shared" si="7"/>
        <v>0</v>
      </c>
      <c r="AN23" s="11">
        <f t="shared" ca="1" si="17"/>
        <v>0.21</v>
      </c>
      <c r="AO23" s="11">
        <v>0.2</v>
      </c>
      <c r="AP23" s="11">
        <f ca="1">TRUNC(RAND()*0.1-0.05,3)</f>
        <v>1.2E-2</v>
      </c>
      <c r="AR23" s="13">
        <v>44397</v>
      </c>
      <c r="AS23" s="13">
        <f t="shared" si="18"/>
        <v>44400</v>
      </c>
      <c r="AT23" s="13" t="str">
        <f t="shared" ca="1" si="19"/>
        <v/>
      </c>
      <c r="AU23" s="13">
        <f t="shared" si="20"/>
        <v>44398</v>
      </c>
      <c r="AV23" s="11">
        <f t="shared" si="8"/>
        <v>0</v>
      </c>
      <c r="AW23" s="11">
        <f t="shared" si="21"/>
        <v>0</v>
      </c>
      <c r="AX23" s="11">
        <v>-0.18806799643256467</v>
      </c>
      <c r="AY23" s="1" t="str">
        <f t="shared" si="9"/>
        <v/>
      </c>
      <c r="AZ23" s="1" t="str">
        <f t="shared" si="10"/>
        <v/>
      </c>
      <c r="BA23" s="1">
        <f t="shared" ca="1" si="22"/>
        <v>1</v>
      </c>
    </row>
    <row r="24" spans="1:53" x14ac:dyDescent="0.25">
      <c r="A24" s="1" t="s">
        <v>56</v>
      </c>
      <c r="B24" s="1" t="s">
        <v>23</v>
      </c>
      <c r="C24" s="1" t="s">
        <v>24</v>
      </c>
      <c r="D24" s="1">
        <v>11</v>
      </c>
      <c r="E24" s="1" t="s">
        <v>25</v>
      </c>
      <c r="F24" s="1">
        <v>13750</v>
      </c>
      <c r="G24" s="1" t="s">
        <v>26</v>
      </c>
      <c r="H24" s="1">
        <v>2</v>
      </c>
      <c r="I24" s="1">
        <v>25</v>
      </c>
      <c r="J24" s="1">
        <v>365</v>
      </c>
      <c r="K24" s="1">
        <v>50</v>
      </c>
      <c r="L24" s="1">
        <v>14</v>
      </c>
      <c r="M24" s="1">
        <v>100</v>
      </c>
      <c r="N24" s="1">
        <v>10</v>
      </c>
      <c r="O24" s="1">
        <v>30</v>
      </c>
      <c r="P24" s="1">
        <v>10</v>
      </c>
      <c r="R24" s="1" t="s">
        <v>48</v>
      </c>
      <c r="S24" s="1" t="s">
        <v>35</v>
      </c>
      <c r="T24" s="1" t="s">
        <v>29</v>
      </c>
      <c r="U24" s="1" t="s">
        <v>30</v>
      </c>
      <c r="V24" s="1" t="s">
        <v>31</v>
      </c>
      <c r="W24" s="11">
        <f t="shared" si="11"/>
        <v>21</v>
      </c>
      <c r="X24" s="11">
        <f t="shared" si="12"/>
        <v>2</v>
      </c>
      <c r="Z24" s="14" t="str">
        <f t="shared" si="13"/>
        <v>2021-08-14T00:00:00</v>
      </c>
      <c r="AA24" s="11">
        <f t="shared" si="0"/>
        <v>25</v>
      </c>
      <c r="AB24" s="11">
        <f t="shared" si="1"/>
        <v>5</v>
      </c>
      <c r="AC24" s="14" t="str">
        <f t="shared" ca="1" si="14"/>
        <v/>
      </c>
      <c r="AD24" s="11" t="str">
        <f t="shared" si="15"/>
        <v/>
      </c>
      <c r="AE24" s="11" t="str">
        <f t="shared" si="2"/>
        <v/>
      </c>
      <c r="AF24" s="14" t="str">
        <f t="shared" si="16"/>
        <v>2021-08-04T00:00:00</v>
      </c>
      <c r="AG24" s="11">
        <f t="shared" si="3"/>
        <v>15</v>
      </c>
      <c r="AH24" s="11">
        <f t="shared" si="4"/>
        <v>3</v>
      </c>
      <c r="AJ24" s="11">
        <f t="shared" si="5"/>
        <v>3</v>
      </c>
      <c r="AK24" s="11">
        <f t="shared" si="6"/>
        <v>3.3</v>
      </c>
      <c r="AL24" s="11">
        <f t="shared" si="7"/>
        <v>4.7</v>
      </c>
      <c r="AN24" s="11">
        <f t="shared" ca="1" si="17"/>
        <v>0.16</v>
      </c>
      <c r="AO24" s="11">
        <v>0.2</v>
      </c>
      <c r="AR24" s="13">
        <v>44397</v>
      </c>
      <c r="AS24" s="13">
        <f t="shared" si="18"/>
        <v>44422</v>
      </c>
      <c r="AT24" s="13" t="str">
        <f t="shared" ca="1" si="19"/>
        <v/>
      </c>
      <c r="AU24" s="13">
        <f t="shared" si="20"/>
        <v>44412</v>
      </c>
      <c r="AV24" s="11">
        <f t="shared" si="8"/>
        <v>0.7</v>
      </c>
      <c r="AW24" s="11">
        <f t="shared" si="21"/>
        <v>1.0499999999999998</v>
      </c>
      <c r="AX24" s="11">
        <v>0.96712793388069773</v>
      </c>
      <c r="AY24" s="1">
        <f t="shared" si="9"/>
        <v>1</v>
      </c>
      <c r="AZ24" s="1" t="str">
        <f t="shared" si="10"/>
        <v/>
      </c>
      <c r="BA24" s="1" t="str">
        <f t="shared" ca="1" si="22"/>
        <v/>
      </c>
    </row>
    <row r="25" spans="1:53" x14ac:dyDescent="0.25">
      <c r="A25" s="1" t="s">
        <v>57</v>
      </c>
      <c r="B25" s="1" t="s">
        <v>23</v>
      </c>
      <c r="C25" s="1" t="s">
        <v>24</v>
      </c>
      <c r="D25" s="1">
        <v>18</v>
      </c>
      <c r="E25" s="1" t="s">
        <v>25</v>
      </c>
      <c r="F25" s="1">
        <v>22500</v>
      </c>
      <c r="G25" s="1" t="s">
        <v>26</v>
      </c>
      <c r="H25" s="1">
        <v>2</v>
      </c>
      <c r="I25" s="1">
        <v>42</v>
      </c>
      <c r="J25" s="1">
        <v>365</v>
      </c>
      <c r="K25" s="1">
        <v>50</v>
      </c>
      <c r="L25" s="1">
        <v>14</v>
      </c>
      <c r="M25" s="1">
        <v>100</v>
      </c>
      <c r="N25" s="1">
        <v>10</v>
      </c>
      <c r="O25" s="1">
        <v>30</v>
      </c>
      <c r="P25" s="1">
        <v>10</v>
      </c>
      <c r="R25" s="1" t="s">
        <v>48</v>
      </c>
      <c r="S25" s="1" t="s">
        <v>28</v>
      </c>
      <c r="T25" s="1" t="s">
        <v>29</v>
      </c>
      <c r="U25" s="1" t="s">
        <v>30</v>
      </c>
      <c r="V25" s="1" t="s">
        <v>31</v>
      </c>
      <c r="W25" s="11">
        <f t="shared" si="11"/>
        <v>21</v>
      </c>
      <c r="X25" s="11">
        <f t="shared" si="12"/>
        <v>4</v>
      </c>
      <c r="Z25" s="14" t="str">
        <f t="shared" si="13"/>
        <v/>
      </c>
      <c r="AA25" s="11" t="str">
        <f t="shared" si="0"/>
        <v/>
      </c>
      <c r="AB25" s="11" t="str">
        <f t="shared" si="1"/>
        <v/>
      </c>
      <c r="AC25" s="14" t="str">
        <f t="shared" ca="1" si="14"/>
        <v>2021-08-18T00:00:00</v>
      </c>
      <c r="AD25" s="11">
        <f t="shared" ca="1" si="15"/>
        <v>29</v>
      </c>
      <c r="AE25" s="11">
        <f t="shared" si="2"/>
        <v>6</v>
      </c>
      <c r="AF25" s="14" t="str">
        <f t="shared" si="16"/>
        <v/>
      </c>
      <c r="AG25" s="11" t="str">
        <f t="shared" si="3"/>
        <v/>
      </c>
      <c r="AH25" s="11" t="str">
        <f t="shared" si="4"/>
        <v/>
      </c>
      <c r="AJ25" s="11">
        <f t="shared" si="5"/>
        <v>3</v>
      </c>
      <c r="AK25" s="11">
        <f t="shared" si="6"/>
        <v>2.2000000000000002</v>
      </c>
      <c r="AL25" s="11">
        <f t="shared" si="7"/>
        <v>3.6</v>
      </c>
      <c r="AN25" s="11">
        <f t="shared" ca="1" si="17"/>
        <v>0.21</v>
      </c>
      <c r="AO25" s="11">
        <v>0.2</v>
      </c>
      <c r="AR25" s="13">
        <v>44397</v>
      </c>
      <c r="AS25" s="13" t="str">
        <f t="shared" si="18"/>
        <v/>
      </c>
      <c r="AT25" s="13">
        <f t="shared" ca="1" si="19"/>
        <v>44426</v>
      </c>
      <c r="AU25" s="13" t="str">
        <f t="shared" si="20"/>
        <v/>
      </c>
      <c r="AV25" s="11">
        <f t="shared" si="8"/>
        <v>0.7</v>
      </c>
      <c r="AW25" s="11">
        <f t="shared" si="21"/>
        <v>1.0499999999999998</v>
      </c>
      <c r="AX25" s="11">
        <v>-1.7791318126001654E-2</v>
      </c>
      <c r="AY25" s="1" t="str">
        <f t="shared" si="9"/>
        <v/>
      </c>
      <c r="AZ25" s="1" t="str">
        <f t="shared" si="10"/>
        <v/>
      </c>
      <c r="BA25" s="1">
        <f t="shared" ca="1" si="22"/>
        <v>1</v>
      </c>
    </row>
    <row r="26" spans="1:53" x14ac:dyDescent="0.25">
      <c r="A26" s="1" t="s">
        <v>58</v>
      </c>
      <c r="B26" s="1" t="s">
        <v>23</v>
      </c>
      <c r="C26" s="1" t="s">
        <v>24</v>
      </c>
      <c r="D26" s="1">
        <v>39</v>
      </c>
      <c r="E26" s="1" t="s">
        <v>25</v>
      </c>
      <c r="F26" s="1">
        <v>48750</v>
      </c>
      <c r="G26" s="1" t="s">
        <v>26</v>
      </c>
      <c r="H26" s="1">
        <v>2</v>
      </c>
      <c r="I26" s="1">
        <v>31</v>
      </c>
      <c r="J26" s="1">
        <v>365</v>
      </c>
      <c r="K26" s="1">
        <v>50</v>
      </c>
      <c r="L26" s="1">
        <v>14</v>
      </c>
      <c r="M26" s="1">
        <v>100</v>
      </c>
      <c r="N26" s="1">
        <v>10</v>
      </c>
      <c r="O26" s="1">
        <v>30</v>
      </c>
      <c r="P26" s="1">
        <v>10</v>
      </c>
      <c r="R26" s="1" t="s">
        <v>48</v>
      </c>
      <c r="S26" s="1" t="s">
        <v>28</v>
      </c>
      <c r="T26" s="1" t="s">
        <v>29</v>
      </c>
      <c r="U26" s="1" t="s">
        <v>30</v>
      </c>
      <c r="V26" s="1" t="s">
        <v>31</v>
      </c>
      <c r="W26" s="11">
        <f t="shared" si="11"/>
        <v>21</v>
      </c>
      <c r="X26" s="11">
        <f t="shared" si="12"/>
        <v>9</v>
      </c>
      <c r="Z26" s="14" t="str">
        <f t="shared" si="13"/>
        <v/>
      </c>
      <c r="AA26" s="11" t="str">
        <f t="shared" si="0"/>
        <v/>
      </c>
      <c r="AB26" s="11" t="str">
        <f t="shared" si="1"/>
        <v/>
      </c>
      <c r="AC26" s="14" t="str">
        <f t="shared" ca="1" si="14"/>
        <v>2021-08-05T00:00:00</v>
      </c>
      <c r="AD26" s="11">
        <f t="shared" ca="1" si="15"/>
        <v>16</v>
      </c>
      <c r="AE26" s="11">
        <f t="shared" si="2"/>
        <v>13</v>
      </c>
      <c r="AF26" s="14" t="str">
        <f t="shared" si="16"/>
        <v/>
      </c>
      <c r="AG26" s="11" t="str">
        <f t="shared" si="3"/>
        <v/>
      </c>
      <c r="AH26" s="11" t="str">
        <f t="shared" si="4"/>
        <v/>
      </c>
      <c r="AJ26" s="11">
        <f t="shared" si="5"/>
        <v>8.8000000000000007</v>
      </c>
      <c r="AK26" s="11">
        <f t="shared" si="6"/>
        <v>8.8000000000000007</v>
      </c>
      <c r="AL26" s="11">
        <f t="shared" si="7"/>
        <v>13.2</v>
      </c>
      <c r="AN26" s="11">
        <f t="shared" ca="1" si="17"/>
        <v>7.0000000000000007E-2</v>
      </c>
      <c r="AO26" s="11">
        <v>0.2</v>
      </c>
      <c r="AR26" s="13">
        <v>44397</v>
      </c>
      <c r="AS26" s="13" t="str">
        <f t="shared" si="18"/>
        <v/>
      </c>
      <c r="AT26" s="13">
        <f t="shared" ca="1" si="19"/>
        <v>44413</v>
      </c>
      <c r="AU26" s="13" t="str">
        <f t="shared" si="20"/>
        <v/>
      </c>
      <c r="AV26" s="11">
        <f t="shared" si="8"/>
        <v>2.2000000000000002</v>
      </c>
      <c r="AW26" s="11">
        <f t="shared" si="21"/>
        <v>3.3000000000000003</v>
      </c>
      <c r="AX26" s="11">
        <v>0.67747498503020398</v>
      </c>
      <c r="AY26" s="1" t="str">
        <f t="shared" si="9"/>
        <v/>
      </c>
      <c r="AZ26" s="1" t="str">
        <f t="shared" si="10"/>
        <v/>
      </c>
      <c r="BA26" s="1" t="str">
        <f t="shared" ca="1" si="22"/>
        <v/>
      </c>
    </row>
    <row r="27" spans="1:53" x14ac:dyDescent="0.25">
      <c r="A27" s="1" t="s">
        <v>59</v>
      </c>
      <c r="B27" s="1" t="s">
        <v>23</v>
      </c>
      <c r="C27" s="1" t="s">
        <v>24</v>
      </c>
      <c r="D27" s="1">
        <v>36</v>
      </c>
      <c r="E27" s="1" t="s">
        <v>25</v>
      </c>
      <c r="F27" s="1">
        <v>52200</v>
      </c>
      <c r="G27" s="1" t="s">
        <v>26</v>
      </c>
      <c r="H27" s="1">
        <v>2</v>
      </c>
      <c r="I27" s="1">
        <v>32</v>
      </c>
      <c r="J27" s="1">
        <v>365</v>
      </c>
      <c r="K27" s="1">
        <v>50</v>
      </c>
      <c r="L27" s="1">
        <v>14</v>
      </c>
      <c r="M27" s="1">
        <v>100</v>
      </c>
      <c r="N27" s="1">
        <v>10</v>
      </c>
      <c r="O27" s="1">
        <v>30</v>
      </c>
      <c r="P27" s="1">
        <v>10</v>
      </c>
      <c r="R27" s="1" t="s">
        <v>60</v>
      </c>
      <c r="S27" s="1" t="s">
        <v>39</v>
      </c>
      <c r="T27" s="1" t="s">
        <v>29</v>
      </c>
      <c r="U27" s="1" t="s">
        <v>30</v>
      </c>
      <c r="V27" s="1" t="s">
        <v>31</v>
      </c>
      <c r="W27" s="11">
        <f t="shared" si="11"/>
        <v>21</v>
      </c>
      <c r="X27" s="11">
        <f t="shared" si="12"/>
        <v>9</v>
      </c>
      <c r="Z27" s="14" t="str">
        <f t="shared" si="13"/>
        <v/>
      </c>
      <c r="AA27" s="11" t="str">
        <f t="shared" si="0"/>
        <v/>
      </c>
      <c r="AB27" s="11" t="str">
        <f t="shared" si="1"/>
        <v/>
      </c>
      <c r="AC27" s="14" t="str">
        <f t="shared" ca="1" si="14"/>
        <v>2021-08-10T00:00:00</v>
      </c>
      <c r="AD27" s="11">
        <f t="shared" ca="1" si="15"/>
        <v>21</v>
      </c>
      <c r="AE27" s="11">
        <f t="shared" si="2"/>
        <v>12</v>
      </c>
      <c r="AF27" s="14" t="str">
        <f t="shared" si="16"/>
        <v/>
      </c>
      <c r="AG27" s="11" t="str">
        <f t="shared" si="3"/>
        <v/>
      </c>
      <c r="AH27" s="11" t="str">
        <f t="shared" si="4"/>
        <v/>
      </c>
      <c r="AJ27" s="11">
        <f t="shared" si="5"/>
        <v>7.8</v>
      </c>
      <c r="AK27" s="11">
        <f t="shared" si="6"/>
        <v>5.4</v>
      </c>
      <c r="AL27" s="11">
        <f t="shared" si="7"/>
        <v>9.1999999999999993</v>
      </c>
      <c r="AN27" s="11">
        <f t="shared" ca="1" si="17"/>
        <v>0.11</v>
      </c>
      <c r="AO27" s="11">
        <v>0.2</v>
      </c>
      <c r="AR27" s="13">
        <v>44397</v>
      </c>
      <c r="AS27" s="13" t="str">
        <f t="shared" si="18"/>
        <v/>
      </c>
      <c r="AT27" s="13">
        <f t="shared" ca="1" si="19"/>
        <v>44418</v>
      </c>
      <c r="AU27" s="13" t="str">
        <f t="shared" si="20"/>
        <v/>
      </c>
      <c r="AV27" s="11">
        <f t="shared" si="8"/>
        <v>1.9</v>
      </c>
      <c r="AW27" s="11">
        <f t="shared" si="21"/>
        <v>2.8499999999999996</v>
      </c>
      <c r="AX27" s="11">
        <v>-0.1644531301801806</v>
      </c>
      <c r="AY27" s="1" t="str">
        <f t="shared" si="9"/>
        <v/>
      </c>
      <c r="AZ27" s="1" t="str">
        <f t="shared" si="10"/>
        <v/>
      </c>
      <c r="BA27" s="1" t="str">
        <f t="shared" ca="1" si="22"/>
        <v/>
      </c>
    </row>
    <row r="28" spans="1:53" x14ac:dyDescent="0.25">
      <c r="A28" s="1" t="s">
        <v>61</v>
      </c>
      <c r="B28" s="1" t="s">
        <v>23</v>
      </c>
      <c r="C28" s="1" t="s">
        <v>24</v>
      </c>
      <c r="D28" s="1">
        <v>14</v>
      </c>
      <c r="E28" s="1" t="s">
        <v>25</v>
      </c>
      <c r="F28" s="1">
        <v>20300</v>
      </c>
      <c r="G28" s="1" t="s">
        <v>26</v>
      </c>
      <c r="H28" s="1">
        <v>2</v>
      </c>
      <c r="I28" s="1">
        <v>18</v>
      </c>
      <c r="J28" s="1">
        <v>365</v>
      </c>
      <c r="K28" s="1">
        <v>50</v>
      </c>
      <c r="L28" s="1">
        <v>14</v>
      </c>
      <c r="M28" s="1">
        <v>100</v>
      </c>
      <c r="N28" s="1">
        <v>10</v>
      </c>
      <c r="O28" s="1">
        <v>30</v>
      </c>
      <c r="P28" s="1">
        <v>10</v>
      </c>
      <c r="R28" s="1" t="s">
        <v>60</v>
      </c>
      <c r="S28" s="1" t="s">
        <v>39</v>
      </c>
      <c r="T28" s="1" t="s">
        <v>29</v>
      </c>
      <c r="U28" s="1" t="s">
        <v>30</v>
      </c>
      <c r="V28" s="1" t="s">
        <v>31</v>
      </c>
      <c r="W28" s="11">
        <f t="shared" si="11"/>
        <v>21</v>
      </c>
      <c r="X28" s="11">
        <f t="shared" si="12"/>
        <v>3</v>
      </c>
      <c r="Z28" s="14" t="str">
        <f t="shared" si="13"/>
        <v>2021-08-07T00:00:00</v>
      </c>
      <c r="AA28" s="11">
        <f t="shared" si="0"/>
        <v>18</v>
      </c>
      <c r="AB28" s="11">
        <f t="shared" si="1"/>
        <v>7</v>
      </c>
      <c r="AC28" s="14" t="str">
        <f t="shared" ca="1" si="14"/>
        <v/>
      </c>
      <c r="AD28" s="11" t="str">
        <f t="shared" si="15"/>
        <v/>
      </c>
      <c r="AE28" s="11" t="str">
        <f t="shared" si="2"/>
        <v/>
      </c>
      <c r="AF28" s="14" t="str">
        <f t="shared" si="16"/>
        <v>2021-07-30T00:00:00</v>
      </c>
      <c r="AG28" s="11">
        <f t="shared" si="3"/>
        <v>10</v>
      </c>
      <c r="AH28" s="11">
        <f t="shared" si="4"/>
        <v>4</v>
      </c>
      <c r="AJ28" s="11">
        <f t="shared" si="5"/>
        <v>5.4</v>
      </c>
      <c r="AK28" s="11">
        <f t="shared" si="6"/>
        <v>4.5</v>
      </c>
      <c r="AL28" s="11">
        <f t="shared" si="7"/>
        <v>7.1</v>
      </c>
      <c r="AN28" s="11">
        <f t="shared" ca="1" si="17"/>
        <v>0.09</v>
      </c>
      <c r="AO28" s="11">
        <v>0.2</v>
      </c>
      <c r="AP28" s="11">
        <f ca="1">TRUNC(RAND()*0.1-0.05,3)</f>
        <v>-4.0000000000000001E-3</v>
      </c>
      <c r="AR28" s="13">
        <v>44397</v>
      </c>
      <c r="AS28" s="13">
        <f t="shared" si="18"/>
        <v>44415</v>
      </c>
      <c r="AT28" s="13" t="str">
        <f t="shared" ca="1" si="19"/>
        <v/>
      </c>
      <c r="AU28" s="13">
        <f t="shared" si="20"/>
        <v>44407</v>
      </c>
      <c r="AV28" s="11">
        <f t="shared" si="8"/>
        <v>1.3</v>
      </c>
      <c r="AW28" s="11">
        <f t="shared" si="21"/>
        <v>1.9500000000000002</v>
      </c>
      <c r="AX28" s="11">
        <v>0.22412737957746809</v>
      </c>
      <c r="AY28" s="1" t="str">
        <f t="shared" si="9"/>
        <v/>
      </c>
      <c r="AZ28" s="1" t="str">
        <f t="shared" si="10"/>
        <v/>
      </c>
      <c r="BA28" s="1" t="str">
        <f t="shared" ca="1" si="22"/>
        <v/>
      </c>
    </row>
    <row r="29" spans="1:53" x14ac:dyDescent="0.25">
      <c r="A29" s="1" t="s">
        <v>62</v>
      </c>
      <c r="B29" s="1" t="s">
        <v>23</v>
      </c>
      <c r="C29" s="1" t="s">
        <v>24</v>
      </c>
      <c r="D29" s="1">
        <v>121</v>
      </c>
      <c r="E29" s="1" t="s">
        <v>25</v>
      </c>
      <c r="F29" s="1">
        <v>12100</v>
      </c>
      <c r="G29" s="1" t="s">
        <v>26</v>
      </c>
      <c r="H29" s="1">
        <v>2</v>
      </c>
      <c r="I29" s="1">
        <v>34</v>
      </c>
      <c r="J29" s="1">
        <v>365</v>
      </c>
      <c r="K29" s="1">
        <v>50</v>
      </c>
      <c r="L29" s="1">
        <v>14</v>
      </c>
      <c r="M29" s="1">
        <v>250</v>
      </c>
      <c r="N29" s="1">
        <v>10</v>
      </c>
      <c r="O29" s="1">
        <v>30</v>
      </c>
      <c r="P29" s="1">
        <v>10</v>
      </c>
      <c r="R29" s="1" t="s">
        <v>63</v>
      </c>
      <c r="S29" s="1" t="s">
        <v>28</v>
      </c>
      <c r="T29" s="1" t="s">
        <v>29</v>
      </c>
      <c r="U29" s="1" t="s">
        <v>30</v>
      </c>
      <c r="V29" s="1" t="s">
        <v>31</v>
      </c>
      <c r="W29" s="11">
        <f t="shared" si="11"/>
        <v>21</v>
      </c>
      <c r="X29" s="11">
        <f t="shared" si="12"/>
        <v>30</v>
      </c>
      <c r="Z29" s="14" t="str">
        <f t="shared" si="13"/>
        <v/>
      </c>
      <c r="AA29" s="11" t="str">
        <f t="shared" si="0"/>
        <v/>
      </c>
      <c r="AB29" s="11" t="str">
        <f t="shared" si="1"/>
        <v/>
      </c>
      <c r="AC29" s="14" t="str">
        <f t="shared" ca="1" si="14"/>
        <v>2021-08-14T00:00:00</v>
      </c>
      <c r="AD29" s="11">
        <f t="shared" ca="1" si="15"/>
        <v>25</v>
      </c>
      <c r="AE29" s="11">
        <f t="shared" si="2"/>
        <v>40</v>
      </c>
      <c r="AF29" s="14" t="str">
        <f t="shared" si="16"/>
        <v/>
      </c>
      <c r="AG29" s="11" t="str">
        <f t="shared" si="3"/>
        <v/>
      </c>
      <c r="AH29" s="11" t="str">
        <f t="shared" si="4"/>
        <v/>
      </c>
      <c r="AJ29" s="11">
        <f t="shared" si="5"/>
        <v>24.9</v>
      </c>
      <c r="AK29" s="11">
        <f t="shared" si="6"/>
        <v>23.2</v>
      </c>
      <c r="AL29" s="11">
        <f t="shared" si="7"/>
        <v>35.6</v>
      </c>
      <c r="AN29" s="11">
        <f t="shared" ca="1" si="17"/>
        <v>0.15</v>
      </c>
      <c r="AO29" s="11">
        <v>0.2</v>
      </c>
      <c r="AR29" s="13">
        <v>44397</v>
      </c>
      <c r="AS29" s="13" t="str">
        <f t="shared" si="18"/>
        <v/>
      </c>
      <c r="AT29" s="13">
        <f t="shared" ca="1" si="19"/>
        <v>44422</v>
      </c>
      <c r="AU29" s="13" t="str">
        <f t="shared" si="20"/>
        <v/>
      </c>
      <c r="AV29" s="11">
        <f t="shared" si="8"/>
        <v>6.2</v>
      </c>
      <c r="AW29" s="11">
        <f t="shared" si="21"/>
        <v>9.3000000000000007</v>
      </c>
      <c r="AX29" s="11">
        <v>0.4850009592142468</v>
      </c>
      <c r="AY29" s="1" t="str">
        <f t="shared" si="9"/>
        <v/>
      </c>
      <c r="AZ29" s="1" t="str">
        <f t="shared" si="10"/>
        <v/>
      </c>
      <c r="BA29" s="1" t="str">
        <f t="shared" ca="1" si="22"/>
        <v/>
      </c>
    </row>
    <row r="30" spans="1:53" x14ac:dyDescent="0.25">
      <c r="A30" s="1" t="s">
        <v>64</v>
      </c>
      <c r="B30" s="1" t="s">
        <v>23</v>
      </c>
      <c r="C30" s="1" t="s">
        <v>24</v>
      </c>
      <c r="D30" s="1">
        <v>124</v>
      </c>
      <c r="E30" s="1" t="s">
        <v>25</v>
      </c>
      <c r="F30" s="1">
        <v>31000</v>
      </c>
      <c r="G30" s="1" t="s">
        <v>26</v>
      </c>
      <c r="H30" s="1">
        <v>2</v>
      </c>
      <c r="I30" s="1">
        <v>57</v>
      </c>
      <c r="J30" s="1">
        <v>365</v>
      </c>
      <c r="K30" s="1">
        <v>50</v>
      </c>
      <c r="L30" s="1">
        <v>14</v>
      </c>
      <c r="M30" s="1">
        <v>100</v>
      </c>
      <c r="N30" s="1">
        <v>10</v>
      </c>
      <c r="O30" s="1">
        <v>30</v>
      </c>
      <c r="P30" s="1">
        <v>10</v>
      </c>
      <c r="R30" s="1" t="s">
        <v>63</v>
      </c>
      <c r="S30" s="1" t="s">
        <v>35</v>
      </c>
      <c r="T30" s="1" t="s">
        <v>29</v>
      </c>
      <c r="U30" s="1" t="s">
        <v>30</v>
      </c>
      <c r="V30" s="1" t="s">
        <v>31</v>
      </c>
      <c r="W30" s="11">
        <f t="shared" si="11"/>
        <v>21</v>
      </c>
      <c r="X30" s="11">
        <f t="shared" si="12"/>
        <v>31</v>
      </c>
      <c r="Z30" s="14" t="str">
        <f t="shared" si="13"/>
        <v/>
      </c>
      <c r="AA30" s="11" t="str">
        <f t="shared" si="0"/>
        <v/>
      </c>
      <c r="AB30" s="11" t="str">
        <f t="shared" si="1"/>
        <v/>
      </c>
      <c r="AC30" s="14" t="str">
        <f t="shared" ca="1" si="14"/>
        <v>2021-08-12T00:00:00</v>
      </c>
      <c r="AD30" s="11">
        <f t="shared" ca="1" si="15"/>
        <v>23</v>
      </c>
      <c r="AE30" s="11">
        <f t="shared" si="2"/>
        <v>41</v>
      </c>
      <c r="AF30" s="14" t="str">
        <f t="shared" si="16"/>
        <v/>
      </c>
      <c r="AG30" s="11" t="str">
        <f t="shared" si="3"/>
        <v/>
      </c>
      <c r="AH30" s="11" t="str">
        <f t="shared" si="4"/>
        <v/>
      </c>
      <c r="AJ30" s="11">
        <f t="shared" si="5"/>
        <v>15.2</v>
      </c>
      <c r="AK30" s="11">
        <f t="shared" si="6"/>
        <v>14.7</v>
      </c>
      <c r="AL30" s="11">
        <f t="shared" si="7"/>
        <v>22.3</v>
      </c>
      <c r="AN30" s="11">
        <f t="shared" ca="1" si="17"/>
        <v>0.05</v>
      </c>
      <c r="AO30" s="11">
        <v>0.2</v>
      </c>
      <c r="AR30" s="13">
        <v>44397</v>
      </c>
      <c r="AS30" s="13" t="str">
        <f t="shared" si="18"/>
        <v/>
      </c>
      <c r="AT30" s="13">
        <f t="shared" ca="1" si="19"/>
        <v>44420</v>
      </c>
      <c r="AU30" s="13" t="str">
        <f t="shared" si="20"/>
        <v/>
      </c>
      <c r="AV30" s="11">
        <f t="shared" si="8"/>
        <v>3.8</v>
      </c>
      <c r="AW30" s="11">
        <f t="shared" si="21"/>
        <v>5.6999999999999993</v>
      </c>
      <c r="AX30" s="11">
        <v>0.58557193719105993</v>
      </c>
      <c r="AY30" s="1" t="str">
        <f t="shared" si="9"/>
        <v/>
      </c>
      <c r="AZ30" s="1" t="str">
        <f t="shared" si="10"/>
        <v/>
      </c>
      <c r="BA30" s="1" t="str">
        <f t="shared" ca="1" si="22"/>
        <v/>
      </c>
    </row>
    <row r="31" spans="1:53" x14ac:dyDescent="0.25">
      <c r="A31" s="1" t="s">
        <v>65</v>
      </c>
      <c r="B31" s="1" t="s">
        <v>23</v>
      </c>
      <c r="C31" s="1" t="s">
        <v>24</v>
      </c>
      <c r="D31" s="1">
        <v>214</v>
      </c>
      <c r="E31" s="1" t="s">
        <v>25</v>
      </c>
      <c r="F31" s="1">
        <v>26750</v>
      </c>
      <c r="G31" s="1" t="s">
        <v>26</v>
      </c>
      <c r="H31" s="1">
        <v>2</v>
      </c>
      <c r="I31" s="1">
        <v>15</v>
      </c>
      <c r="J31" s="1">
        <v>365</v>
      </c>
      <c r="K31" s="1">
        <v>50</v>
      </c>
      <c r="L31" s="1">
        <v>14</v>
      </c>
      <c r="M31" s="1">
        <v>100</v>
      </c>
      <c r="N31" s="1">
        <v>10</v>
      </c>
      <c r="O31" s="1">
        <v>30</v>
      </c>
      <c r="P31" s="1">
        <v>10</v>
      </c>
      <c r="R31" s="1" t="s">
        <v>63</v>
      </c>
      <c r="S31" s="1" t="s">
        <v>35</v>
      </c>
      <c r="T31" s="1" t="s">
        <v>29</v>
      </c>
      <c r="U31" s="1" t="s">
        <v>30</v>
      </c>
      <c r="V31" s="1" t="s">
        <v>31</v>
      </c>
      <c r="W31" s="11">
        <f t="shared" si="11"/>
        <v>21</v>
      </c>
      <c r="X31" s="11">
        <f t="shared" si="12"/>
        <v>53</v>
      </c>
      <c r="Z31" s="14" t="str">
        <f t="shared" si="13"/>
        <v>2021-08-04T00:00:00</v>
      </c>
      <c r="AA31" s="11">
        <f t="shared" si="0"/>
        <v>15</v>
      </c>
      <c r="AB31" s="11">
        <f t="shared" si="1"/>
        <v>107</v>
      </c>
      <c r="AC31" s="14" t="str">
        <f t="shared" ca="1" si="14"/>
        <v/>
      </c>
      <c r="AD31" s="11" t="str">
        <f t="shared" si="15"/>
        <v/>
      </c>
      <c r="AE31" s="11" t="str">
        <f t="shared" si="2"/>
        <v/>
      </c>
      <c r="AF31" s="14" t="str">
        <f t="shared" si="16"/>
        <v>2021-07-29T00:00:00</v>
      </c>
      <c r="AG31" s="11">
        <f t="shared" si="3"/>
        <v>9</v>
      </c>
      <c r="AH31" s="11">
        <f t="shared" si="4"/>
        <v>71</v>
      </c>
      <c r="AJ31" s="11">
        <f t="shared" si="5"/>
        <v>99.8</v>
      </c>
      <c r="AK31" s="11">
        <f t="shared" si="6"/>
        <v>42.5</v>
      </c>
      <c r="AL31" s="11">
        <f t="shared" si="7"/>
        <v>92.3</v>
      </c>
      <c r="AN31" s="11">
        <f t="shared" ca="1" si="17"/>
        <v>0.24</v>
      </c>
      <c r="AO31" s="11">
        <v>0.2</v>
      </c>
      <c r="AR31" s="13">
        <v>44397</v>
      </c>
      <c r="AS31" s="13">
        <f t="shared" si="18"/>
        <v>44412</v>
      </c>
      <c r="AT31" s="13" t="str">
        <f t="shared" ca="1" si="19"/>
        <v/>
      </c>
      <c r="AU31" s="13">
        <f t="shared" si="20"/>
        <v>44406</v>
      </c>
      <c r="AV31" s="11">
        <f t="shared" si="8"/>
        <v>24.9</v>
      </c>
      <c r="AW31" s="11">
        <f t="shared" si="21"/>
        <v>37.349999999999994</v>
      </c>
      <c r="AX31" s="11">
        <v>-0.86513538831894521</v>
      </c>
      <c r="AY31" s="1" t="str">
        <f t="shared" si="9"/>
        <v/>
      </c>
      <c r="AZ31" s="1">
        <f t="shared" si="10"/>
        <v>1</v>
      </c>
      <c r="BA31" s="1">
        <f t="shared" ca="1" si="22"/>
        <v>1</v>
      </c>
    </row>
    <row r="32" spans="1:53" x14ac:dyDescent="0.25">
      <c r="A32" s="1" t="s">
        <v>66</v>
      </c>
      <c r="B32" s="1" t="s">
        <v>23</v>
      </c>
      <c r="C32" s="1" t="s">
        <v>24</v>
      </c>
      <c r="D32" s="1">
        <v>50</v>
      </c>
      <c r="E32" s="1" t="s">
        <v>25</v>
      </c>
      <c r="F32" s="1">
        <v>2750</v>
      </c>
      <c r="G32" s="1" t="s">
        <v>26</v>
      </c>
      <c r="H32" s="1">
        <v>2</v>
      </c>
      <c r="I32" s="1">
        <v>49</v>
      </c>
      <c r="J32" s="1">
        <v>365</v>
      </c>
      <c r="K32" s="1">
        <v>50</v>
      </c>
      <c r="L32" s="1">
        <v>14</v>
      </c>
      <c r="M32" s="1">
        <v>100</v>
      </c>
      <c r="N32" s="1">
        <v>10</v>
      </c>
      <c r="O32" s="1">
        <v>30</v>
      </c>
      <c r="P32" s="1">
        <v>10</v>
      </c>
      <c r="R32" s="1" t="s">
        <v>67</v>
      </c>
      <c r="S32" s="1" t="s">
        <v>28</v>
      </c>
      <c r="T32" s="1" t="s">
        <v>29</v>
      </c>
      <c r="U32" s="1" t="s">
        <v>30</v>
      </c>
      <c r="V32" s="1" t="s">
        <v>31</v>
      </c>
      <c r="W32" s="11">
        <f t="shared" si="11"/>
        <v>21</v>
      </c>
      <c r="X32" s="11">
        <f t="shared" si="12"/>
        <v>12</v>
      </c>
      <c r="Z32" s="14" t="str">
        <f t="shared" si="13"/>
        <v/>
      </c>
      <c r="AA32" s="11" t="str">
        <f t="shared" si="0"/>
        <v/>
      </c>
      <c r="AB32" s="11" t="str">
        <f t="shared" si="1"/>
        <v/>
      </c>
      <c r="AC32" s="14" t="str">
        <f t="shared" ca="1" si="14"/>
        <v>2021-07-30T00:00:00</v>
      </c>
      <c r="AD32" s="11">
        <f t="shared" ca="1" si="15"/>
        <v>10</v>
      </c>
      <c r="AE32" s="11">
        <f t="shared" si="2"/>
        <v>16</v>
      </c>
      <c r="AF32" s="14" t="str">
        <f t="shared" si="16"/>
        <v/>
      </c>
      <c r="AG32" s="11" t="str">
        <f t="shared" si="3"/>
        <v/>
      </c>
      <c r="AH32" s="11" t="str">
        <f t="shared" si="4"/>
        <v/>
      </c>
      <c r="AJ32" s="11">
        <f t="shared" si="5"/>
        <v>7.1</v>
      </c>
      <c r="AK32" s="11">
        <f t="shared" si="6"/>
        <v>5.3</v>
      </c>
      <c r="AL32" s="11">
        <f t="shared" si="7"/>
        <v>8.6999999999999993</v>
      </c>
      <c r="AN32" s="11">
        <f t="shared" ca="1" si="17"/>
        <v>0.23</v>
      </c>
      <c r="AO32" s="11">
        <v>0.2</v>
      </c>
      <c r="AR32" s="13">
        <v>44397</v>
      </c>
      <c r="AS32" s="13" t="str">
        <f t="shared" si="18"/>
        <v/>
      </c>
      <c r="AT32" s="13">
        <f t="shared" ca="1" si="19"/>
        <v>44407</v>
      </c>
      <c r="AU32" s="13" t="str">
        <f t="shared" si="20"/>
        <v/>
      </c>
      <c r="AV32" s="11">
        <f t="shared" si="8"/>
        <v>1.7</v>
      </c>
      <c r="AW32" s="11">
        <f t="shared" si="21"/>
        <v>2.5499999999999998</v>
      </c>
      <c r="AX32" s="11">
        <v>-3.5455002131173918E-2</v>
      </c>
      <c r="AY32" s="1" t="str">
        <f t="shared" si="9"/>
        <v/>
      </c>
      <c r="AZ32" s="1" t="str">
        <f t="shared" si="10"/>
        <v/>
      </c>
      <c r="BA32" s="1">
        <f t="shared" ca="1" si="22"/>
        <v>1</v>
      </c>
    </row>
    <row r="33" spans="1:53" x14ac:dyDescent="0.25">
      <c r="A33" s="1" t="s">
        <v>68</v>
      </c>
      <c r="B33" s="1" t="s">
        <v>23</v>
      </c>
      <c r="C33" s="1" t="s">
        <v>24</v>
      </c>
      <c r="D33" s="1">
        <v>103</v>
      </c>
      <c r="E33" s="1" t="s">
        <v>25</v>
      </c>
      <c r="F33" s="1">
        <v>4944</v>
      </c>
      <c r="G33" s="1" t="s">
        <v>26</v>
      </c>
      <c r="H33" s="1">
        <v>2</v>
      </c>
      <c r="I33" s="1">
        <v>39</v>
      </c>
      <c r="J33" s="1">
        <v>365</v>
      </c>
      <c r="K33" s="1">
        <v>50</v>
      </c>
      <c r="L33" s="1">
        <v>14</v>
      </c>
      <c r="M33" s="1">
        <v>100</v>
      </c>
      <c r="N33" s="1">
        <v>10</v>
      </c>
      <c r="O33" s="1">
        <v>30</v>
      </c>
      <c r="P33" s="1">
        <v>10</v>
      </c>
      <c r="R33" s="1" t="s">
        <v>67</v>
      </c>
      <c r="S33" s="1" t="s">
        <v>28</v>
      </c>
      <c r="T33" s="1" t="s">
        <v>29</v>
      </c>
      <c r="U33" s="1" t="s">
        <v>30</v>
      </c>
      <c r="V33" s="1" t="s">
        <v>31</v>
      </c>
      <c r="W33" s="11">
        <f t="shared" si="11"/>
        <v>21</v>
      </c>
      <c r="X33" s="11">
        <f t="shared" si="12"/>
        <v>25</v>
      </c>
      <c r="Z33" s="14" t="str">
        <f t="shared" si="13"/>
        <v/>
      </c>
      <c r="AA33" s="11" t="str">
        <f t="shared" si="0"/>
        <v/>
      </c>
      <c r="AB33" s="11" t="str">
        <f t="shared" si="1"/>
        <v/>
      </c>
      <c r="AC33" s="14" t="str">
        <f t="shared" ca="1" si="14"/>
        <v>2021-07-30T00:00:00</v>
      </c>
      <c r="AD33" s="11">
        <f t="shared" ca="1" si="15"/>
        <v>10</v>
      </c>
      <c r="AE33" s="11">
        <f t="shared" si="2"/>
        <v>34</v>
      </c>
      <c r="AF33" s="14" t="str">
        <f t="shared" si="16"/>
        <v/>
      </c>
      <c r="AG33" s="11" t="str">
        <f t="shared" si="3"/>
        <v/>
      </c>
      <c r="AH33" s="11" t="str">
        <f t="shared" si="4"/>
        <v/>
      </c>
      <c r="AJ33" s="11">
        <f t="shared" si="5"/>
        <v>18.399999999999999</v>
      </c>
      <c r="AK33" s="11">
        <f t="shared" si="6"/>
        <v>20.5</v>
      </c>
      <c r="AL33" s="11">
        <f t="shared" si="7"/>
        <v>29.7</v>
      </c>
      <c r="AN33" s="11">
        <f t="shared" ca="1" si="17"/>
        <v>0.02</v>
      </c>
      <c r="AO33" s="11">
        <v>0.2</v>
      </c>
      <c r="AR33" s="13">
        <v>44397</v>
      </c>
      <c r="AS33" s="13" t="str">
        <f t="shared" si="18"/>
        <v/>
      </c>
      <c r="AT33" s="13">
        <f t="shared" ca="1" si="19"/>
        <v>44407</v>
      </c>
      <c r="AU33" s="13" t="str">
        <f t="shared" si="20"/>
        <v/>
      </c>
      <c r="AV33" s="11">
        <f t="shared" si="8"/>
        <v>4.5999999999999996</v>
      </c>
      <c r="AW33" s="11">
        <f t="shared" si="21"/>
        <v>6.8999999999999995</v>
      </c>
      <c r="AX33" s="11">
        <v>0.97783034577081906</v>
      </c>
      <c r="AY33" s="1">
        <f t="shared" si="9"/>
        <v>1</v>
      </c>
      <c r="AZ33" s="1" t="str">
        <f t="shared" si="10"/>
        <v/>
      </c>
      <c r="BA33" s="1" t="str">
        <f t="shared" ca="1" si="22"/>
        <v/>
      </c>
    </row>
    <row r="34" spans="1:53" x14ac:dyDescent="0.25">
      <c r="A34" s="1" t="s">
        <v>69</v>
      </c>
      <c r="B34" s="1" t="s">
        <v>23</v>
      </c>
      <c r="C34" s="1" t="s">
        <v>24</v>
      </c>
      <c r="D34" s="1">
        <v>148</v>
      </c>
      <c r="E34" s="1" t="s">
        <v>25</v>
      </c>
      <c r="F34" s="1">
        <v>7548</v>
      </c>
      <c r="G34" s="1" t="s">
        <v>26</v>
      </c>
      <c r="H34" s="1">
        <v>2</v>
      </c>
      <c r="I34" s="1">
        <v>25</v>
      </c>
      <c r="J34" s="1">
        <v>365</v>
      </c>
      <c r="K34" s="1">
        <v>50</v>
      </c>
      <c r="L34" s="1">
        <v>14</v>
      </c>
      <c r="M34" s="1">
        <v>100</v>
      </c>
      <c r="N34" s="1">
        <v>10</v>
      </c>
      <c r="O34" s="1">
        <v>30</v>
      </c>
      <c r="P34" s="1">
        <v>10</v>
      </c>
      <c r="R34" s="1" t="s">
        <v>67</v>
      </c>
      <c r="S34" s="1" t="s">
        <v>28</v>
      </c>
      <c r="T34" s="1" t="s">
        <v>29</v>
      </c>
      <c r="U34" s="1" t="s">
        <v>30</v>
      </c>
      <c r="V34" s="1" t="s">
        <v>31</v>
      </c>
      <c r="W34" s="11">
        <f t="shared" si="11"/>
        <v>21</v>
      </c>
      <c r="X34" s="11">
        <f t="shared" si="12"/>
        <v>37</v>
      </c>
      <c r="Z34" s="14" t="str">
        <f t="shared" si="13"/>
        <v>2021-08-14T00:00:00</v>
      </c>
      <c r="AA34" s="11">
        <f t="shared" ref="AA34:AA65" si="23">IF(I34&lt;=30,I34,"")</f>
        <v>25</v>
      </c>
      <c r="AB34" s="11">
        <f t="shared" ref="AB34:AB65" si="24">IF(I34&lt;=30,INT(D34/2),"")</f>
        <v>74</v>
      </c>
      <c r="AC34" s="14" t="str">
        <f t="shared" ca="1" si="14"/>
        <v/>
      </c>
      <c r="AD34" s="11" t="str">
        <f t="shared" si="15"/>
        <v/>
      </c>
      <c r="AE34" s="11" t="str">
        <f t="shared" ref="AE34:AE65" si="25">IF(I34&gt;30,INT(D34/3),"")</f>
        <v/>
      </c>
      <c r="AF34" s="14" t="str">
        <f t="shared" si="16"/>
        <v>2021-08-04T00:00:00</v>
      </c>
      <c r="AG34" s="11">
        <f t="shared" ref="AG34:AG65" si="26">IF(I34&lt;=30,INT(I34*0.6),"")</f>
        <v>15</v>
      </c>
      <c r="AH34" s="11">
        <f t="shared" ref="AH34:AH65" si="27">IF(I34&lt;=30,INT(D34/3),"")</f>
        <v>49</v>
      </c>
      <c r="AJ34" s="11">
        <f t="shared" ref="AJ34:AJ65" si="28">TRUNC(7*D34/I34,1)</f>
        <v>41.4</v>
      </c>
      <c r="AK34" s="11">
        <f t="shared" ref="AK34:AK65" si="29">TRUNC(AJ34-AV34+AW34*AX34,1)</f>
        <v>35.1</v>
      </c>
      <c r="AL34" s="11">
        <f t="shared" ref="AL34:AL65" si="30">TRUNC(AJ34+AV34+AW34*AX34,1)</f>
        <v>55.7</v>
      </c>
      <c r="AN34" s="11">
        <f t="shared" ca="1" si="17"/>
        <v>0.13</v>
      </c>
      <c r="AO34" s="11">
        <v>0.2</v>
      </c>
      <c r="AR34" s="13">
        <v>44397</v>
      </c>
      <c r="AS34" s="13">
        <f t="shared" si="18"/>
        <v>44422</v>
      </c>
      <c r="AT34" s="13" t="str">
        <f t="shared" ca="1" si="19"/>
        <v/>
      </c>
      <c r="AU34" s="13">
        <f t="shared" si="20"/>
        <v>44412</v>
      </c>
      <c r="AV34" s="11">
        <f t="shared" ref="AV34:AV65" si="31">TRUNC(AJ34*0.25,1)</f>
        <v>10.3</v>
      </c>
      <c r="AW34" s="11">
        <f t="shared" si="21"/>
        <v>15.450000000000001</v>
      </c>
      <c r="AX34" s="11">
        <v>0.26410811763116104</v>
      </c>
      <c r="AY34" s="1" t="str">
        <f t="shared" ref="AY34:AY65" si="32">IF(AJ34&lt;AK34,1,"")</f>
        <v/>
      </c>
      <c r="AZ34" s="1" t="str">
        <f t="shared" ref="AZ34:AZ65" si="33">IF(AJ34&gt;AL34,1,"")</f>
        <v/>
      </c>
      <c r="BA34" s="1" t="str">
        <f t="shared" ca="1" si="22"/>
        <v/>
      </c>
    </row>
    <row r="35" spans="1:53" x14ac:dyDescent="0.25">
      <c r="A35" s="1" t="s">
        <v>70</v>
      </c>
      <c r="B35" s="1" t="s">
        <v>23</v>
      </c>
      <c r="C35" s="1" t="s">
        <v>24</v>
      </c>
      <c r="D35" s="1">
        <v>168</v>
      </c>
      <c r="E35" s="1" t="s">
        <v>25</v>
      </c>
      <c r="F35" s="1">
        <v>13104</v>
      </c>
      <c r="G35" s="1" t="s">
        <v>26</v>
      </c>
      <c r="H35" s="1">
        <v>2</v>
      </c>
      <c r="I35" s="1">
        <v>18</v>
      </c>
      <c r="J35" s="1">
        <v>365</v>
      </c>
      <c r="K35" s="1">
        <v>50</v>
      </c>
      <c r="L35" s="1">
        <v>14</v>
      </c>
      <c r="M35" s="1">
        <v>100</v>
      </c>
      <c r="N35" s="1">
        <v>10</v>
      </c>
      <c r="O35" s="1">
        <v>30</v>
      </c>
      <c r="P35" s="1">
        <v>10</v>
      </c>
      <c r="R35" s="1" t="s">
        <v>71</v>
      </c>
      <c r="S35" s="1" t="s">
        <v>39</v>
      </c>
      <c r="T35" s="1" t="s">
        <v>29</v>
      </c>
      <c r="U35" s="1" t="s">
        <v>30</v>
      </c>
      <c r="V35" s="1" t="s">
        <v>31</v>
      </c>
      <c r="W35" s="11">
        <f t="shared" si="11"/>
        <v>21</v>
      </c>
      <c r="X35" s="11">
        <f t="shared" si="12"/>
        <v>42</v>
      </c>
      <c r="Z35" s="14" t="str">
        <f t="shared" si="13"/>
        <v>2021-08-07T00:00:00</v>
      </c>
      <c r="AA35" s="11">
        <f t="shared" si="23"/>
        <v>18</v>
      </c>
      <c r="AB35" s="11">
        <f t="shared" si="24"/>
        <v>84</v>
      </c>
      <c r="AC35" s="14" t="str">
        <f t="shared" ca="1" si="14"/>
        <v/>
      </c>
      <c r="AD35" s="11" t="str">
        <f t="shared" si="15"/>
        <v/>
      </c>
      <c r="AE35" s="11" t="str">
        <f t="shared" si="25"/>
        <v/>
      </c>
      <c r="AF35" s="14" t="str">
        <f t="shared" si="16"/>
        <v>2021-07-30T00:00:00</v>
      </c>
      <c r="AG35" s="11">
        <f t="shared" si="26"/>
        <v>10</v>
      </c>
      <c r="AH35" s="11">
        <f t="shared" si="27"/>
        <v>56</v>
      </c>
      <c r="AJ35" s="11">
        <f t="shared" si="28"/>
        <v>65.3</v>
      </c>
      <c r="AK35" s="11">
        <f t="shared" si="29"/>
        <v>62.6</v>
      </c>
      <c r="AL35" s="11">
        <f t="shared" si="30"/>
        <v>95.2</v>
      </c>
      <c r="AN35" s="11">
        <f t="shared" ca="1" si="17"/>
        <v>0.21</v>
      </c>
      <c r="AO35" s="11">
        <v>0.2</v>
      </c>
      <c r="AP35" s="11">
        <f ca="1">TRUNC(RAND()*0.1-0.05,3)</f>
        <v>4.3999999999999997E-2</v>
      </c>
      <c r="AR35" s="13">
        <v>44397</v>
      </c>
      <c r="AS35" s="13">
        <f t="shared" si="18"/>
        <v>44415</v>
      </c>
      <c r="AT35" s="13" t="str">
        <f t="shared" ca="1" si="19"/>
        <v/>
      </c>
      <c r="AU35" s="13">
        <f t="shared" si="20"/>
        <v>44407</v>
      </c>
      <c r="AV35" s="11">
        <f t="shared" si="31"/>
        <v>16.3</v>
      </c>
      <c r="AW35" s="11">
        <f t="shared" si="21"/>
        <v>24.450000000000003</v>
      </c>
      <c r="AX35" s="11">
        <v>0.5573171110392463</v>
      </c>
      <c r="AY35" s="1" t="str">
        <f t="shared" si="32"/>
        <v/>
      </c>
      <c r="AZ35" s="1" t="str">
        <f t="shared" si="33"/>
        <v/>
      </c>
      <c r="BA35" s="1">
        <f t="shared" ca="1" si="22"/>
        <v>1</v>
      </c>
    </row>
    <row r="36" spans="1:53" x14ac:dyDescent="0.25">
      <c r="A36" s="1" t="s">
        <v>72</v>
      </c>
      <c r="B36" s="1" t="s">
        <v>23</v>
      </c>
      <c r="C36" s="1" t="s">
        <v>24</v>
      </c>
      <c r="D36" s="1">
        <v>352</v>
      </c>
      <c r="E36" s="1" t="s">
        <v>25</v>
      </c>
      <c r="F36" s="1">
        <v>30976</v>
      </c>
      <c r="G36" s="1" t="s">
        <v>26</v>
      </c>
      <c r="H36" s="1">
        <v>2</v>
      </c>
      <c r="I36" s="1">
        <v>40</v>
      </c>
      <c r="J36" s="1">
        <v>365</v>
      </c>
      <c r="K36" s="1">
        <v>50</v>
      </c>
      <c r="L36" s="1">
        <v>14</v>
      </c>
      <c r="M36" s="1">
        <v>100</v>
      </c>
      <c r="N36" s="1">
        <v>10</v>
      </c>
      <c r="O36" s="1">
        <v>30</v>
      </c>
      <c r="P36" s="1">
        <v>10</v>
      </c>
      <c r="R36" s="1" t="s">
        <v>71</v>
      </c>
      <c r="S36" s="1" t="s">
        <v>28</v>
      </c>
      <c r="T36" s="1" t="s">
        <v>29</v>
      </c>
      <c r="U36" s="1" t="s">
        <v>30</v>
      </c>
      <c r="V36" s="1" t="s">
        <v>31</v>
      </c>
      <c r="W36" s="11">
        <f t="shared" si="11"/>
        <v>21</v>
      </c>
      <c r="X36" s="11">
        <f t="shared" si="12"/>
        <v>88</v>
      </c>
      <c r="Z36" s="14" t="str">
        <f t="shared" si="13"/>
        <v/>
      </c>
      <c r="AA36" s="11" t="str">
        <f t="shared" si="23"/>
        <v/>
      </c>
      <c r="AB36" s="11" t="str">
        <f t="shared" si="24"/>
        <v/>
      </c>
      <c r="AC36" s="14" t="str">
        <f t="shared" ca="1" si="14"/>
        <v>2021-08-15T00:00:00</v>
      </c>
      <c r="AD36" s="11">
        <f t="shared" ca="1" si="15"/>
        <v>26</v>
      </c>
      <c r="AE36" s="11">
        <f t="shared" si="25"/>
        <v>117</v>
      </c>
      <c r="AF36" s="14" t="str">
        <f t="shared" si="16"/>
        <v/>
      </c>
      <c r="AG36" s="11" t="str">
        <f t="shared" si="26"/>
        <v/>
      </c>
      <c r="AH36" s="11" t="str">
        <f t="shared" si="27"/>
        <v/>
      </c>
      <c r="AJ36" s="11">
        <f t="shared" si="28"/>
        <v>61.6</v>
      </c>
      <c r="AK36" s="11">
        <f t="shared" si="29"/>
        <v>25.1</v>
      </c>
      <c r="AL36" s="11">
        <f t="shared" si="30"/>
        <v>55.9</v>
      </c>
      <c r="AN36" s="11">
        <f t="shared" ca="1" si="17"/>
        <v>0.06</v>
      </c>
      <c r="AO36" s="11">
        <v>0.2</v>
      </c>
      <c r="AR36" s="13">
        <v>44397</v>
      </c>
      <c r="AS36" s="13" t="str">
        <f t="shared" si="18"/>
        <v/>
      </c>
      <c r="AT36" s="13">
        <f t="shared" ca="1" si="19"/>
        <v>44423</v>
      </c>
      <c r="AU36" s="13" t="str">
        <f t="shared" si="20"/>
        <v/>
      </c>
      <c r="AV36" s="11">
        <f t="shared" si="31"/>
        <v>15.4</v>
      </c>
      <c r="AW36" s="11">
        <f t="shared" si="21"/>
        <v>23.1</v>
      </c>
      <c r="AX36" s="11">
        <v>-0.91206723290969793</v>
      </c>
      <c r="AY36" s="1" t="str">
        <f t="shared" si="32"/>
        <v/>
      </c>
      <c r="AZ36" s="1">
        <f t="shared" si="33"/>
        <v>1</v>
      </c>
      <c r="BA36" s="1" t="str">
        <f t="shared" ca="1" si="22"/>
        <v/>
      </c>
    </row>
    <row r="37" spans="1:53" x14ac:dyDescent="0.25">
      <c r="A37" s="1" t="s">
        <v>73</v>
      </c>
      <c r="B37" s="1" t="s">
        <v>23</v>
      </c>
      <c r="C37" s="1" t="s">
        <v>24</v>
      </c>
      <c r="D37" s="1">
        <v>162</v>
      </c>
      <c r="E37" s="1" t="s">
        <v>25</v>
      </c>
      <c r="F37" s="1">
        <v>15066</v>
      </c>
      <c r="G37" s="1" t="s">
        <v>26</v>
      </c>
      <c r="H37" s="1">
        <v>2</v>
      </c>
      <c r="I37" s="1">
        <v>36</v>
      </c>
      <c r="J37" s="1">
        <v>365</v>
      </c>
      <c r="K37" s="1">
        <v>50</v>
      </c>
      <c r="L37" s="1">
        <v>14</v>
      </c>
      <c r="M37" s="1">
        <v>100</v>
      </c>
      <c r="N37" s="1">
        <v>10</v>
      </c>
      <c r="O37" s="1">
        <v>30</v>
      </c>
      <c r="P37" s="1">
        <v>10</v>
      </c>
      <c r="R37" s="1" t="s">
        <v>71</v>
      </c>
      <c r="S37" s="1" t="s">
        <v>35</v>
      </c>
      <c r="T37" s="1" t="s">
        <v>29</v>
      </c>
      <c r="U37" s="1" t="s">
        <v>30</v>
      </c>
      <c r="V37" s="1" t="s">
        <v>31</v>
      </c>
      <c r="W37" s="11">
        <f t="shared" si="11"/>
        <v>21</v>
      </c>
      <c r="X37" s="11">
        <f t="shared" si="12"/>
        <v>40</v>
      </c>
      <c r="Z37" s="14" t="str">
        <f t="shared" si="13"/>
        <v/>
      </c>
      <c r="AA37" s="11" t="str">
        <f t="shared" si="23"/>
        <v/>
      </c>
      <c r="AB37" s="11" t="str">
        <f t="shared" si="24"/>
        <v/>
      </c>
      <c r="AC37" s="14" t="str">
        <f t="shared" ca="1" si="14"/>
        <v>2021-08-12T00:00:00</v>
      </c>
      <c r="AD37" s="11">
        <f t="shared" ca="1" si="15"/>
        <v>23</v>
      </c>
      <c r="AE37" s="11">
        <f t="shared" si="25"/>
        <v>54</v>
      </c>
      <c r="AF37" s="14" t="str">
        <f t="shared" si="16"/>
        <v/>
      </c>
      <c r="AG37" s="11" t="str">
        <f t="shared" si="26"/>
        <v/>
      </c>
      <c r="AH37" s="11" t="str">
        <f t="shared" si="27"/>
        <v/>
      </c>
      <c r="AJ37" s="11">
        <f t="shared" si="28"/>
        <v>31.5</v>
      </c>
      <c r="AK37" s="11">
        <f t="shared" si="29"/>
        <v>12.3</v>
      </c>
      <c r="AL37" s="11">
        <f t="shared" si="30"/>
        <v>27.9</v>
      </c>
      <c r="AN37" s="11">
        <f t="shared" ca="1" si="17"/>
        <v>0.23</v>
      </c>
      <c r="AO37" s="11">
        <v>0.2</v>
      </c>
      <c r="AR37" s="13">
        <v>44397</v>
      </c>
      <c r="AS37" s="13" t="str">
        <f t="shared" si="18"/>
        <v/>
      </c>
      <c r="AT37" s="13">
        <f t="shared" ca="1" si="19"/>
        <v>44420</v>
      </c>
      <c r="AU37" s="13" t="str">
        <f t="shared" si="20"/>
        <v/>
      </c>
      <c r="AV37" s="11">
        <f t="shared" si="31"/>
        <v>7.8</v>
      </c>
      <c r="AW37" s="11">
        <f t="shared" si="21"/>
        <v>11.7</v>
      </c>
      <c r="AX37" s="11">
        <v>-0.96868710147540393</v>
      </c>
      <c r="AY37" s="1" t="str">
        <f t="shared" si="32"/>
        <v/>
      </c>
      <c r="AZ37" s="1">
        <f t="shared" si="33"/>
        <v>1</v>
      </c>
      <c r="BA37" s="1">
        <f t="shared" ca="1" si="22"/>
        <v>1</v>
      </c>
    </row>
    <row r="38" spans="1:53" x14ac:dyDescent="0.25">
      <c r="A38" s="1" t="s">
        <v>74</v>
      </c>
      <c r="B38" s="1" t="s">
        <v>23</v>
      </c>
      <c r="C38" s="1" t="s">
        <v>24</v>
      </c>
      <c r="D38" s="1">
        <v>88</v>
      </c>
      <c r="E38" s="1" t="s">
        <v>25</v>
      </c>
      <c r="F38" s="1">
        <v>10560</v>
      </c>
      <c r="G38" s="1" t="s">
        <v>26</v>
      </c>
      <c r="H38" s="1">
        <v>2</v>
      </c>
      <c r="I38" s="1">
        <v>12</v>
      </c>
      <c r="J38" s="1">
        <v>365</v>
      </c>
      <c r="K38" s="1">
        <v>50</v>
      </c>
      <c r="L38" s="1">
        <v>14</v>
      </c>
      <c r="M38" s="1">
        <v>100</v>
      </c>
      <c r="N38" s="1">
        <v>10</v>
      </c>
      <c r="O38" s="1">
        <v>30</v>
      </c>
      <c r="P38" s="1">
        <v>10</v>
      </c>
      <c r="R38" s="1" t="s">
        <v>75</v>
      </c>
      <c r="S38" s="1" t="s">
        <v>35</v>
      </c>
      <c r="T38" s="1" t="s">
        <v>29</v>
      </c>
      <c r="U38" s="1" t="s">
        <v>30</v>
      </c>
      <c r="V38" s="1" t="s">
        <v>31</v>
      </c>
      <c r="W38" s="11">
        <f t="shared" si="11"/>
        <v>21</v>
      </c>
      <c r="X38" s="11">
        <f t="shared" si="12"/>
        <v>22</v>
      </c>
      <c r="Z38" s="14" t="str">
        <f t="shared" si="13"/>
        <v>2021-08-01T00:00:00</v>
      </c>
      <c r="AA38" s="11">
        <f t="shared" si="23"/>
        <v>12</v>
      </c>
      <c r="AB38" s="11">
        <f t="shared" si="24"/>
        <v>44</v>
      </c>
      <c r="AC38" s="14" t="str">
        <f t="shared" ca="1" si="14"/>
        <v/>
      </c>
      <c r="AD38" s="11" t="str">
        <f t="shared" si="15"/>
        <v/>
      </c>
      <c r="AE38" s="11" t="str">
        <f t="shared" si="25"/>
        <v/>
      </c>
      <c r="AF38" s="14" t="str">
        <f t="shared" si="16"/>
        <v>2021-07-27T00:00:00</v>
      </c>
      <c r="AG38" s="11">
        <f t="shared" si="26"/>
        <v>7</v>
      </c>
      <c r="AH38" s="11">
        <f t="shared" si="27"/>
        <v>29</v>
      </c>
      <c r="AJ38" s="11">
        <f t="shared" si="28"/>
        <v>51.3</v>
      </c>
      <c r="AK38" s="11">
        <f t="shared" si="29"/>
        <v>44.8</v>
      </c>
      <c r="AL38" s="11">
        <f t="shared" si="30"/>
        <v>70.400000000000006</v>
      </c>
      <c r="AN38" s="11">
        <f t="shared" ca="1" si="17"/>
        <v>0.14000000000000001</v>
      </c>
      <c r="AO38" s="11">
        <v>0.2</v>
      </c>
      <c r="AR38" s="13">
        <v>44397</v>
      </c>
      <c r="AS38" s="13">
        <f t="shared" si="18"/>
        <v>44409</v>
      </c>
      <c r="AT38" s="13" t="str">
        <f t="shared" ca="1" si="19"/>
        <v/>
      </c>
      <c r="AU38" s="13">
        <f t="shared" si="20"/>
        <v>44404</v>
      </c>
      <c r="AV38" s="11">
        <f t="shared" si="31"/>
        <v>12.8</v>
      </c>
      <c r="AW38" s="11">
        <f t="shared" si="21"/>
        <v>19.200000000000003</v>
      </c>
      <c r="AX38" s="11">
        <v>0.33289375069242766</v>
      </c>
      <c r="AY38" s="1" t="str">
        <f t="shared" si="32"/>
        <v/>
      </c>
      <c r="AZ38" s="1" t="str">
        <f t="shared" si="33"/>
        <v/>
      </c>
      <c r="BA38" s="1" t="str">
        <f t="shared" ca="1" si="22"/>
        <v/>
      </c>
    </row>
    <row r="39" spans="1:53" x14ac:dyDescent="0.25">
      <c r="A39" s="1" t="s">
        <v>76</v>
      </c>
      <c r="B39" s="1" t="s">
        <v>23</v>
      </c>
      <c r="C39" s="1" t="s">
        <v>24</v>
      </c>
      <c r="D39" s="1">
        <v>242</v>
      </c>
      <c r="E39" s="1" t="s">
        <v>25</v>
      </c>
      <c r="F39" s="1">
        <v>69938</v>
      </c>
      <c r="G39" s="1" t="s">
        <v>26</v>
      </c>
      <c r="H39" s="1">
        <v>2</v>
      </c>
      <c r="I39" s="1">
        <v>50</v>
      </c>
      <c r="J39" s="1">
        <v>365</v>
      </c>
      <c r="K39" s="1">
        <v>50</v>
      </c>
      <c r="L39" s="1">
        <v>14</v>
      </c>
      <c r="M39" s="1">
        <v>100</v>
      </c>
      <c r="N39" s="1">
        <v>10</v>
      </c>
      <c r="O39" s="1">
        <v>30</v>
      </c>
      <c r="P39" s="1">
        <v>10</v>
      </c>
      <c r="R39" s="1" t="s">
        <v>75</v>
      </c>
      <c r="S39" s="1" t="s">
        <v>28</v>
      </c>
      <c r="T39" s="1" t="s">
        <v>29</v>
      </c>
      <c r="U39" s="1" t="s">
        <v>30</v>
      </c>
      <c r="V39" s="1" t="s">
        <v>31</v>
      </c>
      <c r="W39" s="11">
        <f t="shared" si="11"/>
        <v>21</v>
      </c>
      <c r="X39" s="11">
        <f t="shared" si="12"/>
        <v>60</v>
      </c>
      <c r="Z39" s="14" t="str">
        <f t="shared" si="13"/>
        <v/>
      </c>
      <c r="AA39" s="11" t="str">
        <f t="shared" si="23"/>
        <v/>
      </c>
      <c r="AB39" s="11" t="str">
        <f t="shared" si="24"/>
        <v/>
      </c>
      <c r="AC39" s="14" t="str">
        <f t="shared" ca="1" si="14"/>
        <v>2021-08-02T00:00:00</v>
      </c>
      <c r="AD39" s="11">
        <f t="shared" ca="1" si="15"/>
        <v>13</v>
      </c>
      <c r="AE39" s="11">
        <f t="shared" si="25"/>
        <v>80</v>
      </c>
      <c r="AF39" s="14" t="str">
        <f t="shared" si="16"/>
        <v/>
      </c>
      <c r="AG39" s="11" t="str">
        <f t="shared" si="26"/>
        <v/>
      </c>
      <c r="AH39" s="11" t="str">
        <f t="shared" si="27"/>
        <v/>
      </c>
      <c r="AJ39" s="11">
        <f t="shared" si="28"/>
        <v>33.799999999999997</v>
      </c>
      <c r="AK39" s="11">
        <f t="shared" si="29"/>
        <v>17.399999999999999</v>
      </c>
      <c r="AL39" s="11">
        <f t="shared" si="30"/>
        <v>34.200000000000003</v>
      </c>
      <c r="AN39" s="11">
        <f t="shared" ca="1" si="17"/>
        <v>0.15</v>
      </c>
      <c r="AO39" s="11">
        <v>0.2</v>
      </c>
      <c r="AR39" s="13">
        <v>44397</v>
      </c>
      <c r="AS39" s="13" t="str">
        <f t="shared" si="18"/>
        <v/>
      </c>
      <c r="AT39" s="13">
        <f t="shared" ca="1" si="19"/>
        <v>44410</v>
      </c>
      <c r="AU39" s="13" t="str">
        <f t="shared" si="20"/>
        <v/>
      </c>
      <c r="AV39" s="11">
        <f t="shared" si="31"/>
        <v>8.4</v>
      </c>
      <c r="AW39" s="11">
        <f t="shared" si="21"/>
        <v>12.600000000000001</v>
      </c>
      <c r="AX39" s="11">
        <v>-0.63107818653138614</v>
      </c>
      <c r="AY39" s="1" t="str">
        <f t="shared" si="32"/>
        <v/>
      </c>
      <c r="AZ39" s="1" t="str">
        <f t="shared" si="33"/>
        <v/>
      </c>
      <c r="BA39" s="1" t="str">
        <f t="shared" ca="1" si="22"/>
        <v/>
      </c>
    </row>
    <row r="40" spans="1:53" x14ac:dyDescent="0.25">
      <c r="A40" s="1" t="s">
        <v>77</v>
      </c>
      <c r="B40" s="1" t="s">
        <v>23</v>
      </c>
      <c r="C40" s="1" t="s">
        <v>24</v>
      </c>
      <c r="D40" s="1">
        <v>89</v>
      </c>
      <c r="E40" s="1" t="s">
        <v>25</v>
      </c>
      <c r="F40" s="1">
        <v>16287</v>
      </c>
      <c r="G40" s="1" t="s">
        <v>26</v>
      </c>
      <c r="H40" s="1">
        <v>2</v>
      </c>
      <c r="I40" s="1">
        <v>56</v>
      </c>
      <c r="J40" s="1">
        <v>365</v>
      </c>
      <c r="K40" s="1">
        <v>50</v>
      </c>
      <c r="L40" s="1">
        <v>14</v>
      </c>
      <c r="M40" s="1">
        <v>100</v>
      </c>
      <c r="N40" s="1">
        <v>10</v>
      </c>
      <c r="O40" s="1">
        <v>30</v>
      </c>
      <c r="P40" s="1">
        <v>10</v>
      </c>
      <c r="R40" s="1" t="s">
        <v>75</v>
      </c>
      <c r="S40" s="1" t="s">
        <v>39</v>
      </c>
      <c r="T40" s="1" t="s">
        <v>29</v>
      </c>
      <c r="U40" s="1" t="s">
        <v>30</v>
      </c>
      <c r="V40" s="1" t="s">
        <v>31</v>
      </c>
      <c r="W40" s="11">
        <f t="shared" si="11"/>
        <v>21</v>
      </c>
      <c r="X40" s="11">
        <f t="shared" si="12"/>
        <v>22</v>
      </c>
      <c r="Z40" s="14" t="str">
        <f t="shared" si="13"/>
        <v/>
      </c>
      <c r="AA40" s="11" t="str">
        <f t="shared" si="23"/>
        <v/>
      </c>
      <c r="AB40" s="11" t="str">
        <f t="shared" si="24"/>
        <v/>
      </c>
      <c r="AC40" s="14" t="str">
        <f t="shared" ca="1" si="14"/>
        <v>2021-08-14T00:00:00</v>
      </c>
      <c r="AD40" s="11">
        <f t="shared" ca="1" si="15"/>
        <v>25</v>
      </c>
      <c r="AE40" s="11">
        <f t="shared" si="25"/>
        <v>29</v>
      </c>
      <c r="AF40" s="14" t="str">
        <f t="shared" si="16"/>
        <v/>
      </c>
      <c r="AG40" s="11" t="str">
        <f t="shared" si="26"/>
        <v/>
      </c>
      <c r="AH40" s="11" t="str">
        <f t="shared" si="27"/>
        <v/>
      </c>
      <c r="AJ40" s="11">
        <f t="shared" si="28"/>
        <v>11.1</v>
      </c>
      <c r="AK40" s="11">
        <f t="shared" si="29"/>
        <v>7.2</v>
      </c>
      <c r="AL40" s="11">
        <f t="shared" si="30"/>
        <v>12.6</v>
      </c>
      <c r="AN40" s="11">
        <f t="shared" ca="1" si="17"/>
        <v>0.15</v>
      </c>
      <c r="AO40" s="11">
        <v>0.2</v>
      </c>
      <c r="AR40" s="13">
        <v>44397</v>
      </c>
      <c r="AS40" s="13" t="str">
        <f t="shared" si="18"/>
        <v/>
      </c>
      <c r="AT40" s="13">
        <f t="shared" ca="1" si="19"/>
        <v>44422</v>
      </c>
      <c r="AU40" s="13" t="str">
        <f t="shared" si="20"/>
        <v/>
      </c>
      <c r="AV40" s="11">
        <f t="shared" si="31"/>
        <v>2.7</v>
      </c>
      <c r="AW40" s="11">
        <f t="shared" si="21"/>
        <v>4.0500000000000007</v>
      </c>
      <c r="AX40" s="11">
        <v>-0.28480107657128162</v>
      </c>
      <c r="AY40" s="1" t="str">
        <f t="shared" si="32"/>
        <v/>
      </c>
      <c r="AZ40" s="1" t="str">
        <f t="shared" si="33"/>
        <v/>
      </c>
      <c r="BA40" s="1" t="str">
        <f t="shared" ca="1" si="22"/>
        <v/>
      </c>
    </row>
    <row r="41" spans="1:53" x14ac:dyDescent="0.25">
      <c r="A41" s="1" t="s">
        <v>22</v>
      </c>
      <c r="B41" s="1" t="s">
        <v>78</v>
      </c>
      <c r="C41" s="1" t="s">
        <v>24</v>
      </c>
      <c r="D41" s="1">
        <v>47</v>
      </c>
      <c r="E41" s="1" t="s">
        <v>25</v>
      </c>
      <c r="F41" s="1">
        <v>58750</v>
      </c>
      <c r="G41" s="1" t="s">
        <v>26</v>
      </c>
      <c r="H41" s="1">
        <v>2</v>
      </c>
      <c r="I41" s="1">
        <v>58</v>
      </c>
      <c r="J41" s="1">
        <v>365</v>
      </c>
      <c r="K41" s="1">
        <v>50</v>
      </c>
      <c r="L41" s="1">
        <v>14</v>
      </c>
      <c r="M41" s="1">
        <v>100</v>
      </c>
      <c r="N41" s="1">
        <v>10</v>
      </c>
      <c r="O41" s="1">
        <v>30</v>
      </c>
      <c r="P41" s="1">
        <v>10</v>
      </c>
      <c r="R41" s="1" t="s">
        <v>27</v>
      </c>
      <c r="S41" s="1" t="s">
        <v>28</v>
      </c>
      <c r="T41" s="1" t="s">
        <v>29</v>
      </c>
      <c r="U41" s="1" t="s">
        <v>30</v>
      </c>
      <c r="V41" s="1" t="s">
        <v>31</v>
      </c>
      <c r="W41" s="11">
        <f t="shared" si="11"/>
        <v>21</v>
      </c>
      <c r="X41" s="11">
        <f t="shared" si="12"/>
        <v>11</v>
      </c>
      <c r="Z41" s="14" t="str">
        <f t="shared" si="13"/>
        <v/>
      </c>
      <c r="AA41" s="11" t="str">
        <f t="shared" si="23"/>
        <v/>
      </c>
      <c r="AB41" s="11" t="str">
        <f t="shared" si="24"/>
        <v/>
      </c>
      <c r="AC41" s="14" t="str">
        <f t="shared" ca="1" si="14"/>
        <v>2021-08-12T00:00:00</v>
      </c>
      <c r="AD41" s="11">
        <f t="shared" ca="1" si="15"/>
        <v>23</v>
      </c>
      <c r="AE41" s="11">
        <f t="shared" si="25"/>
        <v>15</v>
      </c>
      <c r="AF41" s="14" t="str">
        <f t="shared" si="16"/>
        <v/>
      </c>
      <c r="AG41" s="11" t="str">
        <f t="shared" si="26"/>
        <v/>
      </c>
      <c r="AH41" s="11" t="str">
        <f t="shared" si="27"/>
        <v/>
      </c>
      <c r="AJ41" s="11">
        <f t="shared" si="28"/>
        <v>5.6</v>
      </c>
      <c r="AK41" s="11">
        <f t="shared" si="29"/>
        <v>4.5</v>
      </c>
      <c r="AL41" s="11">
        <f t="shared" si="30"/>
        <v>7.3</v>
      </c>
      <c r="AN41" s="11">
        <f t="shared" ca="1" si="17"/>
        <v>0.02</v>
      </c>
      <c r="AO41" s="11">
        <v>0.2</v>
      </c>
      <c r="AR41" s="13">
        <v>44397</v>
      </c>
      <c r="AS41" s="13" t="str">
        <f t="shared" si="18"/>
        <v/>
      </c>
      <c r="AT41" s="13">
        <f t="shared" ca="1" si="19"/>
        <v>44420</v>
      </c>
      <c r="AU41" s="13" t="str">
        <f t="shared" si="20"/>
        <v/>
      </c>
      <c r="AV41" s="11">
        <f t="shared" si="31"/>
        <v>1.4</v>
      </c>
      <c r="AW41" s="11">
        <f t="shared" si="21"/>
        <v>2.0999999999999996</v>
      </c>
      <c r="AX41" s="11">
        <v>0.1733849635920246</v>
      </c>
      <c r="AY41" s="1" t="str">
        <f t="shared" si="32"/>
        <v/>
      </c>
      <c r="AZ41" s="1" t="str">
        <f t="shared" si="33"/>
        <v/>
      </c>
      <c r="BA41" s="1" t="str">
        <f t="shared" ca="1" si="22"/>
        <v/>
      </c>
    </row>
    <row r="42" spans="1:53" x14ac:dyDescent="0.25">
      <c r="A42" s="1" t="s">
        <v>32</v>
      </c>
      <c r="B42" s="1" t="s">
        <v>78</v>
      </c>
      <c r="C42" s="1" t="s">
        <v>24</v>
      </c>
      <c r="D42" s="1">
        <v>45</v>
      </c>
      <c r="E42" s="1" t="s">
        <v>25</v>
      </c>
      <c r="F42" s="1">
        <v>56250</v>
      </c>
      <c r="G42" s="1" t="s">
        <v>26</v>
      </c>
      <c r="H42" s="1">
        <v>2</v>
      </c>
      <c r="I42" s="1">
        <v>41</v>
      </c>
      <c r="J42" s="1">
        <v>365</v>
      </c>
      <c r="K42" s="1">
        <v>50</v>
      </c>
      <c r="L42" s="1">
        <v>14</v>
      </c>
      <c r="M42" s="1">
        <v>100</v>
      </c>
      <c r="N42" s="1">
        <v>10</v>
      </c>
      <c r="O42" s="1">
        <v>30</v>
      </c>
      <c r="P42" s="1">
        <v>10</v>
      </c>
      <c r="R42" s="1" t="s">
        <v>27</v>
      </c>
      <c r="S42" s="1" t="s">
        <v>35</v>
      </c>
      <c r="T42" s="1" t="s">
        <v>29</v>
      </c>
      <c r="U42" s="1" t="s">
        <v>30</v>
      </c>
      <c r="V42" s="1" t="s">
        <v>31</v>
      </c>
      <c r="W42" s="11">
        <f t="shared" si="11"/>
        <v>21</v>
      </c>
      <c r="X42" s="11">
        <f t="shared" si="12"/>
        <v>11</v>
      </c>
      <c r="Z42" s="14" t="str">
        <f t="shared" si="13"/>
        <v/>
      </c>
      <c r="AA42" s="11" t="str">
        <f t="shared" si="23"/>
        <v/>
      </c>
      <c r="AB42" s="11" t="str">
        <f t="shared" si="24"/>
        <v/>
      </c>
      <c r="AC42" s="14" t="str">
        <f t="shared" ca="1" si="14"/>
        <v>2021-08-07T00:00:00</v>
      </c>
      <c r="AD42" s="11">
        <f t="shared" ca="1" si="15"/>
        <v>18</v>
      </c>
      <c r="AE42" s="11">
        <f t="shared" si="25"/>
        <v>15</v>
      </c>
      <c r="AF42" s="14" t="str">
        <f t="shared" si="16"/>
        <v/>
      </c>
      <c r="AG42" s="11" t="str">
        <f t="shared" si="26"/>
        <v/>
      </c>
      <c r="AH42" s="11" t="str">
        <f t="shared" si="27"/>
        <v/>
      </c>
      <c r="AJ42" s="11">
        <f t="shared" si="28"/>
        <v>7.6</v>
      </c>
      <c r="AK42" s="11">
        <f t="shared" si="29"/>
        <v>3.7</v>
      </c>
      <c r="AL42" s="11">
        <f t="shared" si="30"/>
        <v>7.5</v>
      </c>
      <c r="AN42" s="11">
        <f t="shared" ca="1" si="17"/>
        <v>0.01</v>
      </c>
      <c r="AO42" s="11">
        <v>0.2</v>
      </c>
      <c r="AR42" s="13">
        <v>44397</v>
      </c>
      <c r="AS42" s="13" t="str">
        <f t="shared" si="18"/>
        <v/>
      </c>
      <c r="AT42" s="13">
        <f t="shared" ca="1" si="19"/>
        <v>44415</v>
      </c>
      <c r="AU42" s="13" t="str">
        <f t="shared" si="20"/>
        <v/>
      </c>
      <c r="AV42" s="11">
        <f t="shared" si="31"/>
        <v>1.9</v>
      </c>
      <c r="AW42" s="11">
        <f t="shared" si="21"/>
        <v>2.8499999999999996</v>
      </c>
      <c r="AX42" s="11">
        <v>-0.68890679254417275</v>
      </c>
      <c r="AY42" s="1" t="str">
        <f t="shared" si="32"/>
        <v/>
      </c>
      <c r="AZ42" s="1">
        <f t="shared" si="33"/>
        <v>1</v>
      </c>
      <c r="BA42" s="1" t="str">
        <f t="shared" ca="1" si="22"/>
        <v/>
      </c>
    </row>
    <row r="43" spans="1:53" x14ac:dyDescent="0.25">
      <c r="A43" s="1" t="s">
        <v>33</v>
      </c>
      <c r="B43" s="1" t="s">
        <v>78</v>
      </c>
      <c r="C43" s="1" t="s">
        <v>24</v>
      </c>
      <c r="D43" s="1">
        <v>35</v>
      </c>
      <c r="E43" s="1" t="s">
        <v>25</v>
      </c>
      <c r="F43" s="1">
        <v>43750</v>
      </c>
      <c r="G43" s="1" t="s">
        <v>26</v>
      </c>
      <c r="H43" s="1">
        <v>2</v>
      </c>
      <c r="I43" s="1">
        <v>2</v>
      </c>
      <c r="J43" s="1">
        <v>365</v>
      </c>
      <c r="K43" s="1">
        <v>50</v>
      </c>
      <c r="L43" s="1">
        <v>14</v>
      </c>
      <c r="M43" s="1">
        <v>100</v>
      </c>
      <c r="N43" s="1">
        <v>10</v>
      </c>
      <c r="O43" s="1">
        <v>30</v>
      </c>
      <c r="P43" s="1">
        <v>10</v>
      </c>
      <c r="R43" s="1" t="s">
        <v>27</v>
      </c>
      <c r="S43" s="1" t="s">
        <v>28</v>
      </c>
      <c r="T43" s="1" t="s">
        <v>29</v>
      </c>
      <c r="U43" s="1" t="s">
        <v>30</v>
      </c>
      <c r="V43" s="1" t="s">
        <v>31</v>
      </c>
      <c r="W43" s="11">
        <f t="shared" si="11"/>
        <v>21</v>
      </c>
      <c r="X43" s="11">
        <f t="shared" si="12"/>
        <v>8</v>
      </c>
      <c r="Z43" s="14" t="str">
        <f t="shared" si="13"/>
        <v>2021-07-22T00:00:00</v>
      </c>
      <c r="AA43" s="11">
        <f t="shared" si="23"/>
        <v>2</v>
      </c>
      <c r="AB43" s="11">
        <f t="shared" si="24"/>
        <v>17</v>
      </c>
      <c r="AC43" s="14" t="str">
        <f t="shared" ca="1" si="14"/>
        <v/>
      </c>
      <c r="AD43" s="11" t="str">
        <f t="shared" si="15"/>
        <v/>
      </c>
      <c r="AE43" s="11" t="str">
        <f t="shared" si="25"/>
        <v/>
      </c>
      <c r="AF43" s="14" t="str">
        <f t="shared" si="16"/>
        <v>2021-07-21T00:00:00</v>
      </c>
      <c r="AG43" s="11">
        <f t="shared" si="26"/>
        <v>1</v>
      </c>
      <c r="AH43" s="11">
        <f t="shared" si="27"/>
        <v>11</v>
      </c>
      <c r="AJ43" s="11">
        <f t="shared" si="28"/>
        <v>122.5</v>
      </c>
      <c r="AK43" s="11">
        <f t="shared" si="29"/>
        <v>102.7</v>
      </c>
      <c r="AL43" s="11">
        <f t="shared" si="30"/>
        <v>163.9</v>
      </c>
      <c r="AN43" s="11">
        <f t="shared" ca="1" si="17"/>
        <v>0.19</v>
      </c>
      <c r="AO43" s="11">
        <v>0.2</v>
      </c>
      <c r="AR43" s="13">
        <v>44397</v>
      </c>
      <c r="AS43" s="13">
        <f t="shared" si="18"/>
        <v>44399</v>
      </c>
      <c r="AT43" s="13" t="str">
        <f t="shared" ca="1" si="19"/>
        <v/>
      </c>
      <c r="AU43" s="13">
        <f t="shared" si="20"/>
        <v>44398</v>
      </c>
      <c r="AV43" s="11">
        <f t="shared" si="31"/>
        <v>30.6</v>
      </c>
      <c r="AW43" s="11">
        <f t="shared" si="21"/>
        <v>45.900000000000006</v>
      </c>
      <c r="AX43" s="11">
        <v>0.23649517009598298</v>
      </c>
      <c r="AY43" s="1" t="str">
        <f t="shared" si="32"/>
        <v/>
      </c>
      <c r="AZ43" s="1" t="str">
        <f t="shared" si="33"/>
        <v/>
      </c>
      <c r="BA43" s="1" t="str">
        <f t="shared" ca="1" si="22"/>
        <v/>
      </c>
    </row>
    <row r="44" spans="1:53" x14ac:dyDescent="0.25">
      <c r="A44" s="1" t="s">
        <v>34</v>
      </c>
      <c r="B44" s="1" t="s">
        <v>78</v>
      </c>
      <c r="C44" s="1" t="s">
        <v>24</v>
      </c>
      <c r="D44" s="1">
        <v>19</v>
      </c>
      <c r="E44" s="1" t="s">
        <v>25</v>
      </c>
      <c r="F44" s="1">
        <v>23750</v>
      </c>
      <c r="G44" s="1" t="s">
        <v>26</v>
      </c>
      <c r="H44" s="1">
        <v>2</v>
      </c>
      <c r="I44" s="1">
        <v>29</v>
      </c>
      <c r="J44" s="1">
        <v>365</v>
      </c>
      <c r="K44" s="1">
        <v>50</v>
      </c>
      <c r="L44" s="1">
        <v>14</v>
      </c>
      <c r="M44" s="1">
        <v>100</v>
      </c>
      <c r="N44" s="1">
        <v>10</v>
      </c>
      <c r="O44" s="1">
        <v>30</v>
      </c>
      <c r="P44" s="1">
        <v>10</v>
      </c>
      <c r="R44" s="1" t="s">
        <v>27</v>
      </c>
      <c r="S44" s="1" t="s">
        <v>35</v>
      </c>
      <c r="T44" s="1" t="s">
        <v>29</v>
      </c>
      <c r="U44" s="1" t="s">
        <v>30</v>
      </c>
      <c r="V44" s="1" t="s">
        <v>31</v>
      </c>
      <c r="W44" s="11">
        <f t="shared" si="11"/>
        <v>21</v>
      </c>
      <c r="X44" s="11">
        <f t="shared" si="12"/>
        <v>4</v>
      </c>
      <c r="Z44" s="14" t="str">
        <f t="shared" si="13"/>
        <v>2021-08-18T00:00:00</v>
      </c>
      <c r="AA44" s="11">
        <f t="shared" si="23"/>
        <v>29</v>
      </c>
      <c r="AB44" s="11">
        <f t="shared" si="24"/>
        <v>9</v>
      </c>
      <c r="AC44" s="14" t="str">
        <f t="shared" ca="1" si="14"/>
        <v/>
      </c>
      <c r="AD44" s="11" t="str">
        <f t="shared" si="15"/>
        <v/>
      </c>
      <c r="AE44" s="11" t="str">
        <f t="shared" si="25"/>
        <v/>
      </c>
      <c r="AF44" s="14" t="str">
        <f t="shared" si="16"/>
        <v>2021-08-06T00:00:00</v>
      </c>
      <c r="AG44" s="11">
        <f t="shared" si="26"/>
        <v>17</v>
      </c>
      <c r="AH44" s="11">
        <f t="shared" si="27"/>
        <v>6</v>
      </c>
      <c r="AJ44" s="11">
        <f t="shared" si="28"/>
        <v>4.5</v>
      </c>
      <c r="AK44" s="11">
        <f t="shared" si="29"/>
        <v>2.7</v>
      </c>
      <c r="AL44" s="11">
        <f t="shared" si="30"/>
        <v>4.9000000000000004</v>
      </c>
      <c r="AN44" s="11">
        <f t="shared" ca="1" si="17"/>
        <v>0.23</v>
      </c>
      <c r="AO44" s="11">
        <v>0.2</v>
      </c>
      <c r="AR44" s="13">
        <v>44397</v>
      </c>
      <c r="AS44" s="13">
        <f t="shared" si="18"/>
        <v>44426</v>
      </c>
      <c r="AT44" s="13" t="str">
        <f t="shared" ca="1" si="19"/>
        <v/>
      </c>
      <c r="AU44" s="13">
        <f t="shared" si="20"/>
        <v>44414</v>
      </c>
      <c r="AV44" s="11">
        <f t="shared" si="31"/>
        <v>1.1000000000000001</v>
      </c>
      <c r="AW44" s="11">
        <f t="shared" si="21"/>
        <v>1.6500000000000001</v>
      </c>
      <c r="AX44" s="11">
        <v>-0.42382882018931745</v>
      </c>
      <c r="AY44" s="1" t="str">
        <f t="shared" si="32"/>
        <v/>
      </c>
      <c r="AZ44" s="1" t="str">
        <f t="shared" si="33"/>
        <v/>
      </c>
      <c r="BA44" s="1">
        <f t="shared" ca="1" si="22"/>
        <v>1</v>
      </c>
    </row>
    <row r="45" spans="1:53" x14ac:dyDescent="0.25">
      <c r="A45" s="1" t="s">
        <v>36</v>
      </c>
      <c r="B45" s="1" t="s">
        <v>78</v>
      </c>
      <c r="C45" s="1" t="s">
        <v>24</v>
      </c>
      <c r="D45" s="1">
        <v>34</v>
      </c>
      <c r="E45" s="1" t="s">
        <v>25</v>
      </c>
      <c r="F45" s="1">
        <v>42500</v>
      </c>
      <c r="G45" s="1" t="s">
        <v>26</v>
      </c>
      <c r="H45" s="1">
        <v>2</v>
      </c>
      <c r="I45" s="1">
        <v>56</v>
      </c>
      <c r="J45" s="1">
        <v>365</v>
      </c>
      <c r="K45" s="1">
        <v>50</v>
      </c>
      <c r="L45" s="1">
        <v>14</v>
      </c>
      <c r="M45" s="1">
        <v>100</v>
      </c>
      <c r="N45" s="1">
        <v>10</v>
      </c>
      <c r="O45" s="1">
        <v>30</v>
      </c>
      <c r="P45" s="1">
        <v>10</v>
      </c>
      <c r="R45" s="1" t="s">
        <v>27</v>
      </c>
      <c r="S45" s="1" t="s">
        <v>35</v>
      </c>
      <c r="T45" s="1" t="s">
        <v>29</v>
      </c>
      <c r="U45" s="1" t="s">
        <v>30</v>
      </c>
      <c r="V45" s="1" t="s">
        <v>31</v>
      </c>
      <c r="W45" s="11">
        <f t="shared" si="11"/>
        <v>21</v>
      </c>
      <c r="X45" s="11">
        <f t="shared" si="12"/>
        <v>8</v>
      </c>
      <c r="Z45" s="14" t="str">
        <f t="shared" si="13"/>
        <v/>
      </c>
      <c r="AA45" s="11" t="str">
        <f t="shared" si="23"/>
        <v/>
      </c>
      <c r="AB45" s="11" t="str">
        <f t="shared" si="24"/>
        <v/>
      </c>
      <c r="AC45" s="14" t="str">
        <f t="shared" ca="1" si="14"/>
        <v>2021-07-30T00:00:00</v>
      </c>
      <c r="AD45" s="11">
        <f t="shared" ca="1" si="15"/>
        <v>10</v>
      </c>
      <c r="AE45" s="11">
        <f t="shared" si="25"/>
        <v>11</v>
      </c>
      <c r="AF45" s="14" t="str">
        <f t="shared" si="16"/>
        <v/>
      </c>
      <c r="AG45" s="11" t="str">
        <f t="shared" si="26"/>
        <v/>
      </c>
      <c r="AH45" s="11" t="str">
        <f t="shared" si="27"/>
        <v/>
      </c>
      <c r="AJ45" s="11">
        <f t="shared" si="28"/>
        <v>4.2</v>
      </c>
      <c r="AK45" s="11">
        <f t="shared" si="29"/>
        <v>2.2999999999999998</v>
      </c>
      <c r="AL45" s="11">
        <f t="shared" si="30"/>
        <v>4.3</v>
      </c>
      <c r="AN45" s="11">
        <f t="shared" ca="1" si="17"/>
        <v>0.17</v>
      </c>
      <c r="AO45" s="11">
        <v>0.2</v>
      </c>
      <c r="AP45" s="11">
        <f ca="1">TRUNC(RAND()*0.1-0.05,3)</f>
        <v>-4.7E-2</v>
      </c>
      <c r="AR45" s="13">
        <v>44397</v>
      </c>
      <c r="AS45" s="13" t="str">
        <f t="shared" si="18"/>
        <v/>
      </c>
      <c r="AT45" s="13">
        <f t="shared" ca="1" si="19"/>
        <v>44407</v>
      </c>
      <c r="AU45" s="13" t="str">
        <f t="shared" si="20"/>
        <v/>
      </c>
      <c r="AV45" s="11">
        <f t="shared" si="31"/>
        <v>1</v>
      </c>
      <c r="AW45" s="11">
        <f t="shared" si="21"/>
        <v>1.5</v>
      </c>
      <c r="AX45" s="11">
        <v>-0.54279871558111359</v>
      </c>
      <c r="AY45" s="1" t="str">
        <f t="shared" si="32"/>
        <v/>
      </c>
      <c r="AZ45" s="1" t="str">
        <f t="shared" si="33"/>
        <v/>
      </c>
      <c r="BA45" s="1" t="str">
        <f t="shared" ca="1" si="22"/>
        <v/>
      </c>
    </row>
    <row r="46" spans="1:53" x14ac:dyDescent="0.25">
      <c r="A46" s="1" t="s">
        <v>37</v>
      </c>
      <c r="B46" s="1" t="s">
        <v>78</v>
      </c>
      <c r="C46" s="1" t="s">
        <v>24</v>
      </c>
      <c r="D46" s="1">
        <v>43</v>
      </c>
      <c r="E46" s="1" t="s">
        <v>25</v>
      </c>
      <c r="F46" s="1">
        <v>53750</v>
      </c>
      <c r="G46" s="1" t="s">
        <v>26</v>
      </c>
      <c r="H46" s="1">
        <v>2</v>
      </c>
      <c r="I46" s="1">
        <v>53</v>
      </c>
      <c r="J46" s="1">
        <v>365</v>
      </c>
      <c r="K46" s="1">
        <v>50</v>
      </c>
      <c r="L46" s="1">
        <v>14</v>
      </c>
      <c r="M46" s="1">
        <v>100</v>
      </c>
      <c r="N46" s="1">
        <v>10</v>
      </c>
      <c r="O46" s="1">
        <v>30</v>
      </c>
      <c r="P46" s="1">
        <v>10</v>
      </c>
      <c r="R46" s="1" t="s">
        <v>27</v>
      </c>
      <c r="S46" s="1" t="s">
        <v>35</v>
      </c>
      <c r="T46" s="1" t="s">
        <v>29</v>
      </c>
      <c r="U46" s="1" t="s">
        <v>30</v>
      </c>
      <c r="V46" s="1" t="s">
        <v>31</v>
      </c>
      <c r="W46" s="11">
        <f t="shared" si="11"/>
        <v>21</v>
      </c>
      <c r="X46" s="11">
        <f t="shared" si="12"/>
        <v>10</v>
      </c>
      <c r="Z46" s="14" t="str">
        <f t="shared" si="13"/>
        <v/>
      </c>
      <c r="AA46" s="11" t="str">
        <f t="shared" si="23"/>
        <v/>
      </c>
      <c r="AB46" s="11" t="str">
        <f t="shared" si="24"/>
        <v/>
      </c>
      <c r="AC46" s="14" t="str">
        <f t="shared" ca="1" si="14"/>
        <v>2021-08-09T00:00:00</v>
      </c>
      <c r="AD46" s="11">
        <f t="shared" ca="1" si="15"/>
        <v>20</v>
      </c>
      <c r="AE46" s="11">
        <f t="shared" si="25"/>
        <v>14</v>
      </c>
      <c r="AF46" s="14" t="str">
        <f t="shared" si="16"/>
        <v/>
      </c>
      <c r="AG46" s="11" t="str">
        <f t="shared" si="26"/>
        <v/>
      </c>
      <c r="AH46" s="11" t="str">
        <f t="shared" si="27"/>
        <v/>
      </c>
      <c r="AJ46" s="11">
        <f t="shared" si="28"/>
        <v>5.6</v>
      </c>
      <c r="AK46" s="11">
        <f t="shared" si="29"/>
        <v>4.2</v>
      </c>
      <c r="AL46" s="11">
        <f t="shared" si="30"/>
        <v>7</v>
      </c>
      <c r="AN46" s="11">
        <f t="shared" ca="1" si="17"/>
        <v>0.06</v>
      </c>
      <c r="AO46" s="11">
        <v>0.2</v>
      </c>
      <c r="AP46" s="11">
        <f ca="1">TRUNC(RAND()*0.1-0.05,3)</f>
        <v>2.5999999999999999E-2</v>
      </c>
      <c r="AR46" s="13">
        <v>44397</v>
      </c>
      <c r="AS46" s="13" t="str">
        <f t="shared" si="18"/>
        <v/>
      </c>
      <c r="AT46" s="13">
        <f t="shared" ca="1" si="19"/>
        <v>44417</v>
      </c>
      <c r="AU46" s="13" t="str">
        <f t="shared" si="20"/>
        <v/>
      </c>
      <c r="AV46" s="11">
        <f t="shared" si="31"/>
        <v>1.4</v>
      </c>
      <c r="AW46" s="11">
        <f t="shared" si="21"/>
        <v>2.0999999999999996</v>
      </c>
      <c r="AX46" s="11">
        <v>1.2090305014106351E-2</v>
      </c>
      <c r="AY46" s="1" t="str">
        <f t="shared" si="32"/>
        <v/>
      </c>
      <c r="AZ46" s="1" t="str">
        <f t="shared" si="33"/>
        <v/>
      </c>
      <c r="BA46" s="1" t="str">
        <f t="shared" ca="1" si="22"/>
        <v/>
      </c>
    </row>
    <row r="47" spans="1:53" x14ac:dyDescent="0.25">
      <c r="A47" s="1" t="s">
        <v>38</v>
      </c>
      <c r="B47" s="1" t="s">
        <v>78</v>
      </c>
      <c r="C47" s="1" t="s">
        <v>24</v>
      </c>
      <c r="D47" s="1">
        <v>10</v>
      </c>
      <c r="E47" s="1" t="s">
        <v>25</v>
      </c>
      <c r="F47" s="1">
        <v>12500</v>
      </c>
      <c r="G47" s="1" t="s">
        <v>26</v>
      </c>
      <c r="H47" s="1">
        <v>2</v>
      </c>
      <c r="I47" s="1">
        <v>19</v>
      </c>
      <c r="J47" s="1">
        <v>365</v>
      </c>
      <c r="K47" s="1">
        <v>50</v>
      </c>
      <c r="L47" s="1">
        <v>14</v>
      </c>
      <c r="M47" s="1">
        <v>100</v>
      </c>
      <c r="N47" s="1">
        <v>10</v>
      </c>
      <c r="O47" s="1">
        <v>30</v>
      </c>
      <c r="P47" s="1">
        <v>10</v>
      </c>
      <c r="R47" s="1" t="s">
        <v>27</v>
      </c>
      <c r="S47" s="1" t="s">
        <v>39</v>
      </c>
      <c r="T47" s="1" t="s">
        <v>29</v>
      </c>
      <c r="U47" s="1" t="s">
        <v>30</v>
      </c>
      <c r="V47" s="1" t="s">
        <v>31</v>
      </c>
      <c r="W47" s="11">
        <f t="shared" si="11"/>
        <v>21</v>
      </c>
      <c r="X47" s="11">
        <f t="shared" si="12"/>
        <v>2</v>
      </c>
      <c r="Z47" s="14" t="str">
        <f t="shared" si="13"/>
        <v>2021-08-08T00:00:00</v>
      </c>
      <c r="AA47" s="11">
        <f t="shared" si="23"/>
        <v>19</v>
      </c>
      <c r="AB47" s="11">
        <f t="shared" si="24"/>
        <v>5</v>
      </c>
      <c r="AC47" s="14" t="str">
        <f t="shared" ca="1" si="14"/>
        <v/>
      </c>
      <c r="AD47" s="11" t="str">
        <f t="shared" si="15"/>
        <v/>
      </c>
      <c r="AE47" s="11" t="str">
        <f t="shared" si="25"/>
        <v/>
      </c>
      <c r="AF47" s="14" t="str">
        <f t="shared" si="16"/>
        <v>2021-07-31T00:00:00</v>
      </c>
      <c r="AG47" s="11">
        <f t="shared" si="26"/>
        <v>11</v>
      </c>
      <c r="AH47" s="11">
        <f t="shared" si="27"/>
        <v>3</v>
      </c>
      <c r="AJ47" s="11">
        <f t="shared" si="28"/>
        <v>3.6</v>
      </c>
      <c r="AK47" s="11">
        <f t="shared" si="29"/>
        <v>2.2000000000000002</v>
      </c>
      <c r="AL47" s="11">
        <f t="shared" si="30"/>
        <v>4</v>
      </c>
      <c r="AN47" s="11">
        <f t="shared" ca="1" si="17"/>
        <v>7.0000000000000007E-2</v>
      </c>
      <c r="AO47" s="11">
        <v>0.2</v>
      </c>
      <c r="AR47" s="13">
        <v>44397</v>
      </c>
      <c r="AS47" s="13">
        <f t="shared" si="18"/>
        <v>44416</v>
      </c>
      <c r="AT47" s="13" t="str">
        <f t="shared" ca="1" si="19"/>
        <v/>
      </c>
      <c r="AU47" s="13">
        <f t="shared" si="20"/>
        <v>44408</v>
      </c>
      <c r="AV47" s="11">
        <f t="shared" si="31"/>
        <v>0.9</v>
      </c>
      <c r="AW47" s="11">
        <f t="shared" si="21"/>
        <v>1.35</v>
      </c>
      <c r="AX47" s="11">
        <v>-0.33204526023170455</v>
      </c>
      <c r="AY47" s="1" t="str">
        <f t="shared" si="32"/>
        <v/>
      </c>
      <c r="AZ47" s="1" t="str">
        <f t="shared" si="33"/>
        <v/>
      </c>
      <c r="BA47" s="1" t="str">
        <f t="shared" ca="1" si="22"/>
        <v/>
      </c>
    </row>
    <row r="48" spans="1:53" x14ac:dyDescent="0.25">
      <c r="A48" s="1" t="s">
        <v>40</v>
      </c>
      <c r="B48" s="1" t="s">
        <v>78</v>
      </c>
      <c r="C48" s="1" t="s">
        <v>24</v>
      </c>
      <c r="D48" s="1">
        <v>33</v>
      </c>
      <c r="E48" s="1" t="s">
        <v>25</v>
      </c>
      <c r="F48" s="1">
        <v>41250</v>
      </c>
      <c r="G48" s="1" t="s">
        <v>26</v>
      </c>
      <c r="H48" s="1">
        <v>2</v>
      </c>
      <c r="I48" s="1">
        <v>56</v>
      </c>
      <c r="J48" s="1">
        <v>365</v>
      </c>
      <c r="K48" s="1">
        <v>50</v>
      </c>
      <c r="L48" s="1">
        <v>14</v>
      </c>
      <c r="M48" s="1">
        <v>100</v>
      </c>
      <c r="N48" s="1">
        <v>10</v>
      </c>
      <c r="O48" s="1">
        <v>30</v>
      </c>
      <c r="P48" s="1">
        <v>10</v>
      </c>
      <c r="R48" s="1" t="s">
        <v>27</v>
      </c>
      <c r="S48" s="1" t="s">
        <v>28</v>
      </c>
      <c r="T48" s="1" t="s">
        <v>29</v>
      </c>
      <c r="U48" s="1" t="s">
        <v>30</v>
      </c>
      <c r="V48" s="1" t="s">
        <v>31</v>
      </c>
      <c r="W48" s="11">
        <f t="shared" si="11"/>
        <v>21</v>
      </c>
      <c r="X48" s="11">
        <f t="shared" si="12"/>
        <v>8</v>
      </c>
      <c r="Z48" s="14" t="str">
        <f t="shared" si="13"/>
        <v/>
      </c>
      <c r="AA48" s="11" t="str">
        <f t="shared" si="23"/>
        <v/>
      </c>
      <c r="AB48" s="11" t="str">
        <f t="shared" si="24"/>
        <v/>
      </c>
      <c r="AC48" s="14" t="str">
        <f t="shared" ca="1" si="14"/>
        <v>2021-08-06T00:00:00</v>
      </c>
      <c r="AD48" s="11">
        <f t="shared" ca="1" si="15"/>
        <v>17</v>
      </c>
      <c r="AE48" s="11">
        <f t="shared" si="25"/>
        <v>11</v>
      </c>
      <c r="AF48" s="14" t="str">
        <f t="shared" si="16"/>
        <v/>
      </c>
      <c r="AG48" s="11" t="str">
        <f t="shared" si="26"/>
        <v/>
      </c>
      <c r="AH48" s="11" t="str">
        <f t="shared" si="27"/>
        <v/>
      </c>
      <c r="AJ48" s="11">
        <f t="shared" si="28"/>
        <v>4.0999999999999996</v>
      </c>
      <c r="AK48" s="11">
        <f t="shared" si="29"/>
        <v>2.1</v>
      </c>
      <c r="AL48" s="11">
        <f t="shared" si="30"/>
        <v>4.0999999999999996</v>
      </c>
      <c r="AN48" s="11">
        <f t="shared" ca="1" si="17"/>
        <v>0.15</v>
      </c>
      <c r="AO48" s="11">
        <v>0.2</v>
      </c>
      <c r="AR48" s="13">
        <v>44397</v>
      </c>
      <c r="AS48" s="13" t="str">
        <f t="shared" si="18"/>
        <v/>
      </c>
      <c r="AT48" s="13">
        <f t="shared" ca="1" si="19"/>
        <v>44414</v>
      </c>
      <c r="AU48" s="13" t="str">
        <f t="shared" si="20"/>
        <v/>
      </c>
      <c r="AV48" s="11">
        <f t="shared" si="31"/>
        <v>1</v>
      </c>
      <c r="AW48" s="11">
        <f t="shared" si="21"/>
        <v>1.5</v>
      </c>
      <c r="AX48" s="11">
        <v>-0.63631891344097191</v>
      </c>
      <c r="AY48" s="1" t="str">
        <f t="shared" si="32"/>
        <v/>
      </c>
      <c r="AZ48" s="1" t="str">
        <f t="shared" si="33"/>
        <v/>
      </c>
      <c r="BA48" s="1" t="str">
        <f t="shared" ca="1" si="22"/>
        <v/>
      </c>
    </row>
    <row r="49" spans="1:53" x14ac:dyDescent="0.25">
      <c r="A49" s="1" t="s">
        <v>41</v>
      </c>
      <c r="B49" s="1" t="s">
        <v>78</v>
      </c>
      <c r="C49" s="1" t="s">
        <v>24</v>
      </c>
      <c r="D49" s="1">
        <v>32</v>
      </c>
      <c r="E49" s="1" t="s">
        <v>25</v>
      </c>
      <c r="F49" s="1">
        <v>40000</v>
      </c>
      <c r="G49" s="1" t="s">
        <v>26</v>
      </c>
      <c r="H49" s="1">
        <v>2</v>
      </c>
      <c r="I49" s="1">
        <v>22</v>
      </c>
      <c r="J49" s="1">
        <v>365</v>
      </c>
      <c r="K49" s="1">
        <v>50</v>
      </c>
      <c r="L49" s="1">
        <v>14</v>
      </c>
      <c r="M49" s="1">
        <v>100</v>
      </c>
      <c r="N49" s="1">
        <v>10</v>
      </c>
      <c r="O49" s="1">
        <v>30</v>
      </c>
      <c r="P49" s="1">
        <v>10</v>
      </c>
      <c r="R49" s="1" t="s">
        <v>27</v>
      </c>
      <c r="S49" s="1" t="s">
        <v>39</v>
      </c>
      <c r="T49" s="1" t="s">
        <v>29</v>
      </c>
      <c r="U49" s="1" t="s">
        <v>30</v>
      </c>
      <c r="V49" s="1" t="s">
        <v>31</v>
      </c>
      <c r="W49" s="11">
        <f t="shared" si="11"/>
        <v>21</v>
      </c>
      <c r="X49" s="11">
        <f t="shared" si="12"/>
        <v>8</v>
      </c>
      <c r="Z49" s="14" t="str">
        <f t="shared" si="13"/>
        <v>2021-08-11T00:00:00</v>
      </c>
      <c r="AA49" s="11">
        <f t="shared" si="23"/>
        <v>22</v>
      </c>
      <c r="AB49" s="11">
        <f t="shared" si="24"/>
        <v>16</v>
      </c>
      <c r="AC49" s="14" t="str">
        <f t="shared" ca="1" si="14"/>
        <v/>
      </c>
      <c r="AD49" s="11" t="str">
        <f t="shared" si="15"/>
        <v/>
      </c>
      <c r="AE49" s="11" t="str">
        <f t="shared" si="25"/>
        <v/>
      </c>
      <c r="AF49" s="14" t="str">
        <f t="shared" si="16"/>
        <v>2021-08-02T00:00:00</v>
      </c>
      <c r="AG49" s="11">
        <f t="shared" si="26"/>
        <v>13</v>
      </c>
      <c r="AH49" s="11">
        <f t="shared" si="27"/>
        <v>10</v>
      </c>
      <c r="AJ49" s="11">
        <f t="shared" si="28"/>
        <v>10.1</v>
      </c>
      <c r="AK49" s="11">
        <f t="shared" si="29"/>
        <v>7.4</v>
      </c>
      <c r="AL49" s="11">
        <f t="shared" si="30"/>
        <v>12.4</v>
      </c>
      <c r="AN49" s="11">
        <f t="shared" ca="1" si="17"/>
        <v>0.12</v>
      </c>
      <c r="AO49" s="11">
        <v>0.2</v>
      </c>
      <c r="AR49" s="13">
        <v>44397</v>
      </c>
      <c r="AS49" s="13">
        <f t="shared" si="18"/>
        <v>44419</v>
      </c>
      <c r="AT49" s="13" t="str">
        <f t="shared" ca="1" si="19"/>
        <v/>
      </c>
      <c r="AU49" s="13">
        <f t="shared" si="20"/>
        <v>44410</v>
      </c>
      <c r="AV49" s="11">
        <f t="shared" si="31"/>
        <v>2.5</v>
      </c>
      <c r="AW49" s="11">
        <f t="shared" si="21"/>
        <v>3.75</v>
      </c>
      <c r="AX49" s="11">
        <v>-3.3233500036966124E-2</v>
      </c>
      <c r="AY49" s="1" t="str">
        <f t="shared" si="32"/>
        <v/>
      </c>
      <c r="AZ49" s="1" t="str">
        <f t="shared" si="33"/>
        <v/>
      </c>
      <c r="BA49" s="1" t="str">
        <f t="shared" ca="1" si="22"/>
        <v/>
      </c>
    </row>
    <row r="50" spans="1:53" x14ac:dyDescent="0.25">
      <c r="A50" s="1" t="s">
        <v>42</v>
      </c>
      <c r="B50" s="1" t="s">
        <v>78</v>
      </c>
      <c r="C50" s="1" t="s">
        <v>24</v>
      </c>
      <c r="D50" s="1">
        <v>31</v>
      </c>
      <c r="E50" s="1" t="s">
        <v>25</v>
      </c>
      <c r="F50" s="1">
        <v>38750</v>
      </c>
      <c r="G50" s="1" t="s">
        <v>26</v>
      </c>
      <c r="H50" s="1">
        <v>2</v>
      </c>
      <c r="I50" s="1">
        <v>11</v>
      </c>
      <c r="J50" s="1">
        <v>365</v>
      </c>
      <c r="K50" s="1">
        <v>50</v>
      </c>
      <c r="L50" s="1">
        <v>14</v>
      </c>
      <c r="M50" s="1">
        <v>100</v>
      </c>
      <c r="N50" s="1">
        <v>10</v>
      </c>
      <c r="O50" s="1">
        <v>30</v>
      </c>
      <c r="P50" s="1">
        <v>10</v>
      </c>
      <c r="R50" s="1" t="s">
        <v>27</v>
      </c>
      <c r="S50" s="1" t="s">
        <v>28</v>
      </c>
      <c r="T50" s="1" t="s">
        <v>29</v>
      </c>
      <c r="U50" s="1" t="s">
        <v>30</v>
      </c>
      <c r="V50" s="1" t="s">
        <v>31</v>
      </c>
      <c r="W50" s="11">
        <f t="shared" si="11"/>
        <v>21</v>
      </c>
      <c r="X50" s="11">
        <f t="shared" si="12"/>
        <v>7</v>
      </c>
      <c r="Z50" s="14" t="str">
        <f t="shared" si="13"/>
        <v>2021-07-31T00:00:00</v>
      </c>
      <c r="AA50" s="11">
        <f t="shared" si="23"/>
        <v>11</v>
      </c>
      <c r="AB50" s="11">
        <f t="shared" si="24"/>
        <v>15</v>
      </c>
      <c r="AC50" s="14" t="str">
        <f t="shared" ca="1" si="14"/>
        <v/>
      </c>
      <c r="AD50" s="11" t="str">
        <f t="shared" si="15"/>
        <v/>
      </c>
      <c r="AE50" s="11" t="str">
        <f t="shared" si="25"/>
        <v/>
      </c>
      <c r="AF50" s="14" t="str">
        <f t="shared" si="16"/>
        <v>2021-07-26T00:00:00</v>
      </c>
      <c r="AG50" s="11">
        <f t="shared" si="26"/>
        <v>6</v>
      </c>
      <c r="AH50" s="11">
        <f t="shared" si="27"/>
        <v>10</v>
      </c>
      <c r="AJ50" s="11">
        <f t="shared" si="28"/>
        <v>19.7</v>
      </c>
      <c r="AK50" s="11">
        <f t="shared" si="29"/>
        <v>13.5</v>
      </c>
      <c r="AL50" s="11">
        <f t="shared" si="30"/>
        <v>23.3</v>
      </c>
      <c r="AN50" s="11">
        <f t="shared" ca="1" si="17"/>
        <v>0.04</v>
      </c>
      <c r="AO50" s="11">
        <v>0.2</v>
      </c>
      <c r="AP50" s="11">
        <f ca="1">TRUNC(RAND()*0.1-0.05,3)</f>
        <v>4.5999999999999999E-2</v>
      </c>
      <c r="AR50" s="13">
        <v>44397</v>
      </c>
      <c r="AS50" s="13">
        <f t="shared" si="18"/>
        <v>44408</v>
      </c>
      <c r="AT50" s="13" t="str">
        <f t="shared" ca="1" si="19"/>
        <v/>
      </c>
      <c r="AU50" s="13">
        <f t="shared" si="20"/>
        <v>44403</v>
      </c>
      <c r="AV50" s="11">
        <f t="shared" si="31"/>
        <v>4.9000000000000004</v>
      </c>
      <c r="AW50" s="11">
        <f t="shared" si="21"/>
        <v>7.3500000000000005</v>
      </c>
      <c r="AX50" s="11">
        <v>-0.1656252795946882</v>
      </c>
      <c r="AY50" s="1" t="str">
        <f t="shared" si="32"/>
        <v/>
      </c>
      <c r="AZ50" s="1" t="str">
        <f t="shared" si="33"/>
        <v/>
      </c>
      <c r="BA50" s="1" t="str">
        <f t="shared" ca="1" si="22"/>
        <v/>
      </c>
    </row>
    <row r="51" spans="1:53" x14ac:dyDescent="0.25">
      <c r="A51" s="1" t="s">
        <v>43</v>
      </c>
      <c r="B51" s="1" t="s">
        <v>78</v>
      </c>
      <c r="C51" s="1" t="s">
        <v>24</v>
      </c>
      <c r="D51" s="1">
        <v>2</v>
      </c>
      <c r="E51" s="1" t="s">
        <v>25</v>
      </c>
      <c r="F51" s="1">
        <v>2500</v>
      </c>
      <c r="G51" s="1" t="s">
        <v>26</v>
      </c>
      <c r="H51" s="1">
        <v>2</v>
      </c>
      <c r="I51" s="1">
        <v>56</v>
      </c>
      <c r="J51" s="1">
        <v>365</v>
      </c>
      <c r="K51" s="1">
        <v>50</v>
      </c>
      <c r="L51" s="1">
        <v>14</v>
      </c>
      <c r="M51" s="1">
        <v>100</v>
      </c>
      <c r="N51" s="1">
        <v>10</v>
      </c>
      <c r="O51" s="1">
        <v>30</v>
      </c>
      <c r="P51" s="1">
        <v>10</v>
      </c>
      <c r="R51" s="1" t="s">
        <v>27</v>
      </c>
      <c r="S51" s="1" t="s">
        <v>35</v>
      </c>
      <c r="T51" s="1" t="s">
        <v>29</v>
      </c>
      <c r="U51" s="1" t="s">
        <v>30</v>
      </c>
      <c r="V51" s="1" t="s">
        <v>31</v>
      </c>
      <c r="W51" s="11">
        <f t="shared" si="11"/>
        <v>21</v>
      </c>
      <c r="X51" s="11">
        <f t="shared" si="12"/>
        <v>0</v>
      </c>
      <c r="Z51" s="14" t="str">
        <f t="shared" si="13"/>
        <v/>
      </c>
      <c r="AA51" s="11" t="str">
        <f t="shared" si="23"/>
        <v/>
      </c>
      <c r="AB51" s="11" t="str">
        <f t="shared" si="24"/>
        <v/>
      </c>
      <c r="AC51" s="14" t="str">
        <f t="shared" ca="1" si="14"/>
        <v>2021-08-06T00:00:00</v>
      </c>
      <c r="AD51" s="11">
        <f t="shared" ca="1" si="15"/>
        <v>17</v>
      </c>
      <c r="AE51" s="11">
        <f t="shared" si="25"/>
        <v>0</v>
      </c>
      <c r="AF51" s="14" t="str">
        <f t="shared" si="16"/>
        <v/>
      </c>
      <c r="AG51" s="11" t="str">
        <f t="shared" si="26"/>
        <v/>
      </c>
      <c r="AH51" s="11" t="str">
        <f t="shared" si="27"/>
        <v/>
      </c>
      <c r="AJ51" s="11">
        <f t="shared" si="28"/>
        <v>0.2</v>
      </c>
      <c r="AK51" s="11">
        <f t="shared" si="29"/>
        <v>0.2</v>
      </c>
      <c r="AL51" s="11">
        <f t="shared" si="30"/>
        <v>0.2</v>
      </c>
      <c r="AN51" s="11">
        <f t="shared" ca="1" si="17"/>
        <v>0.12</v>
      </c>
      <c r="AO51" s="11">
        <v>0.2</v>
      </c>
      <c r="AR51" s="13">
        <v>44397</v>
      </c>
      <c r="AS51" s="13" t="str">
        <f t="shared" si="18"/>
        <v/>
      </c>
      <c r="AT51" s="13">
        <f t="shared" ca="1" si="19"/>
        <v>44414</v>
      </c>
      <c r="AU51" s="13" t="str">
        <f t="shared" si="20"/>
        <v/>
      </c>
      <c r="AV51" s="11">
        <f t="shared" si="31"/>
        <v>0</v>
      </c>
      <c r="AW51" s="11">
        <f t="shared" si="21"/>
        <v>0</v>
      </c>
      <c r="AX51" s="11">
        <v>-0.85296619183988676</v>
      </c>
      <c r="AY51" s="1" t="str">
        <f t="shared" si="32"/>
        <v/>
      </c>
      <c r="AZ51" s="1" t="str">
        <f t="shared" si="33"/>
        <v/>
      </c>
      <c r="BA51" s="1" t="str">
        <f t="shared" ca="1" si="22"/>
        <v/>
      </c>
    </row>
    <row r="52" spans="1:53" x14ac:dyDescent="0.25">
      <c r="A52" s="1" t="s">
        <v>44</v>
      </c>
      <c r="B52" s="1" t="s">
        <v>78</v>
      </c>
      <c r="C52" s="1" t="s">
        <v>24</v>
      </c>
      <c r="D52" s="1">
        <v>41</v>
      </c>
      <c r="E52" s="1" t="s">
        <v>25</v>
      </c>
      <c r="F52" s="1">
        <v>51250</v>
      </c>
      <c r="G52" s="1" t="s">
        <v>26</v>
      </c>
      <c r="H52" s="1">
        <v>2</v>
      </c>
      <c r="I52" s="1">
        <v>32</v>
      </c>
      <c r="J52" s="1">
        <v>365</v>
      </c>
      <c r="K52" s="1">
        <v>50</v>
      </c>
      <c r="L52" s="1">
        <v>14</v>
      </c>
      <c r="M52" s="1">
        <v>100</v>
      </c>
      <c r="N52" s="1">
        <v>10</v>
      </c>
      <c r="O52" s="1">
        <v>30</v>
      </c>
      <c r="P52" s="1">
        <v>10</v>
      </c>
      <c r="R52" s="1" t="s">
        <v>27</v>
      </c>
      <c r="S52" s="1" t="s">
        <v>35</v>
      </c>
      <c r="T52" s="1" t="s">
        <v>29</v>
      </c>
      <c r="U52" s="1" t="s">
        <v>30</v>
      </c>
      <c r="V52" s="1" t="s">
        <v>31</v>
      </c>
      <c r="W52" s="11">
        <f t="shared" si="11"/>
        <v>21</v>
      </c>
      <c r="X52" s="11">
        <f t="shared" si="12"/>
        <v>10</v>
      </c>
      <c r="Z52" s="14" t="str">
        <f t="shared" si="13"/>
        <v/>
      </c>
      <c r="AA52" s="11" t="str">
        <f t="shared" si="23"/>
        <v/>
      </c>
      <c r="AB52" s="11" t="str">
        <f t="shared" si="24"/>
        <v/>
      </c>
      <c r="AC52" s="14" t="str">
        <f t="shared" ca="1" si="14"/>
        <v>2021-07-29T00:00:00</v>
      </c>
      <c r="AD52" s="11">
        <f t="shared" ca="1" si="15"/>
        <v>9</v>
      </c>
      <c r="AE52" s="11">
        <f t="shared" si="25"/>
        <v>13</v>
      </c>
      <c r="AF52" s="14" t="str">
        <f t="shared" si="16"/>
        <v/>
      </c>
      <c r="AG52" s="11" t="str">
        <f t="shared" si="26"/>
        <v/>
      </c>
      <c r="AH52" s="11" t="str">
        <f t="shared" si="27"/>
        <v/>
      </c>
      <c r="AJ52" s="11">
        <f t="shared" si="28"/>
        <v>8.9</v>
      </c>
      <c r="AK52" s="11">
        <f t="shared" si="29"/>
        <v>6</v>
      </c>
      <c r="AL52" s="11">
        <f t="shared" si="30"/>
        <v>10.4</v>
      </c>
      <c r="AN52" s="11">
        <f t="shared" ca="1" si="17"/>
        <v>0.03</v>
      </c>
      <c r="AO52" s="11">
        <v>0.2</v>
      </c>
      <c r="AR52" s="13">
        <v>44397</v>
      </c>
      <c r="AS52" s="13" t="str">
        <f t="shared" si="18"/>
        <v/>
      </c>
      <c r="AT52" s="13">
        <f t="shared" ca="1" si="19"/>
        <v>44406</v>
      </c>
      <c r="AU52" s="13" t="str">
        <f t="shared" si="20"/>
        <v/>
      </c>
      <c r="AV52" s="11">
        <f t="shared" si="31"/>
        <v>2.2000000000000002</v>
      </c>
      <c r="AW52" s="11">
        <f t="shared" si="21"/>
        <v>3.3000000000000003</v>
      </c>
      <c r="AX52" s="11">
        <v>-0.21107906412393396</v>
      </c>
      <c r="AY52" s="1" t="str">
        <f t="shared" si="32"/>
        <v/>
      </c>
      <c r="AZ52" s="1" t="str">
        <f t="shared" si="33"/>
        <v/>
      </c>
      <c r="BA52" s="1" t="str">
        <f t="shared" ca="1" si="22"/>
        <v/>
      </c>
    </row>
    <row r="53" spans="1:53" x14ac:dyDescent="0.25">
      <c r="A53" s="1" t="s">
        <v>45</v>
      </c>
      <c r="B53" s="1" t="s">
        <v>78</v>
      </c>
      <c r="C53" s="1" t="s">
        <v>24</v>
      </c>
      <c r="D53" s="1">
        <v>0</v>
      </c>
      <c r="E53" s="1" t="s">
        <v>25</v>
      </c>
      <c r="F53" s="1">
        <v>0</v>
      </c>
      <c r="G53" s="1" t="s">
        <v>26</v>
      </c>
      <c r="H53" s="1">
        <v>2</v>
      </c>
      <c r="I53" s="1">
        <v>46</v>
      </c>
      <c r="J53" s="1">
        <v>365</v>
      </c>
      <c r="K53" s="1">
        <v>50</v>
      </c>
      <c r="L53" s="1">
        <v>14</v>
      </c>
      <c r="M53" s="1">
        <v>100</v>
      </c>
      <c r="N53" s="1">
        <v>10</v>
      </c>
      <c r="O53" s="1">
        <v>30</v>
      </c>
      <c r="P53" s="1">
        <v>10</v>
      </c>
      <c r="R53" s="1" t="s">
        <v>27</v>
      </c>
      <c r="S53" s="1" t="s">
        <v>39</v>
      </c>
      <c r="T53" s="1" t="s">
        <v>29</v>
      </c>
      <c r="U53" s="1" t="s">
        <v>30</v>
      </c>
      <c r="V53" s="1" t="s">
        <v>31</v>
      </c>
      <c r="W53" s="11">
        <f t="shared" si="11"/>
        <v>21</v>
      </c>
      <c r="X53" s="11">
        <f t="shared" si="12"/>
        <v>0</v>
      </c>
      <c r="Z53" s="14" t="str">
        <f t="shared" si="13"/>
        <v/>
      </c>
      <c r="AA53" s="11" t="str">
        <f t="shared" si="23"/>
        <v/>
      </c>
      <c r="AB53" s="11" t="str">
        <f t="shared" si="24"/>
        <v/>
      </c>
      <c r="AC53" s="14" t="str">
        <f t="shared" ca="1" si="14"/>
        <v>2021-07-21T00:00:00</v>
      </c>
      <c r="AD53" s="11">
        <f t="shared" ca="1" si="15"/>
        <v>1</v>
      </c>
      <c r="AE53" s="11">
        <f t="shared" si="25"/>
        <v>0</v>
      </c>
      <c r="AF53" s="14" t="str">
        <f t="shared" si="16"/>
        <v/>
      </c>
      <c r="AG53" s="11" t="str">
        <f t="shared" si="26"/>
        <v/>
      </c>
      <c r="AH53" s="11" t="str">
        <f t="shared" si="27"/>
        <v/>
      </c>
      <c r="AJ53" s="11">
        <f t="shared" si="28"/>
        <v>0</v>
      </c>
      <c r="AK53" s="11">
        <f t="shared" si="29"/>
        <v>0</v>
      </c>
      <c r="AL53" s="11">
        <f t="shared" si="30"/>
        <v>0</v>
      </c>
      <c r="AN53" s="11">
        <f t="shared" ca="1" si="17"/>
        <v>0.12</v>
      </c>
      <c r="AO53" s="11">
        <v>0.2</v>
      </c>
      <c r="AR53" s="13">
        <v>44397</v>
      </c>
      <c r="AS53" s="13" t="str">
        <f t="shared" si="18"/>
        <v/>
      </c>
      <c r="AT53" s="13">
        <f t="shared" ca="1" si="19"/>
        <v>44398</v>
      </c>
      <c r="AU53" s="13" t="str">
        <f t="shared" si="20"/>
        <v/>
      </c>
      <c r="AV53" s="11">
        <f t="shared" si="31"/>
        <v>0</v>
      </c>
      <c r="AW53" s="11">
        <f t="shared" si="21"/>
        <v>0</v>
      </c>
      <c r="AX53" s="11">
        <v>-0.77458999700509334</v>
      </c>
      <c r="AY53" s="1" t="str">
        <f t="shared" si="32"/>
        <v/>
      </c>
      <c r="AZ53" s="1" t="str">
        <f t="shared" si="33"/>
        <v/>
      </c>
      <c r="BA53" s="1" t="str">
        <f t="shared" ca="1" si="22"/>
        <v/>
      </c>
    </row>
    <row r="54" spans="1:53" x14ac:dyDescent="0.25">
      <c r="A54" s="1" t="s">
        <v>46</v>
      </c>
      <c r="B54" s="1" t="s">
        <v>78</v>
      </c>
      <c r="C54" s="1" t="s">
        <v>24</v>
      </c>
      <c r="D54" s="1">
        <v>15</v>
      </c>
      <c r="E54" s="1" t="s">
        <v>25</v>
      </c>
      <c r="F54" s="1">
        <v>18750</v>
      </c>
      <c r="G54" s="1" t="s">
        <v>26</v>
      </c>
      <c r="H54" s="1">
        <v>2</v>
      </c>
      <c r="I54" s="1">
        <v>23</v>
      </c>
      <c r="J54" s="1">
        <v>365</v>
      </c>
      <c r="K54" s="1">
        <v>50</v>
      </c>
      <c r="L54" s="1">
        <v>14</v>
      </c>
      <c r="M54" s="1">
        <v>100</v>
      </c>
      <c r="N54" s="1">
        <v>10</v>
      </c>
      <c r="O54" s="1">
        <v>30</v>
      </c>
      <c r="P54" s="1">
        <v>10</v>
      </c>
      <c r="R54" s="1" t="s">
        <v>27</v>
      </c>
      <c r="S54" s="1" t="s">
        <v>39</v>
      </c>
      <c r="T54" s="1" t="s">
        <v>29</v>
      </c>
      <c r="U54" s="1" t="s">
        <v>30</v>
      </c>
      <c r="V54" s="1" t="s">
        <v>31</v>
      </c>
      <c r="W54" s="11">
        <f t="shared" si="11"/>
        <v>21</v>
      </c>
      <c r="X54" s="11">
        <f t="shared" si="12"/>
        <v>3</v>
      </c>
      <c r="Z54" s="14" t="str">
        <f t="shared" si="13"/>
        <v>2021-08-12T00:00:00</v>
      </c>
      <c r="AA54" s="11">
        <f t="shared" si="23"/>
        <v>23</v>
      </c>
      <c r="AB54" s="11">
        <f t="shared" si="24"/>
        <v>7</v>
      </c>
      <c r="AC54" s="14" t="str">
        <f t="shared" ca="1" si="14"/>
        <v/>
      </c>
      <c r="AD54" s="11" t="str">
        <f t="shared" si="15"/>
        <v/>
      </c>
      <c r="AE54" s="11" t="str">
        <f t="shared" si="25"/>
        <v/>
      </c>
      <c r="AF54" s="14" t="str">
        <f t="shared" si="16"/>
        <v>2021-08-02T00:00:00</v>
      </c>
      <c r="AG54" s="11">
        <f t="shared" si="26"/>
        <v>13</v>
      </c>
      <c r="AH54" s="11">
        <f t="shared" si="27"/>
        <v>5</v>
      </c>
      <c r="AJ54" s="11">
        <f t="shared" si="28"/>
        <v>4.5</v>
      </c>
      <c r="AK54" s="11">
        <f t="shared" si="29"/>
        <v>3.2</v>
      </c>
      <c r="AL54" s="11">
        <f t="shared" si="30"/>
        <v>5.4</v>
      </c>
      <c r="AN54" s="11">
        <f t="shared" ca="1" si="17"/>
        <v>0.16</v>
      </c>
      <c r="AO54" s="11">
        <v>0.2</v>
      </c>
      <c r="AR54" s="13">
        <v>44397</v>
      </c>
      <c r="AS54" s="13">
        <f t="shared" si="18"/>
        <v>44420</v>
      </c>
      <c r="AT54" s="13" t="str">
        <f t="shared" ca="1" si="19"/>
        <v/>
      </c>
      <c r="AU54" s="13">
        <f t="shared" si="20"/>
        <v>44410</v>
      </c>
      <c r="AV54" s="11">
        <f t="shared" si="31"/>
        <v>1.1000000000000001</v>
      </c>
      <c r="AW54" s="11">
        <f t="shared" si="21"/>
        <v>1.6500000000000001</v>
      </c>
      <c r="AX54" s="11">
        <v>-0.11480911604752531</v>
      </c>
      <c r="AY54" s="1" t="str">
        <f t="shared" si="32"/>
        <v/>
      </c>
      <c r="AZ54" s="1" t="str">
        <f t="shared" si="33"/>
        <v/>
      </c>
      <c r="BA54" s="1" t="str">
        <f t="shared" ca="1" si="22"/>
        <v/>
      </c>
    </row>
    <row r="55" spans="1:53" x14ac:dyDescent="0.25">
      <c r="A55" s="1" t="s">
        <v>47</v>
      </c>
      <c r="B55" s="1" t="s">
        <v>78</v>
      </c>
      <c r="C55" s="1" t="s">
        <v>24</v>
      </c>
      <c r="D55" s="1">
        <v>44</v>
      </c>
      <c r="E55" s="1" t="s">
        <v>25</v>
      </c>
      <c r="F55" s="1">
        <v>55000</v>
      </c>
      <c r="G55" s="1" t="s">
        <v>26</v>
      </c>
      <c r="H55" s="1">
        <v>2</v>
      </c>
      <c r="I55" s="1">
        <v>19</v>
      </c>
      <c r="J55" s="1">
        <v>365</v>
      </c>
      <c r="K55" s="1">
        <v>50</v>
      </c>
      <c r="L55" s="1">
        <v>14</v>
      </c>
      <c r="M55" s="1">
        <v>100</v>
      </c>
      <c r="N55" s="1">
        <v>10</v>
      </c>
      <c r="O55" s="1">
        <v>30</v>
      </c>
      <c r="P55" s="1">
        <v>10</v>
      </c>
      <c r="R55" s="1" t="s">
        <v>48</v>
      </c>
      <c r="S55" s="1" t="s">
        <v>35</v>
      </c>
      <c r="T55" s="1" t="s">
        <v>29</v>
      </c>
      <c r="U55" s="1" t="s">
        <v>30</v>
      </c>
      <c r="V55" s="1" t="s">
        <v>31</v>
      </c>
      <c r="W55" s="11">
        <f t="shared" si="11"/>
        <v>21</v>
      </c>
      <c r="X55" s="11">
        <f t="shared" si="12"/>
        <v>11</v>
      </c>
      <c r="Z55" s="14" t="str">
        <f t="shared" si="13"/>
        <v>2021-08-08T00:00:00</v>
      </c>
      <c r="AA55" s="11">
        <f t="shared" si="23"/>
        <v>19</v>
      </c>
      <c r="AB55" s="11">
        <f t="shared" si="24"/>
        <v>22</v>
      </c>
      <c r="AC55" s="14" t="str">
        <f t="shared" ca="1" si="14"/>
        <v/>
      </c>
      <c r="AD55" s="11" t="str">
        <f t="shared" si="15"/>
        <v/>
      </c>
      <c r="AE55" s="11" t="str">
        <f t="shared" si="25"/>
        <v/>
      </c>
      <c r="AF55" s="14" t="str">
        <f t="shared" si="16"/>
        <v>2021-07-31T00:00:00</v>
      </c>
      <c r="AG55" s="11">
        <f t="shared" si="26"/>
        <v>11</v>
      </c>
      <c r="AH55" s="11">
        <f t="shared" si="27"/>
        <v>14</v>
      </c>
      <c r="AJ55" s="11">
        <f t="shared" si="28"/>
        <v>16.2</v>
      </c>
      <c r="AK55" s="11">
        <f t="shared" si="29"/>
        <v>15.6</v>
      </c>
      <c r="AL55" s="11">
        <f t="shared" si="30"/>
        <v>23.6</v>
      </c>
      <c r="AN55" s="11">
        <f t="shared" ca="1" si="17"/>
        <v>0.17</v>
      </c>
      <c r="AO55" s="11">
        <v>0.2</v>
      </c>
      <c r="AR55" s="13">
        <v>44397</v>
      </c>
      <c r="AS55" s="13">
        <f t="shared" si="18"/>
        <v>44416</v>
      </c>
      <c r="AT55" s="13" t="str">
        <f t="shared" ca="1" si="19"/>
        <v/>
      </c>
      <c r="AU55" s="13">
        <f t="shared" si="20"/>
        <v>44408</v>
      </c>
      <c r="AV55" s="11">
        <f t="shared" si="31"/>
        <v>4</v>
      </c>
      <c r="AW55" s="11">
        <f t="shared" si="21"/>
        <v>6</v>
      </c>
      <c r="AX55" s="11">
        <v>0.583184189863307</v>
      </c>
      <c r="AY55" s="1" t="str">
        <f t="shared" si="32"/>
        <v/>
      </c>
      <c r="AZ55" s="1" t="str">
        <f t="shared" si="33"/>
        <v/>
      </c>
      <c r="BA55" s="1" t="str">
        <f t="shared" ca="1" si="22"/>
        <v/>
      </c>
    </row>
    <row r="56" spans="1:53" x14ac:dyDescent="0.25">
      <c r="A56" s="1" t="s">
        <v>49</v>
      </c>
      <c r="B56" s="1" t="s">
        <v>78</v>
      </c>
      <c r="C56" s="1" t="s">
        <v>24</v>
      </c>
      <c r="D56" s="1">
        <v>41</v>
      </c>
      <c r="E56" s="1" t="s">
        <v>25</v>
      </c>
      <c r="F56" s="1">
        <v>51250</v>
      </c>
      <c r="G56" s="1" t="s">
        <v>26</v>
      </c>
      <c r="H56" s="1">
        <v>2</v>
      </c>
      <c r="I56" s="1">
        <v>44</v>
      </c>
      <c r="J56" s="1">
        <v>365</v>
      </c>
      <c r="K56" s="1">
        <v>50</v>
      </c>
      <c r="L56" s="1">
        <v>14</v>
      </c>
      <c r="M56" s="1">
        <v>100</v>
      </c>
      <c r="N56" s="1">
        <v>10</v>
      </c>
      <c r="O56" s="1">
        <v>30</v>
      </c>
      <c r="P56" s="1">
        <v>10</v>
      </c>
      <c r="R56" s="1" t="s">
        <v>48</v>
      </c>
      <c r="S56" s="1" t="s">
        <v>28</v>
      </c>
      <c r="T56" s="1" t="s">
        <v>29</v>
      </c>
      <c r="U56" s="1" t="s">
        <v>30</v>
      </c>
      <c r="V56" s="1" t="s">
        <v>31</v>
      </c>
      <c r="W56" s="11">
        <f t="shared" si="11"/>
        <v>21</v>
      </c>
      <c r="X56" s="11">
        <f t="shared" si="12"/>
        <v>10</v>
      </c>
      <c r="Z56" s="14" t="str">
        <f t="shared" si="13"/>
        <v/>
      </c>
      <c r="AA56" s="11" t="str">
        <f t="shared" si="23"/>
        <v/>
      </c>
      <c r="AB56" s="11" t="str">
        <f t="shared" si="24"/>
        <v/>
      </c>
      <c r="AC56" s="14" t="str">
        <f t="shared" ca="1" si="14"/>
        <v>2021-08-12T00:00:00</v>
      </c>
      <c r="AD56" s="11">
        <f t="shared" ca="1" si="15"/>
        <v>23</v>
      </c>
      <c r="AE56" s="11">
        <f t="shared" si="25"/>
        <v>13</v>
      </c>
      <c r="AF56" s="14" t="str">
        <f t="shared" si="16"/>
        <v/>
      </c>
      <c r="AG56" s="11" t="str">
        <f t="shared" si="26"/>
        <v/>
      </c>
      <c r="AH56" s="11" t="str">
        <f t="shared" si="27"/>
        <v/>
      </c>
      <c r="AJ56" s="11">
        <f t="shared" si="28"/>
        <v>6.5</v>
      </c>
      <c r="AK56" s="11">
        <f t="shared" si="29"/>
        <v>7</v>
      </c>
      <c r="AL56" s="11">
        <f t="shared" si="30"/>
        <v>10.199999999999999</v>
      </c>
      <c r="AN56" s="11">
        <f t="shared" ca="1" si="17"/>
        <v>0.16</v>
      </c>
      <c r="AO56" s="11">
        <v>0.2</v>
      </c>
      <c r="AP56" s="11">
        <f ca="1">TRUNC(RAND()*0.1-0.05,3)</f>
        <v>2.8000000000000001E-2</v>
      </c>
      <c r="AR56" s="13">
        <v>44397</v>
      </c>
      <c r="AS56" s="13" t="str">
        <f t="shared" si="18"/>
        <v/>
      </c>
      <c r="AT56" s="13">
        <f t="shared" ca="1" si="19"/>
        <v>44420</v>
      </c>
      <c r="AU56" s="13" t="str">
        <f t="shared" si="20"/>
        <v/>
      </c>
      <c r="AV56" s="11">
        <f t="shared" si="31"/>
        <v>1.6</v>
      </c>
      <c r="AW56" s="11">
        <f t="shared" si="21"/>
        <v>2.4000000000000004</v>
      </c>
      <c r="AX56" s="11">
        <v>0.89615076928700987</v>
      </c>
      <c r="AY56" s="1">
        <f t="shared" si="32"/>
        <v>1</v>
      </c>
      <c r="AZ56" s="1" t="str">
        <f t="shared" si="33"/>
        <v/>
      </c>
      <c r="BA56" s="1" t="str">
        <f t="shared" ca="1" si="22"/>
        <v/>
      </c>
    </row>
    <row r="57" spans="1:53" x14ac:dyDescent="0.25">
      <c r="A57" s="1" t="s">
        <v>50</v>
      </c>
      <c r="B57" s="1" t="s">
        <v>78</v>
      </c>
      <c r="C57" s="1" t="s">
        <v>24</v>
      </c>
      <c r="D57" s="1">
        <v>39</v>
      </c>
      <c r="E57" s="1" t="s">
        <v>25</v>
      </c>
      <c r="F57" s="1">
        <v>48750</v>
      </c>
      <c r="G57" s="1" t="s">
        <v>26</v>
      </c>
      <c r="H57" s="1">
        <v>2</v>
      </c>
      <c r="I57" s="1">
        <v>34</v>
      </c>
      <c r="J57" s="1">
        <v>365</v>
      </c>
      <c r="K57" s="1">
        <v>50</v>
      </c>
      <c r="L57" s="1">
        <v>14</v>
      </c>
      <c r="M57" s="1">
        <v>100</v>
      </c>
      <c r="N57" s="1">
        <v>10</v>
      </c>
      <c r="O57" s="1">
        <v>30</v>
      </c>
      <c r="P57" s="1">
        <v>10</v>
      </c>
      <c r="R57" s="1" t="s">
        <v>48</v>
      </c>
      <c r="S57" s="1" t="s">
        <v>35</v>
      </c>
      <c r="T57" s="1" t="s">
        <v>29</v>
      </c>
      <c r="U57" s="1" t="s">
        <v>30</v>
      </c>
      <c r="V57" s="1" t="s">
        <v>31</v>
      </c>
      <c r="W57" s="11">
        <f t="shared" si="11"/>
        <v>21</v>
      </c>
      <c r="X57" s="11">
        <f t="shared" si="12"/>
        <v>9</v>
      </c>
      <c r="Z57" s="14" t="str">
        <f t="shared" si="13"/>
        <v/>
      </c>
      <c r="AA57" s="11" t="str">
        <f t="shared" si="23"/>
        <v/>
      </c>
      <c r="AB57" s="11" t="str">
        <f t="shared" si="24"/>
        <v/>
      </c>
      <c r="AC57" s="14" t="str">
        <f t="shared" ca="1" si="14"/>
        <v>2021-08-15T00:00:00</v>
      </c>
      <c r="AD57" s="11">
        <f t="shared" ca="1" si="15"/>
        <v>26</v>
      </c>
      <c r="AE57" s="11">
        <f t="shared" si="25"/>
        <v>13</v>
      </c>
      <c r="AF57" s="14" t="str">
        <f t="shared" si="16"/>
        <v/>
      </c>
      <c r="AG57" s="11" t="str">
        <f t="shared" si="26"/>
        <v/>
      </c>
      <c r="AH57" s="11" t="str">
        <f t="shared" si="27"/>
        <v/>
      </c>
      <c r="AJ57" s="11">
        <f t="shared" si="28"/>
        <v>8</v>
      </c>
      <c r="AK57" s="11">
        <f t="shared" si="29"/>
        <v>5</v>
      </c>
      <c r="AL57" s="11">
        <f t="shared" si="30"/>
        <v>9</v>
      </c>
      <c r="AN57" s="11">
        <f t="shared" ca="1" si="17"/>
        <v>0.2</v>
      </c>
      <c r="AO57" s="11">
        <v>0.2</v>
      </c>
      <c r="AR57" s="13">
        <v>44397</v>
      </c>
      <c r="AS57" s="13" t="str">
        <f t="shared" si="18"/>
        <v/>
      </c>
      <c r="AT57" s="13">
        <f t="shared" ca="1" si="19"/>
        <v>44423</v>
      </c>
      <c r="AU57" s="13" t="str">
        <f t="shared" si="20"/>
        <v/>
      </c>
      <c r="AV57" s="11">
        <f t="shared" si="31"/>
        <v>2</v>
      </c>
      <c r="AW57" s="11">
        <f t="shared" si="21"/>
        <v>3</v>
      </c>
      <c r="AX57" s="11">
        <v>-0.30329441703781268</v>
      </c>
      <c r="AY57" s="1" t="str">
        <f t="shared" si="32"/>
        <v/>
      </c>
      <c r="AZ57" s="1" t="str">
        <f t="shared" si="33"/>
        <v/>
      </c>
      <c r="BA57" s="1" t="str">
        <f t="shared" ca="1" si="22"/>
        <v/>
      </c>
    </row>
    <row r="58" spans="1:53" x14ac:dyDescent="0.25">
      <c r="A58" s="1" t="s">
        <v>51</v>
      </c>
      <c r="B58" s="1" t="s">
        <v>78</v>
      </c>
      <c r="C58" s="1" t="s">
        <v>24</v>
      </c>
      <c r="D58" s="1">
        <v>23</v>
      </c>
      <c r="E58" s="1" t="s">
        <v>25</v>
      </c>
      <c r="F58" s="1">
        <v>28750</v>
      </c>
      <c r="G58" s="1" t="s">
        <v>26</v>
      </c>
      <c r="H58" s="1">
        <v>2</v>
      </c>
      <c r="I58" s="1">
        <v>12</v>
      </c>
      <c r="J58" s="1">
        <v>365</v>
      </c>
      <c r="K58" s="1">
        <v>50</v>
      </c>
      <c r="L58" s="1">
        <v>14</v>
      </c>
      <c r="M58" s="1">
        <v>100</v>
      </c>
      <c r="N58" s="1">
        <v>10</v>
      </c>
      <c r="O58" s="1">
        <v>30</v>
      </c>
      <c r="P58" s="1">
        <v>10</v>
      </c>
      <c r="R58" s="1" t="s">
        <v>48</v>
      </c>
      <c r="S58" s="1" t="s">
        <v>39</v>
      </c>
      <c r="T58" s="1" t="s">
        <v>29</v>
      </c>
      <c r="U58" s="1" t="s">
        <v>30</v>
      </c>
      <c r="V58" s="1" t="s">
        <v>31</v>
      </c>
      <c r="W58" s="11">
        <f t="shared" si="11"/>
        <v>21</v>
      </c>
      <c r="X58" s="11">
        <f t="shared" si="12"/>
        <v>5</v>
      </c>
      <c r="Z58" s="14" t="str">
        <f t="shared" si="13"/>
        <v>2021-08-01T00:00:00</v>
      </c>
      <c r="AA58" s="11">
        <f t="shared" si="23"/>
        <v>12</v>
      </c>
      <c r="AB58" s="11">
        <f t="shared" si="24"/>
        <v>11</v>
      </c>
      <c r="AC58" s="14" t="str">
        <f t="shared" ca="1" si="14"/>
        <v/>
      </c>
      <c r="AD58" s="11" t="str">
        <f t="shared" si="15"/>
        <v/>
      </c>
      <c r="AE58" s="11" t="str">
        <f t="shared" si="25"/>
        <v/>
      </c>
      <c r="AF58" s="14" t="str">
        <f t="shared" si="16"/>
        <v>2021-07-27T00:00:00</v>
      </c>
      <c r="AG58" s="11">
        <f t="shared" si="26"/>
        <v>7</v>
      </c>
      <c r="AH58" s="11">
        <f t="shared" si="27"/>
        <v>7</v>
      </c>
      <c r="AJ58" s="11">
        <f t="shared" si="28"/>
        <v>13.4</v>
      </c>
      <c r="AK58" s="11">
        <f t="shared" si="29"/>
        <v>6.8</v>
      </c>
      <c r="AL58" s="11">
        <f t="shared" si="30"/>
        <v>13.4</v>
      </c>
      <c r="AN58" s="11">
        <f t="shared" ca="1" si="17"/>
        <v>0.01</v>
      </c>
      <c r="AO58" s="11">
        <v>0.2</v>
      </c>
      <c r="AR58" s="13">
        <v>44397</v>
      </c>
      <c r="AS58" s="13">
        <f t="shared" si="18"/>
        <v>44409</v>
      </c>
      <c r="AT58" s="13" t="str">
        <f t="shared" ca="1" si="19"/>
        <v/>
      </c>
      <c r="AU58" s="13">
        <f t="shared" si="20"/>
        <v>44404</v>
      </c>
      <c r="AV58" s="11">
        <f t="shared" si="31"/>
        <v>3.3</v>
      </c>
      <c r="AW58" s="11">
        <f t="shared" si="21"/>
        <v>4.9499999999999993</v>
      </c>
      <c r="AX58" s="11">
        <v>-0.64815201010447621</v>
      </c>
      <c r="AY58" s="1" t="str">
        <f t="shared" si="32"/>
        <v/>
      </c>
      <c r="AZ58" s="1" t="str">
        <f t="shared" si="33"/>
        <v/>
      </c>
      <c r="BA58" s="1" t="str">
        <f t="shared" ca="1" si="22"/>
        <v/>
      </c>
    </row>
    <row r="59" spans="1:53" x14ac:dyDescent="0.25">
      <c r="A59" s="1" t="s">
        <v>52</v>
      </c>
      <c r="B59" s="1" t="s">
        <v>78</v>
      </c>
      <c r="C59" s="1" t="s">
        <v>24</v>
      </c>
      <c r="D59" s="1">
        <v>38</v>
      </c>
      <c r="E59" s="1" t="s">
        <v>25</v>
      </c>
      <c r="F59" s="1">
        <v>47500</v>
      </c>
      <c r="G59" s="1" t="s">
        <v>26</v>
      </c>
      <c r="H59" s="1">
        <v>2</v>
      </c>
      <c r="I59" s="1">
        <v>47</v>
      </c>
      <c r="J59" s="1">
        <v>365</v>
      </c>
      <c r="K59" s="1">
        <v>50</v>
      </c>
      <c r="L59" s="1">
        <v>14</v>
      </c>
      <c r="M59" s="1">
        <v>100</v>
      </c>
      <c r="N59" s="1">
        <v>10</v>
      </c>
      <c r="O59" s="1">
        <v>30</v>
      </c>
      <c r="P59" s="1">
        <v>10</v>
      </c>
      <c r="R59" s="1" t="s">
        <v>48</v>
      </c>
      <c r="S59" s="1" t="s">
        <v>28</v>
      </c>
      <c r="T59" s="1" t="s">
        <v>29</v>
      </c>
      <c r="U59" s="1" t="s">
        <v>30</v>
      </c>
      <c r="V59" s="1" t="s">
        <v>31</v>
      </c>
      <c r="W59" s="11">
        <f t="shared" si="11"/>
        <v>21</v>
      </c>
      <c r="X59" s="11">
        <f t="shared" si="12"/>
        <v>9</v>
      </c>
      <c r="Z59" s="14" t="str">
        <f t="shared" si="13"/>
        <v/>
      </c>
      <c r="AA59" s="11" t="str">
        <f t="shared" si="23"/>
        <v/>
      </c>
      <c r="AB59" s="11" t="str">
        <f t="shared" si="24"/>
        <v/>
      </c>
      <c r="AC59" s="14" t="str">
        <f t="shared" ca="1" si="14"/>
        <v>2021-08-02T00:00:00</v>
      </c>
      <c r="AD59" s="11">
        <f t="shared" ca="1" si="15"/>
        <v>13</v>
      </c>
      <c r="AE59" s="11">
        <f t="shared" si="25"/>
        <v>12</v>
      </c>
      <c r="AF59" s="14" t="str">
        <f t="shared" si="16"/>
        <v/>
      </c>
      <c r="AG59" s="11" t="str">
        <f t="shared" si="26"/>
        <v/>
      </c>
      <c r="AH59" s="11" t="str">
        <f t="shared" si="27"/>
        <v/>
      </c>
      <c r="AJ59" s="11">
        <f t="shared" si="28"/>
        <v>5.6</v>
      </c>
      <c r="AK59" s="11">
        <f t="shared" si="29"/>
        <v>3.3</v>
      </c>
      <c r="AL59" s="11">
        <f t="shared" si="30"/>
        <v>6.1</v>
      </c>
      <c r="AN59" s="11">
        <f t="shared" ca="1" si="17"/>
        <v>0.18</v>
      </c>
      <c r="AO59" s="11">
        <v>0.2</v>
      </c>
      <c r="AR59" s="13">
        <v>44397</v>
      </c>
      <c r="AS59" s="13" t="str">
        <f t="shared" si="18"/>
        <v/>
      </c>
      <c r="AT59" s="13">
        <f t="shared" ca="1" si="19"/>
        <v>44410</v>
      </c>
      <c r="AU59" s="13" t="str">
        <f t="shared" si="20"/>
        <v/>
      </c>
      <c r="AV59" s="11">
        <f t="shared" si="31"/>
        <v>1.4</v>
      </c>
      <c r="AW59" s="11">
        <f t="shared" si="21"/>
        <v>2.0999999999999996</v>
      </c>
      <c r="AX59" s="11">
        <v>-0.41830700294484657</v>
      </c>
      <c r="AY59" s="1" t="str">
        <f t="shared" si="32"/>
        <v/>
      </c>
      <c r="AZ59" s="1" t="str">
        <f t="shared" si="33"/>
        <v/>
      </c>
      <c r="BA59" s="1" t="str">
        <f t="shared" ca="1" si="22"/>
        <v/>
      </c>
    </row>
    <row r="60" spans="1:53" x14ac:dyDescent="0.25">
      <c r="A60" s="1" t="s">
        <v>53</v>
      </c>
      <c r="B60" s="1" t="s">
        <v>78</v>
      </c>
      <c r="C60" s="1" t="s">
        <v>24</v>
      </c>
      <c r="D60" s="1">
        <v>39</v>
      </c>
      <c r="E60" s="1" t="s">
        <v>25</v>
      </c>
      <c r="F60" s="1">
        <v>48750</v>
      </c>
      <c r="G60" s="1" t="s">
        <v>26</v>
      </c>
      <c r="H60" s="1">
        <v>2</v>
      </c>
      <c r="I60" s="1">
        <v>45</v>
      </c>
      <c r="J60" s="1">
        <v>365</v>
      </c>
      <c r="K60" s="1">
        <v>50</v>
      </c>
      <c r="L60" s="1">
        <v>14</v>
      </c>
      <c r="M60" s="1">
        <v>100</v>
      </c>
      <c r="N60" s="1">
        <v>10</v>
      </c>
      <c r="O60" s="1">
        <v>30</v>
      </c>
      <c r="P60" s="1">
        <v>10</v>
      </c>
      <c r="R60" s="1" t="s">
        <v>48</v>
      </c>
      <c r="S60" s="1" t="s">
        <v>35</v>
      </c>
      <c r="T60" s="1" t="s">
        <v>29</v>
      </c>
      <c r="U60" s="1" t="s">
        <v>30</v>
      </c>
      <c r="V60" s="1" t="s">
        <v>31</v>
      </c>
      <c r="W60" s="11">
        <f t="shared" si="11"/>
        <v>21</v>
      </c>
      <c r="X60" s="11">
        <f t="shared" si="12"/>
        <v>9</v>
      </c>
      <c r="Z60" s="14" t="str">
        <f t="shared" si="13"/>
        <v/>
      </c>
      <c r="AA60" s="11" t="str">
        <f t="shared" si="23"/>
        <v/>
      </c>
      <c r="AB60" s="11" t="str">
        <f t="shared" si="24"/>
        <v/>
      </c>
      <c r="AC60" s="14" t="str">
        <f t="shared" ca="1" si="14"/>
        <v>2021-07-31T00:00:00</v>
      </c>
      <c r="AD60" s="11">
        <f t="shared" ca="1" si="15"/>
        <v>11</v>
      </c>
      <c r="AE60" s="11">
        <f t="shared" si="25"/>
        <v>13</v>
      </c>
      <c r="AF60" s="14" t="str">
        <f t="shared" si="16"/>
        <v/>
      </c>
      <c r="AG60" s="11" t="str">
        <f t="shared" si="26"/>
        <v/>
      </c>
      <c r="AH60" s="11" t="str">
        <f t="shared" si="27"/>
        <v/>
      </c>
      <c r="AJ60" s="11">
        <f t="shared" si="28"/>
        <v>6</v>
      </c>
      <c r="AK60" s="11">
        <f t="shared" si="29"/>
        <v>5.6</v>
      </c>
      <c r="AL60" s="11">
        <f t="shared" si="30"/>
        <v>8.6</v>
      </c>
      <c r="AN60" s="11">
        <f t="shared" ca="1" si="17"/>
        <v>0</v>
      </c>
      <c r="AO60" s="11">
        <v>0.2</v>
      </c>
      <c r="AR60" s="13">
        <v>44397</v>
      </c>
      <c r="AS60" s="13" t="str">
        <f t="shared" si="18"/>
        <v/>
      </c>
      <c r="AT60" s="13">
        <f t="shared" ca="1" si="19"/>
        <v>44408</v>
      </c>
      <c r="AU60" s="13" t="str">
        <f t="shared" si="20"/>
        <v/>
      </c>
      <c r="AV60" s="11">
        <f t="shared" si="31"/>
        <v>1.5</v>
      </c>
      <c r="AW60" s="11">
        <f t="shared" si="21"/>
        <v>2.25</v>
      </c>
      <c r="AX60" s="11">
        <v>0.51597578444251568</v>
      </c>
      <c r="AY60" s="1" t="str">
        <f t="shared" si="32"/>
        <v/>
      </c>
      <c r="AZ60" s="1" t="str">
        <f t="shared" si="33"/>
        <v/>
      </c>
      <c r="BA60" s="1" t="str">
        <f t="shared" ca="1" si="22"/>
        <v/>
      </c>
    </row>
    <row r="61" spans="1:53" x14ac:dyDescent="0.25">
      <c r="A61" s="1" t="s">
        <v>54</v>
      </c>
      <c r="B61" s="1" t="s">
        <v>78</v>
      </c>
      <c r="C61" s="1" t="s">
        <v>24</v>
      </c>
      <c r="D61" s="1">
        <v>6</v>
      </c>
      <c r="E61" s="1" t="s">
        <v>25</v>
      </c>
      <c r="F61" s="1">
        <v>7500</v>
      </c>
      <c r="G61" s="1" t="s">
        <v>26</v>
      </c>
      <c r="H61" s="1">
        <v>2</v>
      </c>
      <c r="I61" s="1">
        <v>39</v>
      </c>
      <c r="J61" s="1">
        <v>365</v>
      </c>
      <c r="K61" s="1">
        <v>50</v>
      </c>
      <c r="L61" s="1">
        <v>14</v>
      </c>
      <c r="M61" s="1">
        <v>100</v>
      </c>
      <c r="N61" s="1">
        <v>10</v>
      </c>
      <c r="O61" s="1">
        <v>30</v>
      </c>
      <c r="P61" s="1">
        <v>10</v>
      </c>
      <c r="R61" s="1" t="s">
        <v>48</v>
      </c>
      <c r="S61" s="1" t="s">
        <v>28</v>
      </c>
      <c r="T61" s="1" t="s">
        <v>29</v>
      </c>
      <c r="U61" s="1" t="s">
        <v>30</v>
      </c>
      <c r="V61" s="1" t="s">
        <v>31</v>
      </c>
      <c r="W61" s="11">
        <f t="shared" si="11"/>
        <v>21</v>
      </c>
      <c r="X61" s="11">
        <f t="shared" si="12"/>
        <v>1</v>
      </c>
      <c r="Z61" s="14" t="str">
        <f t="shared" si="13"/>
        <v/>
      </c>
      <c r="AA61" s="11" t="str">
        <f t="shared" si="23"/>
        <v/>
      </c>
      <c r="AB61" s="11" t="str">
        <f t="shared" si="24"/>
        <v/>
      </c>
      <c r="AC61" s="14" t="str">
        <f t="shared" ca="1" si="14"/>
        <v>2021-08-14T00:00:00</v>
      </c>
      <c r="AD61" s="11">
        <f t="shared" ca="1" si="15"/>
        <v>25</v>
      </c>
      <c r="AE61" s="11">
        <f t="shared" si="25"/>
        <v>2</v>
      </c>
      <c r="AF61" s="14" t="str">
        <f t="shared" si="16"/>
        <v/>
      </c>
      <c r="AG61" s="11" t="str">
        <f t="shared" si="26"/>
        <v/>
      </c>
      <c r="AH61" s="11" t="str">
        <f t="shared" si="27"/>
        <v/>
      </c>
      <c r="AJ61" s="11">
        <f t="shared" si="28"/>
        <v>1</v>
      </c>
      <c r="AK61" s="11">
        <f t="shared" si="29"/>
        <v>0.7</v>
      </c>
      <c r="AL61" s="11">
        <f t="shared" si="30"/>
        <v>1.1000000000000001</v>
      </c>
      <c r="AN61" s="11">
        <f t="shared" ca="1" si="17"/>
        <v>0.18</v>
      </c>
      <c r="AO61" s="11">
        <v>0.2</v>
      </c>
      <c r="AR61" s="13">
        <v>44397</v>
      </c>
      <c r="AS61" s="13" t="str">
        <f t="shared" si="18"/>
        <v/>
      </c>
      <c r="AT61" s="13">
        <f t="shared" ca="1" si="19"/>
        <v>44422</v>
      </c>
      <c r="AU61" s="13" t="str">
        <f t="shared" si="20"/>
        <v/>
      </c>
      <c r="AV61" s="11">
        <f t="shared" si="31"/>
        <v>0.2</v>
      </c>
      <c r="AW61" s="11">
        <f t="shared" si="21"/>
        <v>0.30000000000000004</v>
      </c>
      <c r="AX61" s="11">
        <v>-0.32340111711315611</v>
      </c>
      <c r="AY61" s="1" t="str">
        <f t="shared" si="32"/>
        <v/>
      </c>
      <c r="AZ61" s="1" t="str">
        <f t="shared" si="33"/>
        <v/>
      </c>
      <c r="BA61" s="1" t="str">
        <f t="shared" ca="1" si="22"/>
        <v/>
      </c>
    </row>
    <row r="62" spans="1:53" x14ac:dyDescent="0.25">
      <c r="A62" s="1" t="s">
        <v>55</v>
      </c>
      <c r="B62" s="1" t="s">
        <v>78</v>
      </c>
      <c r="C62" s="1" t="s">
        <v>24</v>
      </c>
      <c r="D62" s="1">
        <v>32</v>
      </c>
      <c r="E62" s="1" t="s">
        <v>25</v>
      </c>
      <c r="F62" s="1">
        <v>40000</v>
      </c>
      <c r="G62" s="1" t="s">
        <v>26</v>
      </c>
      <c r="H62" s="1">
        <v>2</v>
      </c>
      <c r="I62" s="1">
        <v>13</v>
      </c>
      <c r="J62" s="1">
        <v>365</v>
      </c>
      <c r="K62" s="1">
        <v>50</v>
      </c>
      <c r="L62" s="1">
        <v>14</v>
      </c>
      <c r="M62" s="1">
        <v>100</v>
      </c>
      <c r="N62" s="1">
        <v>10</v>
      </c>
      <c r="O62" s="1">
        <v>30</v>
      </c>
      <c r="P62" s="1">
        <v>10</v>
      </c>
      <c r="R62" s="1" t="s">
        <v>48</v>
      </c>
      <c r="S62" s="1" t="s">
        <v>28</v>
      </c>
      <c r="T62" s="1" t="s">
        <v>29</v>
      </c>
      <c r="U62" s="1" t="s">
        <v>30</v>
      </c>
      <c r="V62" s="1" t="s">
        <v>31</v>
      </c>
      <c r="W62" s="11">
        <f t="shared" si="11"/>
        <v>21</v>
      </c>
      <c r="X62" s="11">
        <f t="shared" si="12"/>
        <v>8</v>
      </c>
      <c r="Z62" s="14" t="str">
        <f t="shared" si="13"/>
        <v>2021-08-02T00:00:00</v>
      </c>
      <c r="AA62" s="11">
        <f t="shared" si="23"/>
        <v>13</v>
      </c>
      <c r="AB62" s="11">
        <f t="shared" si="24"/>
        <v>16</v>
      </c>
      <c r="AC62" s="14" t="str">
        <f t="shared" ca="1" si="14"/>
        <v/>
      </c>
      <c r="AD62" s="11" t="str">
        <f t="shared" si="15"/>
        <v/>
      </c>
      <c r="AE62" s="11" t="str">
        <f t="shared" si="25"/>
        <v/>
      </c>
      <c r="AF62" s="14" t="str">
        <f t="shared" si="16"/>
        <v>2021-07-27T00:00:00</v>
      </c>
      <c r="AG62" s="11">
        <f t="shared" si="26"/>
        <v>7</v>
      </c>
      <c r="AH62" s="11">
        <f t="shared" si="27"/>
        <v>10</v>
      </c>
      <c r="AJ62" s="11">
        <f t="shared" si="28"/>
        <v>17.2</v>
      </c>
      <c r="AK62" s="11">
        <f t="shared" si="29"/>
        <v>8.1</v>
      </c>
      <c r="AL62" s="11">
        <f t="shared" si="30"/>
        <v>16.7</v>
      </c>
      <c r="AN62" s="11">
        <f t="shared" ca="1" si="17"/>
        <v>0.12</v>
      </c>
      <c r="AO62" s="11">
        <v>0.2</v>
      </c>
      <c r="AR62" s="13">
        <v>44397</v>
      </c>
      <c r="AS62" s="13">
        <f t="shared" si="18"/>
        <v>44410</v>
      </c>
      <c r="AT62" s="13" t="str">
        <f t="shared" ca="1" si="19"/>
        <v/>
      </c>
      <c r="AU62" s="13">
        <f t="shared" si="20"/>
        <v>44404</v>
      </c>
      <c r="AV62" s="11">
        <f t="shared" si="31"/>
        <v>4.3</v>
      </c>
      <c r="AW62" s="11">
        <f t="shared" si="21"/>
        <v>6.4499999999999993</v>
      </c>
      <c r="AX62" s="11">
        <v>-0.7303391853432637</v>
      </c>
      <c r="AY62" s="1" t="str">
        <f t="shared" si="32"/>
        <v/>
      </c>
      <c r="AZ62" s="1">
        <f t="shared" si="33"/>
        <v>1</v>
      </c>
      <c r="BA62" s="1" t="str">
        <f t="shared" ca="1" si="22"/>
        <v/>
      </c>
    </row>
    <row r="63" spans="1:53" x14ac:dyDescent="0.25">
      <c r="A63" s="1" t="s">
        <v>56</v>
      </c>
      <c r="B63" s="1" t="s">
        <v>78</v>
      </c>
      <c r="C63" s="1" t="s">
        <v>24</v>
      </c>
      <c r="D63" s="1">
        <v>40</v>
      </c>
      <c r="E63" s="1" t="s">
        <v>25</v>
      </c>
      <c r="F63" s="1">
        <v>50000</v>
      </c>
      <c r="G63" s="1" t="s">
        <v>26</v>
      </c>
      <c r="H63" s="1">
        <v>2</v>
      </c>
      <c r="I63" s="1">
        <v>39</v>
      </c>
      <c r="J63" s="1">
        <v>365</v>
      </c>
      <c r="K63" s="1">
        <v>50</v>
      </c>
      <c r="L63" s="1">
        <v>14</v>
      </c>
      <c r="M63" s="1">
        <v>100</v>
      </c>
      <c r="N63" s="1">
        <v>10</v>
      </c>
      <c r="O63" s="1">
        <v>30</v>
      </c>
      <c r="P63" s="1">
        <v>10</v>
      </c>
      <c r="R63" s="1" t="s">
        <v>48</v>
      </c>
      <c r="S63" s="1" t="s">
        <v>35</v>
      </c>
      <c r="T63" s="1" t="s">
        <v>29</v>
      </c>
      <c r="U63" s="1" t="s">
        <v>30</v>
      </c>
      <c r="V63" s="1" t="s">
        <v>31</v>
      </c>
      <c r="W63" s="11">
        <f t="shared" si="11"/>
        <v>21</v>
      </c>
      <c r="X63" s="11">
        <f t="shared" si="12"/>
        <v>10</v>
      </c>
      <c r="Z63" s="14" t="str">
        <f t="shared" si="13"/>
        <v/>
      </c>
      <c r="AA63" s="11" t="str">
        <f t="shared" si="23"/>
        <v/>
      </c>
      <c r="AB63" s="11" t="str">
        <f t="shared" si="24"/>
        <v/>
      </c>
      <c r="AC63" s="14" t="str">
        <f t="shared" ca="1" si="14"/>
        <v>2021-08-07T00:00:00</v>
      </c>
      <c r="AD63" s="11">
        <f t="shared" ca="1" si="15"/>
        <v>18</v>
      </c>
      <c r="AE63" s="11">
        <f t="shared" si="25"/>
        <v>13</v>
      </c>
      <c r="AF63" s="14" t="str">
        <f t="shared" si="16"/>
        <v/>
      </c>
      <c r="AG63" s="11" t="str">
        <f t="shared" si="26"/>
        <v/>
      </c>
      <c r="AH63" s="11" t="str">
        <f t="shared" si="27"/>
        <v/>
      </c>
      <c r="AJ63" s="11">
        <f t="shared" si="28"/>
        <v>7.1</v>
      </c>
      <c r="AK63" s="11">
        <f t="shared" si="29"/>
        <v>4.3</v>
      </c>
      <c r="AL63" s="11">
        <f t="shared" si="30"/>
        <v>7.7</v>
      </c>
      <c r="AN63" s="11">
        <f t="shared" ca="1" si="17"/>
        <v>0.17</v>
      </c>
      <c r="AO63" s="11">
        <v>0.2</v>
      </c>
      <c r="AR63" s="13">
        <v>44397</v>
      </c>
      <c r="AS63" s="13" t="str">
        <f t="shared" si="18"/>
        <v/>
      </c>
      <c r="AT63" s="13">
        <f t="shared" ca="1" si="19"/>
        <v>44415</v>
      </c>
      <c r="AU63" s="13" t="str">
        <f t="shared" si="20"/>
        <v/>
      </c>
      <c r="AV63" s="11">
        <f t="shared" si="31"/>
        <v>1.7</v>
      </c>
      <c r="AW63" s="11">
        <f t="shared" si="21"/>
        <v>2.5499999999999998</v>
      </c>
      <c r="AX63" s="11">
        <v>-0.40674402042148738</v>
      </c>
      <c r="AY63" s="1" t="str">
        <f t="shared" si="32"/>
        <v/>
      </c>
      <c r="AZ63" s="1" t="str">
        <f t="shared" si="33"/>
        <v/>
      </c>
      <c r="BA63" s="1" t="str">
        <f t="shared" ca="1" si="22"/>
        <v/>
      </c>
    </row>
    <row r="64" spans="1:53" x14ac:dyDescent="0.25">
      <c r="A64" s="1" t="s">
        <v>57</v>
      </c>
      <c r="B64" s="1" t="s">
        <v>78</v>
      </c>
      <c r="C64" s="1" t="s">
        <v>24</v>
      </c>
      <c r="D64" s="1">
        <v>16</v>
      </c>
      <c r="E64" s="1" t="s">
        <v>25</v>
      </c>
      <c r="F64" s="1">
        <v>20000</v>
      </c>
      <c r="G64" s="1" t="s">
        <v>26</v>
      </c>
      <c r="H64" s="1">
        <v>2</v>
      </c>
      <c r="I64" s="1">
        <v>43</v>
      </c>
      <c r="J64" s="1">
        <v>365</v>
      </c>
      <c r="K64" s="1">
        <v>50</v>
      </c>
      <c r="L64" s="1">
        <v>14</v>
      </c>
      <c r="M64" s="1">
        <v>100</v>
      </c>
      <c r="N64" s="1">
        <v>10</v>
      </c>
      <c r="O64" s="1">
        <v>30</v>
      </c>
      <c r="P64" s="1">
        <v>10</v>
      </c>
      <c r="R64" s="1" t="s">
        <v>48</v>
      </c>
      <c r="S64" s="1" t="s">
        <v>28</v>
      </c>
      <c r="T64" s="1" t="s">
        <v>29</v>
      </c>
      <c r="U64" s="1" t="s">
        <v>30</v>
      </c>
      <c r="V64" s="1" t="s">
        <v>31</v>
      </c>
      <c r="W64" s="11">
        <f t="shared" si="11"/>
        <v>21</v>
      </c>
      <c r="X64" s="11">
        <f t="shared" si="12"/>
        <v>4</v>
      </c>
      <c r="Z64" s="14" t="str">
        <f t="shared" si="13"/>
        <v/>
      </c>
      <c r="AA64" s="11" t="str">
        <f t="shared" si="23"/>
        <v/>
      </c>
      <c r="AB64" s="11" t="str">
        <f t="shared" si="24"/>
        <v/>
      </c>
      <c r="AC64" s="14" t="str">
        <f t="shared" ca="1" si="14"/>
        <v>2021-07-31T00:00:00</v>
      </c>
      <c r="AD64" s="11">
        <f t="shared" ca="1" si="15"/>
        <v>11</v>
      </c>
      <c r="AE64" s="11">
        <f t="shared" si="25"/>
        <v>5</v>
      </c>
      <c r="AF64" s="14" t="str">
        <f t="shared" si="16"/>
        <v/>
      </c>
      <c r="AG64" s="11" t="str">
        <f t="shared" si="26"/>
        <v/>
      </c>
      <c r="AH64" s="11" t="str">
        <f t="shared" si="27"/>
        <v/>
      </c>
      <c r="AJ64" s="11">
        <f t="shared" si="28"/>
        <v>2.6</v>
      </c>
      <c r="AK64" s="11">
        <f t="shared" si="29"/>
        <v>1.2</v>
      </c>
      <c r="AL64" s="11">
        <f t="shared" si="30"/>
        <v>2.4</v>
      </c>
      <c r="AN64" s="11">
        <f t="shared" ca="1" si="17"/>
        <v>0.14000000000000001</v>
      </c>
      <c r="AO64" s="11">
        <v>0.2</v>
      </c>
      <c r="AP64" s="11">
        <f ca="1">TRUNC(RAND()*0.1-0.05,3)</f>
        <v>1.2E-2</v>
      </c>
      <c r="AR64" s="13">
        <v>44397</v>
      </c>
      <c r="AS64" s="13" t="str">
        <f t="shared" si="18"/>
        <v/>
      </c>
      <c r="AT64" s="13">
        <f t="shared" ca="1" si="19"/>
        <v>44408</v>
      </c>
      <c r="AU64" s="13" t="str">
        <f t="shared" si="20"/>
        <v/>
      </c>
      <c r="AV64" s="11">
        <f t="shared" si="31"/>
        <v>0.6</v>
      </c>
      <c r="AW64" s="11">
        <f t="shared" si="21"/>
        <v>0.89999999999999991</v>
      </c>
      <c r="AX64" s="11">
        <v>-0.8607996677153078</v>
      </c>
      <c r="AY64" s="1" t="str">
        <f t="shared" si="32"/>
        <v/>
      </c>
      <c r="AZ64" s="1">
        <f t="shared" si="33"/>
        <v>1</v>
      </c>
      <c r="BA64" s="1" t="str">
        <f t="shared" ca="1" si="22"/>
        <v/>
      </c>
    </row>
    <row r="65" spans="1:53" x14ac:dyDescent="0.25">
      <c r="A65" s="1" t="s">
        <v>58</v>
      </c>
      <c r="B65" s="1" t="s">
        <v>78</v>
      </c>
      <c r="C65" s="1" t="s">
        <v>24</v>
      </c>
      <c r="D65" s="1">
        <v>38</v>
      </c>
      <c r="E65" s="1" t="s">
        <v>25</v>
      </c>
      <c r="F65" s="1">
        <v>47500</v>
      </c>
      <c r="G65" s="1" t="s">
        <v>26</v>
      </c>
      <c r="H65" s="1">
        <v>2</v>
      </c>
      <c r="I65" s="1">
        <v>20</v>
      </c>
      <c r="J65" s="1">
        <v>365</v>
      </c>
      <c r="K65" s="1">
        <v>50</v>
      </c>
      <c r="L65" s="1">
        <v>14</v>
      </c>
      <c r="M65" s="1">
        <v>100</v>
      </c>
      <c r="N65" s="1">
        <v>10</v>
      </c>
      <c r="O65" s="1">
        <v>30</v>
      </c>
      <c r="P65" s="1">
        <v>10</v>
      </c>
      <c r="R65" s="1" t="s">
        <v>48</v>
      </c>
      <c r="S65" s="1" t="s">
        <v>35</v>
      </c>
      <c r="T65" s="1" t="s">
        <v>29</v>
      </c>
      <c r="U65" s="1" t="s">
        <v>30</v>
      </c>
      <c r="V65" s="1" t="s">
        <v>31</v>
      </c>
      <c r="W65" s="11">
        <f t="shared" si="11"/>
        <v>21</v>
      </c>
      <c r="X65" s="11">
        <f t="shared" si="12"/>
        <v>9</v>
      </c>
      <c r="Z65" s="14" t="str">
        <f t="shared" si="13"/>
        <v>2021-08-09T00:00:00</v>
      </c>
      <c r="AA65" s="11">
        <f t="shared" si="23"/>
        <v>20</v>
      </c>
      <c r="AB65" s="11">
        <f t="shared" si="24"/>
        <v>19</v>
      </c>
      <c r="AC65" s="14" t="str">
        <f t="shared" ca="1" si="14"/>
        <v/>
      </c>
      <c r="AD65" s="11" t="str">
        <f t="shared" si="15"/>
        <v/>
      </c>
      <c r="AE65" s="11" t="str">
        <f t="shared" si="25"/>
        <v/>
      </c>
      <c r="AF65" s="14" t="str">
        <f t="shared" si="16"/>
        <v>2021-08-01T00:00:00</v>
      </c>
      <c r="AG65" s="11">
        <f t="shared" si="26"/>
        <v>12</v>
      </c>
      <c r="AH65" s="11">
        <f t="shared" si="27"/>
        <v>12</v>
      </c>
      <c r="AJ65" s="11">
        <f t="shared" si="28"/>
        <v>13.3</v>
      </c>
      <c r="AK65" s="11">
        <f t="shared" si="29"/>
        <v>13.6</v>
      </c>
      <c r="AL65" s="11">
        <f t="shared" si="30"/>
        <v>20.2</v>
      </c>
      <c r="AN65" s="11">
        <f t="shared" ca="1" si="17"/>
        <v>0.23</v>
      </c>
      <c r="AO65" s="11">
        <v>0.2</v>
      </c>
      <c r="AP65" s="11">
        <f ca="1">TRUNC(RAND()*0.1-0.05,3)</f>
        <v>-2.3E-2</v>
      </c>
      <c r="AR65" s="13">
        <v>44397</v>
      </c>
      <c r="AS65" s="13">
        <f t="shared" si="18"/>
        <v>44417</v>
      </c>
      <c r="AT65" s="13" t="str">
        <f t="shared" ca="1" si="19"/>
        <v/>
      </c>
      <c r="AU65" s="13">
        <f t="shared" si="20"/>
        <v>44409</v>
      </c>
      <c r="AV65" s="11">
        <f t="shared" si="31"/>
        <v>3.3</v>
      </c>
      <c r="AW65" s="11">
        <f t="shared" si="21"/>
        <v>4.9499999999999993</v>
      </c>
      <c r="AX65" s="11">
        <v>0.74719031430967098</v>
      </c>
      <c r="AY65" s="1">
        <f t="shared" si="32"/>
        <v>1</v>
      </c>
      <c r="AZ65" s="1" t="str">
        <f t="shared" si="33"/>
        <v/>
      </c>
      <c r="BA65" s="1">
        <f t="shared" ca="1" si="22"/>
        <v>1</v>
      </c>
    </row>
    <row r="66" spans="1:53" x14ac:dyDescent="0.25">
      <c r="A66" s="1" t="s">
        <v>59</v>
      </c>
      <c r="B66" s="1" t="s">
        <v>78</v>
      </c>
      <c r="C66" s="1" t="s">
        <v>24</v>
      </c>
      <c r="D66" s="1">
        <v>45</v>
      </c>
      <c r="E66" s="1" t="s">
        <v>25</v>
      </c>
      <c r="F66" s="1">
        <v>65250</v>
      </c>
      <c r="G66" s="1" t="s">
        <v>26</v>
      </c>
      <c r="H66" s="1">
        <v>2</v>
      </c>
      <c r="I66" s="1">
        <v>37</v>
      </c>
      <c r="J66" s="1">
        <v>365</v>
      </c>
      <c r="K66" s="1">
        <v>50</v>
      </c>
      <c r="L66" s="1">
        <v>14</v>
      </c>
      <c r="M66" s="1">
        <v>100</v>
      </c>
      <c r="N66" s="1">
        <v>10</v>
      </c>
      <c r="O66" s="1">
        <v>30</v>
      </c>
      <c r="P66" s="1">
        <v>10</v>
      </c>
      <c r="R66" s="1" t="s">
        <v>60</v>
      </c>
      <c r="S66" s="1" t="s">
        <v>35</v>
      </c>
      <c r="T66" s="1" t="s">
        <v>29</v>
      </c>
      <c r="U66" s="1" t="s">
        <v>30</v>
      </c>
      <c r="V66" s="1" t="s">
        <v>31</v>
      </c>
      <c r="W66" s="11">
        <f t="shared" si="11"/>
        <v>21</v>
      </c>
      <c r="X66" s="11">
        <f t="shared" si="12"/>
        <v>11</v>
      </c>
      <c r="Z66" s="14" t="str">
        <f t="shared" si="13"/>
        <v/>
      </c>
      <c r="AA66" s="11" t="str">
        <f t="shared" ref="AA66:AA97" si="34">IF(I66&lt;=30,I66,"")</f>
        <v/>
      </c>
      <c r="AB66" s="11" t="str">
        <f t="shared" ref="AB66:AB97" si="35">IF(I66&lt;=30,INT(D66/2),"")</f>
        <v/>
      </c>
      <c r="AC66" s="14" t="str">
        <f t="shared" ca="1" si="14"/>
        <v>2021-08-10T00:00:00</v>
      </c>
      <c r="AD66" s="11">
        <f t="shared" ca="1" si="15"/>
        <v>21</v>
      </c>
      <c r="AE66" s="11">
        <f t="shared" ref="AE66:AE97" si="36">IF(I66&gt;30,INT(D66/3),"")</f>
        <v>15</v>
      </c>
      <c r="AF66" s="14" t="str">
        <f t="shared" si="16"/>
        <v/>
      </c>
      <c r="AG66" s="11" t="str">
        <f t="shared" ref="AG66:AG97" si="37">IF(I66&lt;=30,INT(I66*0.6),"")</f>
        <v/>
      </c>
      <c r="AH66" s="11" t="str">
        <f t="shared" ref="AH66:AH97" si="38">IF(I66&lt;=30,INT(D66/3),"")</f>
        <v/>
      </c>
      <c r="AJ66" s="11">
        <f t="shared" ref="AJ66:AJ97" si="39">TRUNC(7*D66/I66,1)</f>
        <v>8.5</v>
      </c>
      <c r="AK66" s="11">
        <f t="shared" ref="AK66:AK97" si="40">TRUNC(AJ66-AV66+AW66*AX66,1)</f>
        <v>7.7</v>
      </c>
      <c r="AL66" s="11">
        <f t="shared" ref="AL66:AL97" si="41">TRUNC(AJ66+AV66+AW66*AX66,1)</f>
        <v>11.9</v>
      </c>
      <c r="AN66" s="11">
        <f t="shared" ca="1" si="17"/>
        <v>0.04</v>
      </c>
      <c r="AO66" s="11">
        <v>0.2</v>
      </c>
      <c r="AR66" s="13">
        <v>44397</v>
      </c>
      <c r="AS66" s="13" t="str">
        <f t="shared" si="18"/>
        <v/>
      </c>
      <c r="AT66" s="13">
        <f t="shared" ca="1" si="19"/>
        <v>44418</v>
      </c>
      <c r="AU66" s="13" t="str">
        <f t="shared" si="20"/>
        <v/>
      </c>
      <c r="AV66" s="11">
        <f t="shared" ref="AV66:AV97" si="42">TRUNC(AJ66*0.25,1)</f>
        <v>2.1</v>
      </c>
      <c r="AW66" s="11">
        <f t="shared" si="21"/>
        <v>3.1500000000000004</v>
      </c>
      <c r="AX66" s="11">
        <v>0.42691560749903457</v>
      </c>
      <c r="AY66" s="1" t="str">
        <f t="shared" ref="AY66:AY97" si="43">IF(AJ66&lt;AK66,1,"")</f>
        <v/>
      </c>
      <c r="AZ66" s="1" t="str">
        <f t="shared" ref="AZ66:AZ97" si="44">IF(AJ66&gt;AL66,1,"")</f>
        <v/>
      </c>
      <c r="BA66" s="1" t="str">
        <f t="shared" ca="1" si="22"/>
        <v/>
      </c>
    </row>
    <row r="67" spans="1:53" x14ac:dyDescent="0.25">
      <c r="A67" s="1" t="s">
        <v>61</v>
      </c>
      <c r="B67" s="1" t="s">
        <v>78</v>
      </c>
      <c r="C67" s="1" t="s">
        <v>24</v>
      </c>
      <c r="D67" s="1">
        <v>7</v>
      </c>
      <c r="E67" s="1" t="s">
        <v>25</v>
      </c>
      <c r="F67" s="1">
        <v>10150</v>
      </c>
      <c r="G67" s="1" t="s">
        <v>26</v>
      </c>
      <c r="H67" s="1">
        <v>2</v>
      </c>
      <c r="I67" s="1">
        <v>58</v>
      </c>
      <c r="J67" s="1">
        <v>365</v>
      </c>
      <c r="K67" s="1">
        <v>50</v>
      </c>
      <c r="L67" s="1">
        <v>14</v>
      </c>
      <c r="M67" s="1">
        <v>100</v>
      </c>
      <c r="N67" s="1">
        <v>10</v>
      </c>
      <c r="O67" s="1">
        <v>30</v>
      </c>
      <c r="P67" s="1">
        <v>10</v>
      </c>
      <c r="R67" s="1" t="s">
        <v>60</v>
      </c>
      <c r="S67" s="1" t="s">
        <v>39</v>
      </c>
      <c r="T67" s="1" t="s">
        <v>29</v>
      </c>
      <c r="U67" s="1" t="s">
        <v>30</v>
      </c>
      <c r="V67" s="1" t="s">
        <v>31</v>
      </c>
      <c r="W67" s="11">
        <f t="shared" ref="W67:W130" si="45">L67+7</f>
        <v>21</v>
      </c>
      <c r="X67" s="11">
        <f t="shared" ref="X67:X130" si="46">INT(D67*0.25)</f>
        <v>1</v>
      </c>
      <c r="Z67" s="14" t="str">
        <f t="shared" ref="Z67:Z130" si="47">TEXT(AS67,"yyyy-mm-ddThh:MM:ss")</f>
        <v/>
      </c>
      <c r="AA67" s="11" t="str">
        <f t="shared" si="34"/>
        <v/>
      </c>
      <c r="AB67" s="11" t="str">
        <f t="shared" si="35"/>
        <v/>
      </c>
      <c r="AC67" s="14" t="str">
        <f t="shared" ref="AC67:AC130" ca="1" si="48">TEXT(AT67,"yyyy-mm-ddThh:MM:ss")</f>
        <v>2021-08-07T00:00:00</v>
      </c>
      <c r="AD67" s="11">
        <f t="shared" ref="AD67:AD130" ca="1" si="49">IF(I67&gt;30,AT67-AR67,"")</f>
        <v>18</v>
      </c>
      <c r="AE67" s="11">
        <f t="shared" si="36"/>
        <v>2</v>
      </c>
      <c r="AF67" s="14" t="str">
        <f t="shared" ref="AF67:AF130" si="50">TEXT(AU67,"yyyy-mm-ddThh:MM:ss")</f>
        <v/>
      </c>
      <c r="AG67" s="11" t="str">
        <f t="shared" si="37"/>
        <v/>
      </c>
      <c r="AH67" s="11" t="str">
        <f t="shared" si="38"/>
        <v/>
      </c>
      <c r="AJ67" s="11">
        <f t="shared" si="39"/>
        <v>0.8</v>
      </c>
      <c r="AK67" s="11">
        <f t="shared" si="40"/>
        <v>0.7</v>
      </c>
      <c r="AL67" s="11">
        <f t="shared" si="41"/>
        <v>1.1000000000000001</v>
      </c>
      <c r="AN67" s="11">
        <f t="shared" ref="AN67:AN130" ca="1" si="51">TRUNC(RAND()*0.25,2)</f>
        <v>0.16</v>
      </c>
      <c r="AO67" s="11">
        <v>0.2</v>
      </c>
      <c r="AP67" s="11">
        <f ca="1">TRUNC(RAND()*0.1-0.05,3)</f>
        <v>-2E-3</v>
      </c>
      <c r="AR67" s="13">
        <v>44397</v>
      </c>
      <c r="AS67" s="13" t="str">
        <f t="shared" ref="AS67:AS130" si="52">IF(I67&lt;=30,AR67+I67,"")</f>
        <v/>
      </c>
      <c r="AT67" s="13">
        <f t="shared" ref="AT67:AT130" ca="1" si="53">IF(I67&gt;30,AR67+INT(RAND()*30),"")</f>
        <v>44415</v>
      </c>
      <c r="AU67" s="13" t="str">
        <f t="shared" ref="AU67:AU130" si="54">IF(I67&lt;=30,AR67+INT(I67*0.6),"")</f>
        <v/>
      </c>
      <c r="AV67" s="11">
        <f t="shared" si="42"/>
        <v>0.2</v>
      </c>
      <c r="AW67" s="11">
        <f t="shared" ref="AW67:AW130" si="55">AV67*1.5</f>
        <v>0.30000000000000004</v>
      </c>
      <c r="AX67" s="11">
        <v>0.44883114006787528</v>
      </c>
      <c r="AY67" s="1" t="str">
        <f t="shared" si="43"/>
        <v/>
      </c>
      <c r="AZ67" s="1" t="str">
        <f t="shared" si="44"/>
        <v/>
      </c>
      <c r="BA67" s="1" t="str">
        <f t="shared" ref="BA67:BA130" ca="1" si="56">IF(AN67&gt;AO67,1,"")</f>
        <v/>
      </c>
    </row>
    <row r="68" spans="1:53" x14ac:dyDescent="0.25">
      <c r="A68" s="1" t="s">
        <v>62</v>
      </c>
      <c r="B68" s="1" t="s">
        <v>78</v>
      </c>
      <c r="C68" s="1" t="s">
        <v>24</v>
      </c>
      <c r="D68" s="1">
        <v>59</v>
      </c>
      <c r="E68" s="1" t="s">
        <v>25</v>
      </c>
      <c r="F68" s="1">
        <v>5900</v>
      </c>
      <c r="G68" s="1" t="s">
        <v>26</v>
      </c>
      <c r="H68" s="1">
        <v>2</v>
      </c>
      <c r="I68" s="1">
        <v>2</v>
      </c>
      <c r="J68" s="1">
        <v>365</v>
      </c>
      <c r="K68" s="1">
        <v>50</v>
      </c>
      <c r="L68" s="1">
        <v>14</v>
      </c>
      <c r="M68" s="1">
        <v>100</v>
      </c>
      <c r="N68" s="1">
        <v>10</v>
      </c>
      <c r="O68" s="1">
        <v>30</v>
      </c>
      <c r="P68" s="1">
        <v>10</v>
      </c>
      <c r="R68" s="1" t="s">
        <v>63</v>
      </c>
      <c r="S68" s="1" t="s">
        <v>39</v>
      </c>
      <c r="T68" s="1" t="s">
        <v>29</v>
      </c>
      <c r="U68" s="1" t="s">
        <v>30</v>
      </c>
      <c r="V68" s="1" t="s">
        <v>31</v>
      </c>
      <c r="W68" s="11">
        <f t="shared" si="45"/>
        <v>21</v>
      </c>
      <c r="X68" s="11">
        <f t="shared" si="46"/>
        <v>14</v>
      </c>
      <c r="Z68" s="14" t="str">
        <f t="shared" si="47"/>
        <v>2021-07-22T00:00:00</v>
      </c>
      <c r="AA68" s="11">
        <f t="shared" si="34"/>
        <v>2</v>
      </c>
      <c r="AB68" s="11">
        <f t="shared" si="35"/>
        <v>29</v>
      </c>
      <c r="AC68" s="14" t="str">
        <f t="shared" ca="1" si="48"/>
        <v/>
      </c>
      <c r="AD68" s="11" t="str">
        <f t="shared" si="49"/>
        <v/>
      </c>
      <c r="AE68" s="11" t="str">
        <f t="shared" si="36"/>
        <v/>
      </c>
      <c r="AF68" s="14" t="str">
        <f t="shared" si="50"/>
        <v>2021-07-21T00:00:00</v>
      </c>
      <c r="AG68" s="11">
        <f t="shared" si="37"/>
        <v>1</v>
      </c>
      <c r="AH68" s="11">
        <f t="shared" si="38"/>
        <v>19</v>
      </c>
      <c r="AJ68" s="11">
        <f t="shared" si="39"/>
        <v>206.5</v>
      </c>
      <c r="AK68" s="11">
        <f t="shared" si="40"/>
        <v>144.6</v>
      </c>
      <c r="AL68" s="11">
        <f t="shared" si="41"/>
        <v>247.8</v>
      </c>
      <c r="AN68" s="11">
        <f t="shared" ca="1" si="51"/>
        <v>0.22</v>
      </c>
      <c r="AO68" s="11">
        <v>0.2</v>
      </c>
      <c r="AR68" s="13">
        <v>44397</v>
      </c>
      <c r="AS68" s="13">
        <f t="shared" si="52"/>
        <v>44399</v>
      </c>
      <c r="AT68" s="13" t="str">
        <f t="shared" ca="1" si="53"/>
        <v/>
      </c>
      <c r="AU68" s="13">
        <f t="shared" si="54"/>
        <v>44398</v>
      </c>
      <c r="AV68" s="11">
        <f t="shared" si="42"/>
        <v>51.6</v>
      </c>
      <c r="AW68" s="11">
        <f t="shared" si="55"/>
        <v>77.400000000000006</v>
      </c>
      <c r="AX68" s="11">
        <v>-0.13220921719238987</v>
      </c>
      <c r="AY68" s="1" t="str">
        <f t="shared" si="43"/>
        <v/>
      </c>
      <c r="AZ68" s="1" t="str">
        <f t="shared" si="44"/>
        <v/>
      </c>
      <c r="BA68" s="1">
        <f t="shared" ca="1" si="56"/>
        <v>1</v>
      </c>
    </row>
    <row r="69" spans="1:53" x14ac:dyDescent="0.25">
      <c r="A69" s="1" t="s">
        <v>64</v>
      </c>
      <c r="B69" s="1" t="s">
        <v>78</v>
      </c>
      <c r="C69" s="1" t="s">
        <v>24</v>
      </c>
      <c r="D69" s="1">
        <v>256</v>
      </c>
      <c r="E69" s="1" t="s">
        <v>25</v>
      </c>
      <c r="F69" s="1">
        <v>64000</v>
      </c>
      <c r="G69" s="1" t="s">
        <v>26</v>
      </c>
      <c r="H69" s="1">
        <v>2</v>
      </c>
      <c r="I69" s="1">
        <v>38</v>
      </c>
      <c r="J69" s="1">
        <v>365</v>
      </c>
      <c r="K69" s="1">
        <v>50</v>
      </c>
      <c r="L69" s="1">
        <v>14</v>
      </c>
      <c r="M69" s="1">
        <v>400</v>
      </c>
      <c r="N69" s="1">
        <v>100</v>
      </c>
      <c r="O69" s="1">
        <v>30</v>
      </c>
      <c r="P69" s="1">
        <v>10</v>
      </c>
      <c r="R69" s="1" t="s">
        <v>63</v>
      </c>
      <c r="S69" s="1" t="s">
        <v>35</v>
      </c>
      <c r="T69" s="1" t="s">
        <v>29</v>
      </c>
      <c r="U69" s="1" t="s">
        <v>30</v>
      </c>
      <c r="V69" s="1" t="s">
        <v>31</v>
      </c>
      <c r="W69" s="11">
        <f t="shared" si="45"/>
        <v>21</v>
      </c>
      <c r="X69" s="11">
        <f t="shared" si="46"/>
        <v>64</v>
      </c>
      <c r="Z69" s="14" t="str">
        <f t="shared" si="47"/>
        <v/>
      </c>
      <c r="AA69" s="11" t="str">
        <f t="shared" si="34"/>
        <v/>
      </c>
      <c r="AB69" s="11" t="str">
        <f t="shared" si="35"/>
        <v/>
      </c>
      <c r="AC69" s="14" t="str">
        <f t="shared" ca="1" si="48"/>
        <v>2021-08-16T00:00:00</v>
      </c>
      <c r="AD69" s="11">
        <f t="shared" ca="1" si="49"/>
        <v>27</v>
      </c>
      <c r="AE69" s="11">
        <f t="shared" si="36"/>
        <v>85</v>
      </c>
      <c r="AF69" s="14" t="str">
        <f t="shared" si="50"/>
        <v/>
      </c>
      <c r="AG69" s="11" t="str">
        <f t="shared" si="37"/>
        <v/>
      </c>
      <c r="AH69" s="11" t="str">
        <f t="shared" si="38"/>
        <v/>
      </c>
      <c r="AJ69" s="11">
        <f t="shared" si="39"/>
        <v>47.1</v>
      </c>
      <c r="AK69" s="11">
        <f t="shared" si="40"/>
        <v>34.9</v>
      </c>
      <c r="AL69" s="11">
        <f t="shared" si="41"/>
        <v>58.3</v>
      </c>
      <c r="AN69" s="11">
        <f t="shared" ca="1" si="51"/>
        <v>0.02</v>
      </c>
      <c r="AO69" s="11">
        <v>0.2</v>
      </c>
      <c r="AR69" s="13">
        <v>44397</v>
      </c>
      <c r="AS69" s="13" t="str">
        <f t="shared" si="52"/>
        <v/>
      </c>
      <c r="AT69" s="13">
        <f t="shared" ca="1" si="53"/>
        <v>44424</v>
      </c>
      <c r="AU69" s="13" t="str">
        <f t="shared" si="54"/>
        <v/>
      </c>
      <c r="AV69" s="11">
        <f t="shared" si="42"/>
        <v>11.7</v>
      </c>
      <c r="AW69" s="11">
        <f t="shared" si="55"/>
        <v>17.549999999999997</v>
      </c>
      <c r="AX69" s="11">
        <v>-2.7907255869009884E-2</v>
      </c>
      <c r="AY69" s="1" t="str">
        <f t="shared" si="43"/>
        <v/>
      </c>
      <c r="AZ69" s="1" t="str">
        <f t="shared" si="44"/>
        <v/>
      </c>
      <c r="BA69" s="1" t="str">
        <f t="shared" ca="1" si="56"/>
        <v/>
      </c>
    </row>
    <row r="70" spans="1:53" x14ac:dyDescent="0.25">
      <c r="A70" s="1" t="s">
        <v>65</v>
      </c>
      <c r="B70" s="1" t="s">
        <v>78</v>
      </c>
      <c r="C70" s="1" t="s">
        <v>24</v>
      </c>
      <c r="D70" s="1">
        <v>230</v>
      </c>
      <c r="E70" s="1" t="s">
        <v>25</v>
      </c>
      <c r="F70" s="1">
        <v>28750</v>
      </c>
      <c r="G70" s="1" t="s">
        <v>26</v>
      </c>
      <c r="H70" s="1">
        <v>2</v>
      </c>
      <c r="I70" s="1">
        <v>47</v>
      </c>
      <c r="J70" s="1">
        <v>365</v>
      </c>
      <c r="K70" s="1">
        <v>50</v>
      </c>
      <c r="L70" s="1">
        <v>14</v>
      </c>
      <c r="M70" s="1">
        <v>400</v>
      </c>
      <c r="N70" s="1">
        <v>100</v>
      </c>
      <c r="O70" s="1">
        <v>30</v>
      </c>
      <c r="P70" s="1">
        <v>10</v>
      </c>
      <c r="R70" s="1" t="s">
        <v>63</v>
      </c>
      <c r="S70" s="1" t="s">
        <v>28</v>
      </c>
      <c r="T70" s="1" t="s">
        <v>29</v>
      </c>
      <c r="U70" s="1" t="s">
        <v>30</v>
      </c>
      <c r="V70" s="1" t="s">
        <v>31</v>
      </c>
      <c r="W70" s="11">
        <f t="shared" si="45"/>
        <v>21</v>
      </c>
      <c r="X70" s="11">
        <f t="shared" si="46"/>
        <v>57</v>
      </c>
      <c r="Z70" s="14" t="str">
        <f t="shared" si="47"/>
        <v/>
      </c>
      <c r="AA70" s="11" t="str">
        <f t="shared" si="34"/>
        <v/>
      </c>
      <c r="AB70" s="11" t="str">
        <f t="shared" si="35"/>
        <v/>
      </c>
      <c r="AC70" s="14" t="str">
        <f t="shared" ca="1" si="48"/>
        <v>2021-07-30T00:00:00</v>
      </c>
      <c r="AD70" s="11">
        <f t="shared" ca="1" si="49"/>
        <v>10</v>
      </c>
      <c r="AE70" s="11">
        <f t="shared" si="36"/>
        <v>76</v>
      </c>
      <c r="AF70" s="14" t="str">
        <f t="shared" si="50"/>
        <v/>
      </c>
      <c r="AG70" s="11" t="str">
        <f t="shared" si="37"/>
        <v/>
      </c>
      <c r="AH70" s="11" t="str">
        <f t="shared" si="38"/>
        <v/>
      </c>
      <c r="AJ70" s="11">
        <f t="shared" si="39"/>
        <v>34.200000000000003</v>
      </c>
      <c r="AK70" s="11">
        <f t="shared" si="40"/>
        <v>17.3</v>
      </c>
      <c r="AL70" s="11">
        <f t="shared" si="41"/>
        <v>34.299999999999997</v>
      </c>
      <c r="AN70" s="11">
        <f t="shared" ca="1" si="51"/>
        <v>0.17</v>
      </c>
      <c r="AO70" s="11">
        <v>0.2</v>
      </c>
      <c r="AR70" s="13">
        <v>44397</v>
      </c>
      <c r="AS70" s="13" t="str">
        <f t="shared" si="52"/>
        <v/>
      </c>
      <c r="AT70" s="13">
        <f t="shared" ca="1" si="53"/>
        <v>44407</v>
      </c>
      <c r="AU70" s="13" t="str">
        <f t="shared" si="54"/>
        <v/>
      </c>
      <c r="AV70" s="11">
        <f t="shared" si="42"/>
        <v>8.5</v>
      </c>
      <c r="AW70" s="11">
        <f t="shared" si="55"/>
        <v>12.75</v>
      </c>
      <c r="AX70" s="11">
        <v>-0.65472056978544924</v>
      </c>
      <c r="AY70" s="1" t="str">
        <f t="shared" si="43"/>
        <v/>
      </c>
      <c r="AZ70" s="1" t="str">
        <f t="shared" si="44"/>
        <v/>
      </c>
      <c r="BA70" s="1" t="str">
        <f t="shared" ca="1" si="56"/>
        <v/>
      </c>
    </row>
    <row r="71" spans="1:53" x14ac:dyDescent="0.25">
      <c r="A71" s="1" t="s">
        <v>66</v>
      </c>
      <c r="B71" s="1" t="s">
        <v>78</v>
      </c>
      <c r="C71" s="1" t="s">
        <v>24</v>
      </c>
      <c r="D71" s="1">
        <v>270</v>
      </c>
      <c r="E71" s="1" t="s">
        <v>25</v>
      </c>
      <c r="F71" s="1">
        <v>14850</v>
      </c>
      <c r="G71" s="1" t="s">
        <v>26</v>
      </c>
      <c r="H71" s="1">
        <v>2</v>
      </c>
      <c r="I71" s="1">
        <v>33</v>
      </c>
      <c r="J71" s="1">
        <v>365</v>
      </c>
      <c r="K71" s="1">
        <v>50</v>
      </c>
      <c r="L71" s="1">
        <v>14</v>
      </c>
      <c r="M71" s="1">
        <v>400</v>
      </c>
      <c r="N71" s="1">
        <v>100</v>
      </c>
      <c r="O71" s="1">
        <v>30</v>
      </c>
      <c r="P71" s="1">
        <v>10</v>
      </c>
      <c r="R71" s="1" t="s">
        <v>67</v>
      </c>
      <c r="S71" s="1" t="s">
        <v>28</v>
      </c>
      <c r="T71" s="1" t="s">
        <v>29</v>
      </c>
      <c r="U71" s="1" t="s">
        <v>30</v>
      </c>
      <c r="V71" s="1" t="s">
        <v>31</v>
      </c>
      <c r="W71" s="11">
        <f t="shared" si="45"/>
        <v>21</v>
      </c>
      <c r="X71" s="11">
        <f t="shared" si="46"/>
        <v>67</v>
      </c>
      <c r="Z71" s="14" t="str">
        <f t="shared" si="47"/>
        <v/>
      </c>
      <c r="AA71" s="11" t="str">
        <f t="shared" si="34"/>
        <v/>
      </c>
      <c r="AB71" s="11" t="str">
        <f t="shared" si="35"/>
        <v/>
      </c>
      <c r="AC71" s="14" t="str">
        <f t="shared" ca="1" si="48"/>
        <v>2021-08-17T00:00:00</v>
      </c>
      <c r="AD71" s="11">
        <f t="shared" ca="1" si="49"/>
        <v>28</v>
      </c>
      <c r="AE71" s="11">
        <f t="shared" si="36"/>
        <v>90</v>
      </c>
      <c r="AF71" s="14" t="str">
        <f t="shared" si="50"/>
        <v/>
      </c>
      <c r="AG71" s="11" t="str">
        <f t="shared" si="37"/>
        <v/>
      </c>
      <c r="AH71" s="11" t="str">
        <f t="shared" si="38"/>
        <v/>
      </c>
      <c r="AJ71" s="11">
        <f t="shared" si="39"/>
        <v>57.2</v>
      </c>
      <c r="AK71" s="11">
        <f t="shared" si="40"/>
        <v>50</v>
      </c>
      <c r="AL71" s="11">
        <f t="shared" si="41"/>
        <v>78.599999999999994</v>
      </c>
      <c r="AN71" s="11">
        <f t="shared" ca="1" si="51"/>
        <v>0.11</v>
      </c>
      <c r="AO71" s="11">
        <v>0.2</v>
      </c>
      <c r="AR71" s="13">
        <v>44397</v>
      </c>
      <c r="AS71" s="13" t="str">
        <f t="shared" si="52"/>
        <v/>
      </c>
      <c r="AT71" s="13">
        <f t="shared" ca="1" si="53"/>
        <v>44425</v>
      </c>
      <c r="AU71" s="13" t="str">
        <f t="shared" si="54"/>
        <v/>
      </c>
      <c r="AV71" s="11">
        <f t="shared" si="42"/>
        <v>14.3</v>
      </c>
      <c r="AW71" s="11">
        <f t="shared" si="55"/>
        <v>21.450000000000003</v>
      </c>
      <c r="AX71" s="11">
        <v>0.3320987305863774</v>
      </c>
      <c r="AY71" s="1" t="str">
        <f t="shared" si="43"/>
        <v/>
      </c>
      <c r="AZ71" s="1" t="str">
        <f t="shared" si="44"/>
        <v/>
      </c>
      <c r="BA71" s="1" t="str">
        <f t="shared" ca="1" si="56"/>
        <v/>
      </c>
    </row>
    <row r="72" spans="1:53" x14ac:dyDescent="0.25">
      <c r="A72" s="1" t="s">
        <v>68</v>
      </c>
      <c r="B72" s="1" t="s">
        <v>78</v>
      </c>
      <c r="C72" s="1" t="s">
        <v>24</v>
      </c>
      <c r="D72" s="1">
        <v>222</v>
      </c>
      <c r="E72" s="1" t="s">
        <v>25</v>
      </c>
      <c r="F72" s="1">
        <v>10656</v>
      </c>
      <c r="G72" s="1" t="s">
        <v>26</v>
      </c>
      <c r="H72" s="1">
        <v>2</v>
      </c>
      <c r="I72" s="1">
        <v>48</v>
      </c>
      <c r="J72" s="1">
        <v>365</v>
      </c>
      <c r="K72" s="1">
        <v>50</v>
      </c>
      <c r="L72" s="1">
        <v>14</v>
      </c>
      <c r="M72" s="1">
        <v>400</v>
      </c>
      <c r="N72" s="1">
        <v>100</v>
      </c>
      <c r="O72" s="1">
        <v>30</v>
      </c>
      <c r="P72" s="1">
        <v>10</v>
      </c>
      <c r="R72" s="1" t="s">
        <v>67</v>
      </c>
      <c r="S72" s="1" t="s">
        <v>28</v>
      </c>
      <c r="T72" s="1" t="s">
        <v>29</v>
      </c>
      <c r="U72" s="1" t="s">
        <v>30</v>
      </c>
      <c r="V72" s="1" t="s">
        <v>31</v>
      </c>
      <c r="W72" s="11">
        <f t="shared" si="45"/>
        <v>21</v>
      </c>
      <c r="X72" s="11">
        <f t="shared" si="46"/>
        <v>55</v>
      </c>
      <c r="Z72" s="14" t="str">
        <f t="shared" si="47"/>
        <v/>
      </c>
      <c r="AA72" s="11" t="str">
        <f t="shared" si="34"/>
        <v/>
      </c>
      <c r="AB72" s="11" t="str">
        <f t="shared" si="35"/>
        <v/>
      </c>
      <c r="AC72" s="14" t="str">
        <f t="shared" ca="1" si="48"/>
        <v>2021-07-21T00:00:00</v>
      </c>
      <c r="AD72" s="11">
        <f t="shared" ca="1" si="49"/>
        <v>1</v>
      </c>
      <c r="AE72" s="11">
        <f t="shared" si="36"/>
        <v>74</v>
      </c>
      <c r="AF72" s="14" t="str">
        <f t="shared" si="50"/>
        <v/>
      </c>
      <c r="AG72" s="11" t="str">
        <f t="shared" si="37"/>
        <v/>
      </c>
      <c r="AH72" s="11" t="str">
        <f t="shared" si="38"/>
        <v/>
      </c>
      <c r="AJ72" s="11">
        <f t="shared" si="39"/>
        <v>32.299999999999997</v>
      </c>
      <c r="AK72" s="11">
        <f t="shared" si="40"/>
        <v>23</v>
      </c>
      <c r="AL72" s="11">
        <f t="shared" si="41"/>
        <v>39</v>
      </c>
      <c r="AN72" s="11">
        <f t="shared" ca="1" si="51"/>
        <v>0.17</v>
      </c>
      <c r="AO72" s="11">
        <v>0.2</v>
      </c>
      <c r="AR72" s="13">
        <v>44397</v>
      </c>
      <c r="AS72" s="13" t="str">
        <f t="shared" si="52"/>
        <v/>
      </c>
      <c r="AT72" s="13">
        <f t="shared" ca="1" si="53"/>
        <v>44398</v>
      </c>
      <c r="AU72" s="13" t="str">
        <f t="shared" si="54"/>
        <v/>
      </c>
      <c r="AV72" s="11">
        <f t="shared" si="42"/>
        <v>8</v>
      </c>
      <c r="AW72" s="11">
        <f t="shared" si="55"/>
        <v>12</v>
      </c>
      <c r="AX72" s="11">
        <v>-0.10116483612749394</v>
      </c>
      <c r="AY72" s="1" t="str">
        <f t="shared" si="43"/>
        <v/>
      </c>
      <c r="AZ72" s="1" t="str">
        <f t="shared" si="44"/>
        <v/>
      </c>
      <c r="BA72" s="1" t="str">
        <f t="shared" ca="1" si="56"/>
        <v/>
      </c>
    </row>
    <row r="73" spans="1:53" x14ac:dyDescent="0.25">
      <c r="A73" s="1" t="s">
        <v>69</v>
      </c>
      <c r="B73" s="1" t="s">
        <v>78</v>
      </c>
      <c r="C73" s="1" t="s">
        <v>24</v>
      </c>
      <c r="D73" s="1">
        <v>125</v>
      </c>
      <c r="E73" s="1" t="s">
        <v>25</v>
      </c>
      <c r="F73" s="1">
        <v>6375</v>
      </c>
      <c r="G73" s="1" t="s">
        <v>26</v>
      </c>
      <c r="H73" s="1">
        <v>2</v>
      </c>
      <c r="I73" s="1">
        <v>36</v>
      </c>
      <c r="J73" s="1">
        <v>365</v>
      </c>
      <c r="K73" s="1">
        <v>50</v>
      </c>
      <c r="L73" s="1">
        <v>14</v>
      </c>
      <c r="M73" s="1">
        <v>400</v>
      </c>
      <c r="N73" s="1">
        <v>100</v>
      </c>
      <c r="O73" s="1">
        <v>30</v>
      </c>
      <c r="P73" s="1">
        <v>10</v>
      </c>
      <c r="R73" s="1" t="s">
        <v>67</v>
      </c>
      <c r="S73" s="1" t="s">
        <v>39</v>
      </c>
      <c r="T73" s="1" t="s">
        <v>29</v>
      </c>
      <c r="U73" s="1" t="s">
        <v>30</v>
      </c>
      <c r="V73" s="1" t="s">
        <v>31</v>
      </c>
      <c r="W73" s="11">
        <f t="shared" si="45"/>
        <v>21</v>
      </c>
      <c r="X73" s="11">
        <f t="shared" si="46"/>
        <v>31</v>
      </c>
      <c r="Z73" s="14" t="str">
        <f>TEXT(AS73,"yyyy-mm-ddThh:MM:ss")</f>
        <v/>
      </c>
      <c r="AA73" s="11" t="str">
        <f t="shared" si="34"/>
        <v/>
      </c>
      <c r="AB73" s="11" t="str">
        <f t="shared" si="35"/>
        <v/>
      </c>
      <c r="AC73" s="14" t="str">
        <f t="shared" ca="1" si="48"/>
        <v>2021-07-27T00:00:00</v>
      </c>
      <c r="AD73" s="11">
        <f t="shared" ca="1" si="49"/>
        <v>7</v>
      </c>
      <c r="AE73" s="11">
        <f t="shared" si="36"/>
        <v>41</v>
      </c>
      <c r="AF73" s="14" t="str">
        <f t="shared" si="50"/>
        <v/>
      </c>
      <c r="AG73" s="11" t="str">
        <f t="shared" si="37"/>
        <v/>
      </c>
      <c r="AH73" s="11" t="str">
        <f t="shared" si="38"/>
        <v/>
      </c>
      <c r="AJ73" s="11">
        <f t="shared" si="39"/>
        <v>24.3</v>
      </c>
      <c r="AK73" s="11">
        <f t="shared" si="40"/>
        <v>23.5</v>
      </c>
      <c r="AL73" s="11">
        <f t="shared" si="41"/>
        <v>35.5</v>
      </c>
      <c r="AN73" s="11">
        <f t="shared" ca="1" si="51"/>
        <v>0.2</v>
      </c>
      <c r="AO73" s="11">
        <v>0.2</v>
      </c>
      <c r="AP73" s="11">
        <f ca="1">TRUNC(RAND()*0.1-0.05,3)</f>
        <v>-3.6999999999999998E-2</v>
      </c>
      <c r="AR73" s="13">
        <v>44397</v>
      </c>
      <c r="AS73" s="13" t="str">
        <f t="shared" si="52"/>
        <v/>
      </c>
      <c r="AT73" s="13">
        <f t="shared" ca="1" si="53"/>
        <v>44404</v>
      </c>
      <c r="AU73" s="13" t="str">
        <f t="shared" si="54"/>
        <v/>
      </c>
      <c r="AV73" s="11">
        <f t="shared" si="42"/>
        <v>6</v>
      </c>
      <c r="AW73" s="11">
        <f t="shared" si="55"/>
        <v>9</v>
      </c>
      <c r="AX73" s="11">
        <v>0.58600109658761412</v>
      </c>
      <c r="AY73" s="1" t="str">
        <f t="shared" si="43"/>
        <v/>
      </c>
      <c r="AZ73" s="1" t="str">
        <f t="shared" si="44"/>
        <v/>
      </c>
      <c r="BA73" s="1" t="str">
        <f t="shared" ca="1" si="56"/>
        <v/>
      </c>
    </row>
    <row r="74" spans="1:53" x14ac:dyDescent="0.25">
      <c r="A74" s="1" t="s">
        <v>70</v>
      </c>
      <c r="B74" s="1" t="s">
        <v>78</v>
      </c>
      <c r="C74" s="1" t="s">
        <v>24</v>
      </c>
      <c r="D74" s="1">
        <v>189</v>
      </c>
      <c r="E74" s="1" t="s">
        <v>25</v>
      </c>
      <c r="F74" s="1">
        <v>14742</v>
      </c>
      <c r="G74" s="1" t="s">
        <v>26</v>
      </c>
      <c r="H74" s="1">
        <v>2</v>
      </c>
      <c r="I74" s="1">
        <v>38</v>
      </c>
      <c r="J74" s="1">
        <v>365</v>
      </c>
      <c r="K74" s="1">
        <v>50</v>
      </c>
      <c r="L74" s="1">
        <v>14</v>
      </c>
      <c r="M74" s="1">
        <v>400</v>
      </c>
      <c r="N74" s="1">
        <v>100</v>
      </c>
      <c r="O74" s="1">
        <v>30</v>
      </c>
      <c r="P74" s="1">
        <v>10</v>
      </c>
      <c r="R74" s="1" t="s">
        <v>71</v>
      </c>
      <c r="S74" s="1" t="s">
        <v>39</v>
      </c>
      <c r="T74" s="1" t="s">
        <v>29</v>
      </c>
      <c r="U74" s="1" t="s">
        <v>30</v>
      </c>
      <c r="V74" s="1" t="s">
        <v>31</v>
      </c>
      <c r="W74" s="11">
        <f t="shared" si="45"/>
        <v>21</v>
      </c>
      <c r="X74" s="11">
        <f t="shared" si="46"/>
        <v>47</v>
      </c>
      <c r="Z74" s="14" t="str">
        <f t="shared" si="47"/>
        <v/>
      </c>
      <c r="AA74" s="11" t="str">
        <f t="shared" si="34"/>
        <v/>
      </c>
      <c r="AB74" s="11" t="str">
        <f t="shared" si="35"/>
        <v/>
      </c>
      <c r="AC74" s="14" t="str">
        <f t="shared" ca="1" si="48"/>
        <v>2021-07-28T00:00:00</v>
      </c>
      <c r="AD74" s="11">
        <f t="shared" ca="1" si="49"/>
        <v>8</v>
      </c>
      <c r="AE74" s="11">
        <f t="shared" si="36"/>
        <v>63</v>
      </c>
      <c r="AF74" s="14" t="str">
        <f t="shared" si="50"/>
        <v/>
      </c>
      <c r="AG74" s="11" t="str">
        <f t="shared" si="37"/>
        <v/>
      </c>
      <c r="AH74" s="11" t="str">
        <f t="shared" si="38"/>
        <v/>
      </c>
      <c r="AJ74" s="11">
        <f t="shared" si="39"/>
        <v>34.799999999999997</v>
      </c>
      <c r="AK74" s="11">
        <f t="shared" si="40"/>
        <v>21.9</v>
      </c>
      <c r="AL74" s="11">
        <f t="shared" si="41"/>
        <v>39.299999999999997</v>
      </c>
      <c r="AN74" s="11">
        <f t="shared" ca="1" si="51"/>
        <v>0.24</v>
      </c>
      <c r="AO74" s="11">
        <v>0.2</v>
      </c>
      <c r="AR74" s="13">
        <v>44397</v>
      </c>
      <c r="AS74" s="13" t="str">
        <f t="shared" si="52"/>
        <v/>
      </c>
      <c r="AT74" s="13">
        <f t="shared" ca="1" si="53"/>
        <v>44405</v>
      </c>
      <c r="AU74" s="13" t="str">
        <f t="shared" si="54"/>
        <v/>
      </c>
      <c r="AV74" s="11">
        <f t="shared" si="42"/>
        <v>8.6999999999999993</v>
      </c>
      <c r="AW74" s="11">
        <f t="shared" si="55"/>
        <v>13.049999999999999</v>
      </c>
      <c r="AX74" s="11">
        <v>-0.32106640597645097</v>
      </c>
      <c r="AY74" s="1" t="str">
        <f t="shared" si="43"/>
        <v/>
      </c>
      <c r="AZ74" s="1" t="str">
        <f t="shared" si="44"/>
        <v/>
      </c>
      <c r="BA74" s="1">
        <f t="shared" ca="1" si="56"/>
        <v>1</v>
      </c>
    </row>
    <row r="75" spans="1:53" x14ac:dyDescent="0.25">
      <c r="A75" s="1" t="s">
        <v>72</v>
      </c>
      <c r="B75" s="1" t="s">
        <v>78</v>
      </c>
      <c r="C75" s="1" t="s">
        <v>24</v>
      </c>
      <c r="D75" s="1">
        <v>388</v>
      </c>
      <c r="E75" s="1" t="s">
        <v>25</v>
      </c>
      <c r="F75" s="1">
        <v>34144</v>
      </c>
      <c r="G75" s="1" t="s">
        <v>26</v>
      </c>
      <c r="H75" s="1">
        <v>2</v>
      </c>
      <c r="I75" s="1">
        <v>15</v>
      </c>
      <c r="J75" s="1">
        <v>365</v>
      </c>
      <c r="K75" s="1">
        <v>50</v>
      </c>
      <c r="L75" s="1">
        <v>14</v>
      </c>
      <c r="M75" s="1">
        <v>400</v>
      </c>
      <c r="N75" s="1">
        <v>100</v>
      </c>
      <c r="O75" s="1">
        <v>30</v>
      </c>
      <c r="P75" s="1">
        <v>10</v>
      </c>
      <c r="R75" s="1" t="s">
        <v>71</v>
      </c>
      <c r="S75" s="1" t="s">
        <v>28</v>
      </c>
      <c r="T75" s="1" t="s">
        <v>29</v>
      </c>
      <c r="U75" s="1" t="s">
        <v>30</v>
      </c>
      <c r="V75" s="1" t="s">
        <v>31</v>
      </c>
      <c r="W75" s="11">
        <f t="shared" si="45"/>
        <v>21</v>
      </c>
      <c r="X75" s="11">
        <f t="shared" si="46"/>
        <v>97</v>
      </c>
      <c r="Z75" s="14" t="str">
        <f t="shared" si="47"/>
        <v>2021-08-04T00:00:00</v>
      </c>
      <c r="AA75" s="11">
        <f t="shared" si="34"/>
        <v>15</v>
      </c>
      <c r="AB75" s="11">
        <f t="shared" si="35"/>
        <v>194</v>
      </c>
      <c r="AC75" s="14" t="str">
        <f t="shared" ca="1" si="48"/>
        <v/>
      </c>
      <c r="AD75" s="11" t="str">
        <f t="shared" si="49"/>
        <v/>
      </c>
      <c r="AE75" s="11" t="str">
        <f t="shared" si="36"/>
        <v/>
      </c>
      <c r="AF75" s="14" t="str">
        <f t="shared" si="50"/>
        <v>2021-07-29T00:00:00</v>
      </c>
      <c r="AG75" s="11">
        <f t="shared" si="37"/>
        <v>9</v>
      </c>
      <c r="AH75" s="11">
        <f t="shared" si="38"/>
        <v>129</v>
      </c>
      <c r="AJ75" s="11">
        <f t="shared" si="39"/>
        <v>181</v>
      </c>
      <c r="AK75" s="11">
        <f t="shared" si="40"/>
        <v>72.099999999999994</v>
      </c>
      <c r="AL75" s="11">
        <f t="shared" si="41"/>
        <v>162.5</v>
      </c>
      <c r="AN75" s="11">
        <f t="shared" ca="1" si="51"/>
        <v>0.04</v>
      </c>
      <c r="AO75" s="11">
        <v>0.2</v>
      </c>
      <c r="AR75" s="13">
        <v>44397</v>
      </c>
      <c r="AS75" s="13">
        <f t="shared" si="52"/>
        <v>44412</v>
      </c>
      <c r="AT75" s="13" t="str">
        <f t="shared" ca="1" si="53"/>
        <v/>
      </c>
      <c r="AU75" s="13">
        <f t="shared" si="54"/>
        <v>44406</v>
      </c>
      <c r="AV75" s="11">
        <f t="shared" si="42"/>
        <v>45.2</v>
      </c>
      <c r="AW75" s="11">
        <f t="shared" si="55"/>
        <v>67.800000000000011</v>
      </c>
      <c r="AX75" s="11">
        <v>-0.93824126067463531</v>
      </c>
      <c r="AY75" s="1" t="str">
        <f t="shared" si="43"/>
        <v/>
      </c>
      <c r="AZ75" s="1">
        <f t="shared" si="44"/>
        <v>1</v>
      </c>
      <c r="BA75" s="1" t="str">
        <f t="shared" ca="1" si="56"/>
        <v/>
      </c>
    </row>
    <row r="76" spans="1:53" x14ac:dyDescent="0.25">
      <c r="A76" s="1" t="s">
        <v>73</v>
      </c>
      <c r="B76" s="1" t="s">
        <v>78</v>
      </c>
      <c r="C76" s="1" t="s">
        <v>24</v>
      </c>
      <c r="D76" s="1">
        <v>125</v>
      </c>
      <c r="E76" s="1" t="s">
        <v>25</v>
      </c>
      <c r="F76" s="1">
        <v>11625</v>
      </c>
      <c r="G76" s="1" t="s">
        <v>26</v>
      </c>
      <c r="H76" s="1">
        <v>2</v>
      </c>
      <c r="I76" s="1">
        <v>40</v>
      </c>
      <c r="J76" s="1">
        <v>365</v>
      </c>
      <c r="K76" s="1">
        <v>50</v>
      </c>
      <c r="L76" s="1">
        <v>14</v>
      </c>
      <c r="M76" s="1">
        <v>400</v>
      </c>
      <c r="N76" s="1">
        <v>100</v>
      </c>
      <c r="O76" s="1">
        <v>30</v>
      </c>
      <c r="P76" s="1">
        <v>10</v>
      </c>
      <c r="R76" s="1" t="s">
        <v>71</v>
      </c>
      <c r="S76" s="1" t="s">
        <v>35</v>
      </c>
      <c r="T76" s="1" t="s">
        <v>29</v>
      </c>
      <c r="U76" s="1" t="s">
        <v>30</v>
      </c>
      <c r="V76" s="1" t="s">
        <v>31</v>
      </c>
      <c r="W76" s="11">
        <f t="shared" si="45"/>
        <v>21</v>
      </c>
      <c r="X76" s="11">
        <f t="shared" si="46"/>
        <v>31</v>
      </c>
      <c r="Z76" s="14" t="str">
        <f t="shared" si="47"/>
        <v/>
      </c>
      <c r="AA76" s="11" t="str">
        <f t="shared" si="34"/>
        <v/>
      </c>
      <c r="AB76" s="11" t="str">
        <f t="shared" si="35"/>
        <v/>
      </c>
      <c r="AC76" s="14" t="str">
        <f t="shared" ca="1" si="48"/>
        <v>2021-07-24T00:00:00</v>
      </c>
      <c r="AD76" s="11">
        <f t="shared" ca="1" si="49"/>
        <v>4</v>
      </c>
      <c r="AE76" s="11">
        <f t="shared" si="36"/>
        <v>41</v>
      </c>
      <c r="AF76" s="14" t="str">
        <f t="shared" si="50"/>
        <v/>
      </c>
      <c r="AG76" s="11" t="str">
        <f t="shared" si="37"/>
        <v/>
      </c>
      <c r="AH76" s="11" t="str">
        <f t="shared" si="38"/>
        <v/>
      </c>
      <c r="AJ76" s="11">
        <f t="shared" si="39"/>
        <v>21.8</v>
      </c>
      <c r="AK76" s="11">
        <f t="shared" si="40"/>
        <v>21.8</v>
      </c>
      <c r="AL76" s="11">
        <f t="shared" si="41"/>
        <v>32.6</v>
      </c>
      <c r="AN76" s="11">
        <f t="shared" ca="1" si="51"/>
        <v>0.13</v>
      </c>
      <c r="AO76" s="11">
        <v>0.2</v>
      </c>
      <c r="AR76" s="13">
        <v>44397</v>
      </c>
      <c r="AS76" s="13" t="str">
        <f t="shared" si="52"/>
        <v/>
      </c>
      <c r="AT76" s="13">
        <f t="shared" ca="1" si="53"/>
        <v>44401</v>
      </c>
      <c r="AU76" s="13" t="str">
        <f t="shared" si="54"/>
        <v/>
      </c>
      <c r="AV76" s="11">
        <f t="shared" si="42"/>
        <v>5.4</v>
      </c>
      <c r="AW76" s="11">
        <f t="shared" si="55"/>
        <v>8.1000000000000014</v>
      </c>
      <c r="AX76" s="11">
        <v>0.67292149359560272</v>
      </c>
      <c r="AY76" s="1" t="str">
        <f t="shared" si="43"/>
        <v/>
      </c>
      <c r="AZ76" s="1" t="str">
        <f t="shared" si="44"/>
        <v/>
      </c>
      <c r="BA76" s="1" t="str">
        <f t="shared" ca="1" si="56"/>
        <v/>
      </c>
    </row>
    <row r="77" spans="1:53" x14ac:dyDescent="0.25">
      <c r="A77" s="1" t="s">
        <v>74</v>
      </c>
      <c r="B77" s="1" t="s">
        <v>78</v>
      </c>
      <c r="C77" s="1" t="s">
        <v>24</v>
      </c>
      <c r="D77" s="1">
        <v>384</v>
      </c>
      <c r="E77" s="1" t="s">
        <v>25</v>
      </c>
      <c r="F77" s="1">
        <v>46080</v>
      </c>
      <c r="G77" s="1" t="s">
        <v>26</v>
      </c>
      <c r="H77" s="1">
        <v>2</v>
      </c>
      <c r="I77" s="1">
        <v>41</v>
      </c>
      <c r="J77" s="1">
        <v>365</v>
      </c>
      <c r="K77" s="1">
        <v>50</v>
      </c>
      <c r="L77" s="1">
        <v>14</v>
      </c>
      <c r="M77" s="1">
        <v>400</v>
      </c>
      <c r="N77" s="1">
        <v>100</v>
      </c>
      <c r="O77" s="1">
        <v>30</v>
      </c>
      <c r="P77" s="1">
        <v>10</v>
      </c>
      <c r="R77" s="1" t="s">
        <v>75</v>
      </c>
      <c r="S77" s="1" t="s">
        <v>35</v>
      </c>
      <c r="T77" s="1" t="s">
        <v>29</v>
      </c>
      <c r="U77" s="1" t="s">
        <v>30</v>
      </c>
      <c r="V77" s="1" t="s">
        <v>31</v>
      </c>
      <c r="W77" s="11">
        <f t="shared" si="45"/>
        <v>21</v>
      </c>
      <c r="X77" s="11">
        <f t="shared" si="46"/>
        <v>96</v>
      </c>
      <c r="Z77" s="14" t="str">
        <f t="shared" si="47"/>
        <v/>
      </c>
      <c r="AA77" s="11" t="str">
        <f t="shared" si="34"/>
        <v/>
      </c>
      <c r="AB77" s="11" t="str">
        <f t="shared" si="35"/>
        <v/>
      </c>
      <c r="AC77" s="14" t="str">
        <f t="shared" ca="1" si="48"/>
        <v>2021-08-15T00:00:00</v>
      </c>
      <c r="AD77" s="11">
        <f t="shared" ca="1" si="49"/>
        <v>26</v>
      </c>
      <c r="AE77" s="11">
        <f t="shared" si="36"/>
        <v>128</v>
      </c>
      <c r="AF77" s="14" t="str">
        <f t="shared" si="50"/>
        <v/>
      </c>
      <c r="AG77" s="11" t="str">
        <f t="shared" si="37"/>
        <v/>
      </c>
      <c r="AH77" s="11" t="str">
        <f t="shared" si="38"/>
        <v/>
      </c>
      <c r="AJ77" s="11">
        <f t="shared" si="39"/>
        <v>65.5</v>
      </c>
      <c r="AK77" s="11">
        <f t="shared" si="40"/>
        <v>38</v>
      </c>
      <c r="AL77" s="11">
        <f t="shared" si="41"/>
        <v>70.599999999999994</v>
      </c>
      <c r="AN77" s="11">
        <f t="shared" ca="1" si="51"/>
        <v>0.2</v>
      </c>
      <c r="AO77" s="11">
        <v>0.2</v>
      </c>
      <c r="AR77" s="13">
        <v>44397</v>
      </c>
      <c r="AS77" s="13" t="str">
        <f t="shared" si="52"/>
        <v/>
      </c>
      <c r="AT77" s="13">
        <f t="shared" ca="1" si="53"/>
        <v>44423</v>
      </c>
      <c r="AU77" s="13" t="str">
        <f t="shared" si="54"/>
        <v/>
      </c>
      <c r="AV77" s="11">
        <f t="shared" si="42"/>
        <v>16.3</v>
      </c>
      <c r="AW77" s="11">
        <f t="shared" si="55"/>
        <v>24.450000000000003</v>
      </c>
      <c r="AX77" s="11">
        <v>-0.4541101600460038</v>
      </c>
      <c r="AY77" s="1" t="str">
        <f t="shared" si="43"/>
        <v/>
      </c>
      <c r="AZ77" s="1" t="str">
        <f t="shared" si="44"/>
        <v/>
      </c>
      <c r="BA77" s="1" t="str">
        <f t="shared" ca="1" si="56"/>
        <v/>
      </c>
    </row>
    <row r="78" spans="1:53" x14ac:dyDescent="0.25">
      <c r="A78" s="1" t="s">
        <v>76</v>
      </c>
      <c r="B78" s="1" t="s">
        <v>78</v>
      </c>
      <c r="C78" s="1" t="s">
        <v>24</v>
      </c>
      <c r="D78" s="1">
        <v>303</v>
      </c>
      <c r="E78" s="1" t="s">
        <v>25</v>
      </c>
      <c r="F78" s="1">
        <v>87567</v>
      </c>
      <c r="G78" s="1" t="s">
        <v>26</v>
      </c>
      <c r="H78" s="1">
        <v>2</v>
      </c>
      <c r="I78" s="1">
        <v>17</v>
      </c>
      <c r="J78" s="1">
        <v>365</v>
      </c>
      <c r="K78" s="1">
        <v>50</v>
      </c>
      <c r="L78" s="1">
        <v>14</v>
      </c>
      <c r="M78" s="1">
        <v>400</v>
      </c>
      <c r="N78" s="1">
        <v>100</v>
      </c>
      <c r="O78" s="1">
        <v>30</v>
      </c>
      <c r="P78" s="1">
        <v>10</v>
      </c>
      <c r="R78" s="1" t="s">
        <v>75</v>
      </c>
      <c r="S78" s="1" t="s">
        <v>39</v>
      </c>
      <c r="T78" s="1" t="s">
        <v>29</v>
      </c>
      <c r="U78" s="1" t="s">
        <v>30</v>
      </c>
      <c r="V78" s="1" t="s">
        <v>31</v>
      </c>
      <c r="W78" s="11">
        <f t="shared" si="45"/>
        <v>21</v>
      </c>
      <c r="X78" s="11">
        <f t="shared" si="46"/>
        <v>75</v>
      </c>
      <c r="Z78" s="14" t="str">
        <f t="shared" si="47"/>
        <v>2021-08-06T00:00:00</v>
      </c>
      <c r="AA78" s="11">
        <f t="shared" si="34"/>
        <v>17</v>
      </c>
      <c r="AB78" s="11">
        <f t="shared" si="35"/>
        <v>151</v>
      </c>
      <c r="AC78" s="14" t="str">
        <f t="shared" ca="1" si="48"/>
        <v/>
      </c>
      <c r="AD78" s="11" t="str">
        <f t="shared" si="49"/>
        <v/>
      </c>
      <c r="AE78" s="11" t="str">
        <f t="shared" si="36"/>
        <v/>
      </c>
      <c r="AF78" s="14" t="str">
        <f t="shared" si="50"/>
        <v>2021-07-30T00:00:00</v>
      </c>
      <c r="AG78" s="11">
        <f t="shared" si="37"/>
        <v>10</v>
      </c>
      <c r="AH78" s="11">
        <f t="shared" si="38"/>
        <v>101</v>
      </c>
      <c r="AJ78" s="11">
        <f t="shared" si="39"/>
        <v>124.7</v>
      </c>
      <c r="AK78" s="11">
        <f t="shared" si="40"/>
        <v>83.3</v>
      </c>
      <c r="AL78" s="11">
        <f t="shared" si="41"/>
        <v>145.5</v>
      </c>
      <c r="AN78" s="11">
        <f t="shared" ca="1" si="51"/>
        <v>0.14000000000000001</v>
      </c>
      <c r="AO78" s="11">
        <v>0.2</v>
      </c>
      <c r="AR78" s="13">
        <v>44397</v>
      </c>
      <c r="AS78" s="13">
        <f t="shared" si="52"/>
        <v>44414</v>
      </c>
      <c r="AT78" s="13" t="str">
        <f t="shared" ca="1" si="53"/>
        <v/>
      </c>
      <c r="AU78" s="13">
        <f t="shared" si="54"/>
        <v>44407</v>
      </c>
      <c r="AV78" s="11">
        <f t="shared" si="42"/>
        <v>31.1</v>
      </c>
      <c r="AW78" s="11">
        <f t="shared" si="55"/>
        <v>46.650000000000006</v>
      </c>
      <c r="AX78" s="11">
        <v>-0.21985438237096844</v>
      </c>
      <c r="AY78" s="1" t="str">
        <f t="shared" si="43"/>
        <v/>
      </c>
      <c r="AZ78" s="1" t="str">
        <f t="shared" si="44"/>
        <v/>
      </c>
      <c r="BA78" s="1" t="str">
        <f t="shared" ca="1" si="56"/>
        <v/>
      </c>
    </row>
    <row r="79" spans="1:53" x14ac:dyDescent="0.25">
      <c r="A79" s="1" t="s">
        <v>77</v>
      </c>
      <c r="B79" s="1" t="s">
        <v>78</v>
      </c>
      <c r="C79" s="1" t="s">
        <v>24</v>
      </c>
      <c r="D79" s="1">
        <v>222</v>
      </c>
      <c r="E79" s="1" t="s">
        <v>25</v>
      </c>
      <c r="F79" s="1">
        <v>40626</v>
      </c>
      <c r="G79" s="1" t="s">
        <v>26</v>
      </c>
      <c r="H79" s="1">
        <v>2</v>
      </c>
      <c r="I79" s="1">
        <v>22</v>
      </c>
      <c r="J79" s="1">
        <v>365</v>
      </c>
      <c r="K79" s="1">
        <v>50</v>
      </c>
      <c r="L79" s="1">
        <v>14</v>
      </c>
      <c r="M79" s="1">
        <v>400</v>
      </c>
      <c r="N79" s="1">
        <v>100</v>
      </c>
      <c r="O79" s="1">
        <v>30</v>
      </c>
      <c r="P79" s="1">
        <v>10</v>
      </c>
      <c r="R79" s="1" t="s">
        <v>75</v>
      </c>
      <c r="S79" s="1" t="s">
        <v>39</v>
      </c>
      <c r="T79" s="1" t="s">
        <v>29</v>
      </c>
      <c r="U79" s="1" t="s">
        <v>30</v>
      </c>
      <c r="V79" s="1" t="s">
        <v>31</v>
      </c>
      <c r="W79" s="11">
        <f t="shared" si="45"/>
        <v>21</v>
      </c>
      <c r="X79" s="11">
        <f t="shared" si="46"/>
        <v>55</v>
      </c>
      <c r="Z79" s="14" t="str">
        <f t="shared" si="47"/>
        <v>2021-08-11T00:00:00</v>
      </c>
      <c r="AA79" s="11">
        <f t="shared" si="34"/>
        <v>22</v>
      </c>
      <c r="AB79" s="11">
        <f t="shared" si="35"/>
        <v>111</v>
      </c>
      <c r="AC79" s="14" t="str">
        <f t="shared" ca="1" si="48"/>
        <v/>
      </c>
      <c r="AD79" s="11" t="str">
        <f t="shared" si="49"/>
        <v/>
      </c>
      <c r="AE79" s="11" t="str">
        <f t="shared" si="36"/>
        <v/>
      </c>
      <c r="AF79" s="14" t="str">
        <f t="shared" si="50"/>
        <v>2021-08-02T00:00:00</v>
      </c>
      <c r="AG79" s="11">
        <f t="shared" si="37"/>
        <v>13</v>
      </c>
      <c r="AH79" s="11">
        <f t="shared" si="38"/>
        <v>74</v>
      </c>
      <c r="AJ79" s="11">
        <f t="shared" si="39"/>
        <v>70.599999999999994</v>
      </c>
      <c r="AK79" s="11">
        <f t="shared" si="40"/>
        <v>65.599999999999994</v>
      </c>
      <c r="AL79" s="11">
        <f t="shared" si="41"/>
        <v>100.8</v>
      </c>
      <c r="AN79" s="11">
        <f t="shared" ca="1" si="51"/>
        <v>0.02</v>
      </c>
      <c r="AO79" s="11">
        <v>0.2</v>
      </c>
      <c r="AR79" s="13">
        <v>44397</v>
      </c>
      <c r="AS79" s="13">
        <f t="shared" si="52"/>
        <v>44419</v>
      </c>
      <c r="AT79" s="13" t="str">
        <f t="shared" ca="1" si="53"/>
        <v/>
      </c>
      <c r="AU79" s="13">
        <f t="shared" si="54"/>
        <v>44410</v>
      </c>
      <c r="AV79" s="11">
        <f t="shared" si="42"/>
        <v>17.600000000000001</v>
      </c>
      <c r="AW79" s="11">
        <f t="shared" si="55"/>
        <v>26.400000000000002</v>
      </c>
      <c r="AX79" s="11">
        <v>0.47985854518555415</v>
      </c>
      <c r="AY79" s="1" t="str">
        <f t="shared" si="43"/>
        <v/>
      </c>
      <c r="AZ79" s="1" t="str">
        <f t="shared" si="44"/>
        <v/>
      </c>
      <c r="BA79" s="1" t="str">
        <f t="shared" ca="1" si="56"/>
        <v/>
      </c>
    </row>
    <row r="80" spans="1:53" x14ac:dyDescent="0.25">
      <c r="A80" s="1">
        <v>29000462</v>
      </c>
      <c r="B80" s="1" t="s">
        <v>23</v>
      </c>
      <c r="C80" s="1" t="s">
        <v>79</v>
      </c>
      <c r="D80" s="1">
        <v>195</v>
      </c>
      <c r="E80" s="1" t="s">
        <v>25</v>
      </c>
      <c r="F80" s="1">
        <v>18525</v>
      </c>
      <c r="G80" s="1" t="s">
        <v>26</v>
      </c>
      <c r="H80" s="1">
        <v>0</v>
      </c>
      <c r="I80" s="1">
        <v>20</v>
      </c>
      <c r="J80" s="1">
        <v>365</v>
      </c>
      <c r="K80" s="1">
        <v>200</v>
      </c>
      <c r="L80" s="1">
        <v>7</v>
      </c>
      <c r="M80" s="1">
        <v>400</v>
      </c>
      <c r="N80" s="1">
        <v>100</v>
      </c>
      <c r="O80" s="1">
        <v>30</v>
      </c>
      <c r="P80" s="1">
        <v>10</v>
      </c>
      <c r="R80" s="1" t="s">
        <v>80</v>
      </c>
      <c r="S80" s="1" t="s">
        <v>81</v>
      </c>
      <c r="T80" s="1" t="s">
        <v>29</v>
      </c>
      <c r="U80" s="1" t="s">
        <v>30</v>
      </c>
      <c r="W80" s="11">
        <f t="shared" si="45"/>
        <v>14</v>
      </c>
      <c r="X80" s="11">
        <f t="shared" si="46"/>
        <v>48</v>
      </c>
      <c r="Z80" s="14" t="str">
        <f t="shared" si="47"/>
        <v>2021-08-09T00:00:00</v>
      </c>
      <c r="AA80" s="11">
        <f t="shared" si="34"/>
        <v>20</v>
      </c>
      <c r="AB80" s="11">
        <f t="shared" si="35"/>
        <v>97</v>
      </c>
      <c r="AC80" s="14" t="str">
        <f t="shared" ca="1" si="48"/>
        <v/>
      </c>
      <c r="AD80" s="11" t="str">
        <f t="shared" si="49"/>
        <v/>
      </c>
      <c r="AE80" s="11" t="str">
        <f t="shared" si="36"/>
        <v/>
      </c>
      <c r="AF80" s="14" t="str">
        <f t="shared" si="50"/>
        <v>2021-08-01T00:00:00</v>
      </c>
      <c r="AG80" s="11">
        <f t="shared" si="37"/>
        <v>12</v>
      </c>
      <c r="AH80" s="11">
        <f t="shared" si="38"/>
        <v>65</v>
      </c>
      <c r="AJ80" s="11">
        <f t="shared" si="39"/>
        <v>68.2</v>
      </c>
      <c r="AK80" s="11">
        <f t="shared" si="40"/>
        <v>76</v>
      </c>
      <c r="AL80" s="11">
        <f t="shared" si="41"/>
        <v>110</v>
      </c>
      <c r="AN80" s="11">
        <f t="shared" ca="1" si="51"/>
        <v>0.16</v>
      </c>
      <c r="AO80" s="11">
        <v>0.2</v>
      </c>
      <c r="AR80" s="13">
        <v>44397</v>
      </c>
      <c r="AS80" s="13">
        <f t="shared" si="52"/>
        <v>44417</v>
      </c>
      <c r="AT80" s="13" t="str">
        <f t="shared" ca="1" si="53"/>
        <v/>
      </c>
      <c r="AU80" s="13">
        <f t="shared" si="54"/>
        <v>44409</v>
      </c>
      <c r="AV80" s="11">
        <f t="shared" si="42"/>
        <v>17</v>
      </c>
      <c r="AW80" s="11">
        <f t="shared" si="55"/>
        <v>25.5</v>
      </c>
      <c r="AX80" s="11">
        <v>0.97559389416907094</v>
      </c>
      <c r="AY80" s="1">
        <f t="shared" si="43"/>
        <v>1</v>
      </c>
      <c r="AZ80" s="1" t="str">
        <f t="shared" si="44"/>
        <v/>
      </c>
      <c r="BA80" s="1" t="str">
        <f t="shared" ca="1" si="56"/>
        <v/>
      </c>
    </row>
    <row r="81" spans="1:53" x14ac:dyDescent="0.25">
      <c r="A81" s="1">
        <v>29000469</v>
      </c>
      <c r="B81" s="1" t="s">
        <v>23</v>
      </c>
      <c r="C81" s="1" t="s">
        <v>79</v>
      </c>
      <c r="D81" s="1">
        <v>322</v>
      </c>
      <c r="E81" s="1" t="s">
        <v>25</v>
      </c>
      <c r="F81" s="1">
        <v>34776</v>
      </c>
      <c r="G81" s="1" t="s">
        <v>26</v>
      </c>
      <c r="H81" s="1">
        <v>0</v>
      </c>
      <c r="I81" s="1">
        <v>13</v>
      </c>
      <c r="J81" s="1">
        <v>365</v>
      </c>
      <c r="K81" s="1">
        <v>200</v>
      </c>
      <c r="L81" s="1">
        <v>7</v>
      </c>
      <c r="M81" s="1">
        <v>400</v>
      </c>
      <c r="N81" s="1">
        <v>100</v>
      </c>
      <c r="O81" s="1">
        <v>30</v>
      </c>
      <c r="P81" s="1">
        <v>10</v>
      </c>
      <c r="R81" s="1" t="s">
        <v>80</v>
      </c>
      <c r="S81" s="1" t="s">
        <v>81</v>
      </c>
      <c r="T81" s="1" t="s">
        <v>29</v>
      </c>
      <c r="U81" s="1" t="s">
        <v>30</v>
      </c>
      <c r="W81" s="11">
        <f t="shared" si="45"/>
        <v>14</v>
      </c>
      <c r="X81" s="11">
        <f t="shared" si="46"/>
        <v>80</v>
      </c>
      <c r="Z81" s="14" t="str">
        <f t="shared" si="47"/>
        <v>2021-08-02T00:00:00</v>
      </c>
      <c r="AA81" s="11">
        <f t="shared" si="34"/>
        <v>13</v>
      </c>
      <c r="AB81" s="11">
        <f t="shared" si="35"/>
        <v>161</v>
      </c>
      <c r="AC81" s="14" t="str">
        <f t="shared" ca="1" si="48"/>
        <v/>
      </c>
      <c r="AD81" s="11" t="str">
        <f t="shared" si="49"/>
        <v/>
      </c>
      <c r="AE81" s="11" t="str">
        <f t="shared" si="36"/>
        <v/>
      </c>
      <c r="AF81" s="14" t="str">
        <f t="shared" si="50"/>
        <v>2021-07-27T00:00:00</v>
      </c>
      <c r="AG81" s="11">
        <f t="shared" si="37"/>
        <v>7</v>
      </c>
      <c r="AH81" s="11">
        <f t="shared" si="38"/>
        <v>107</v>
      </c>
      <c r="AJ81" s="11">
        <f t="shared" si="39"/>
        <v>173.3</v>
      </c>
      <c r="AK81" s="11">
        <f t="shared" si="40"/>
        <v>107.8</v>
      </c>
      <c r="AL81" s="11">
        <f t="shared" si="41"/>
        <v>194.4</v>
      </c>
      <c r="AN81" s="11">
        <f t="shared" ca="1" si="51"/>
        <v>0.19</v>
      </c>
      <c r="AO81" s="11">
        <v>0.2</v>
      </c>
      <c r="AR81" s="13">
        <v>44397</v>
      </c>
      <c r="AS81" s="13">
        <f t="shared" si="52"/>
        <v>44410</v>
      </c>
      <c r="AT81" s="13" t="str">
        <f t="shared" ca="1" si="53"/>
        <v/>
      </c>
      <c r="AU81" s="13">
        <f t="shared" si="54"/>
        <v>44404</v>
      </c>
      <c r="AV81" s="11">
        <f t="shared" si="42"/>
        <v>43.3</v>
      </c>
      <c r="AW81" s="11">
        <f t="shared" si="55"/>
        <v>64.949999999999989</v>
      </c>
      <c r="AX81" s="11">
        <v>-0.34091966966649512</v>
      </c>
      <c r="AY81" s="1" t="str">
        <f t="shared" si="43"/>
        <v/>
      </c>
      <c r="AZ81" s="1" t="str">
        <f t="shared" si="44"/>
        <v/>
      </c>
      <c r="BA81" s="1" t="str">
        <f t="shared" ca="1" si="56"/>
        <v/>
      </c>
    </row>
    <row r="82" spans="1:53" x14ac:dyDescent="0.25">
      <c r="A82" s="1">
        <v>7900128</v>
      </c>
      <c r="B82" s="1" t="s">
        <v>23</v>
      </c>
      <c r="C82" s="1" t="s">
        <v>79</v>
      </c>
      <c r="D82" s="1">
        <v>66</v>
      </c>
      <c r="E82" s="1" t="s">
        <v>25</v>
      </c>
      <c r="F82" s="1">
        <v>21120</v>
      </c>
      <c r="G82" s="1" t="s">
        <v>26</v>
      </c>
      <c r="H82" s="1">
        <v>0</v>
      </c>
      <c r="I82" s="1">
        <v>18</v>
      </c>
      <c r="J82" s="1">
        <v>365</v>
      </c>
      <c r="K82" s="1">
        <v>200</v>
      </c>
      <c r="L82" s="1">
        <v>7</v>
      </c>
      <c r="M82" s="1">
        <v>400</v>
      </c>
      <c r="N82" s="1">
        <v>100</v>
      </c>
      <c r="O82" s="1">
        <v>30</v>
      </c>
      <c r="P82" s="1">
        <v>10</v>
      </c>
      <c r="R82" s="1" t="s">
        <v>82</v>
      </c>
      <c r="S82" s="1" t="s">
        <v>81</v>
      </c>
      <c r="T82" s="1" t="s">
        <v>29</v>
      </c>
      <c r="U82" s="1" t="s">
        <v>30</v>
      </c>
      <c r="W82" s="11">
        <f t="shared" si="45"/>
        <v>14</v>
      </c>
      <c r="X82" s="11">
        <f t="shared" si="46"/>
        <v>16</v>
      </c>
      <c r="Z82" s="14" t="str">
        <f t="shared" si="47"/>
        <v>2021-08-07T00:00:00</v>
      </c>
      <c r="AA82" s="11">
        <f t="shared" si="34"/>
        <v>18</v>
      </c>
      <c r="AB82" s="11">
        <f t="shared" si="35"/>
        <v>33</v>
      </c>
      <c r="AC82" s="14" t="str">
        <f t="shared" ca="1" si="48"/>
        <v/>
      </c>
      <c r="AD82" s="11" t="str">
        <f t="shared" si="49"/>
        <v/>
      </c>
      <c r="AE82" s="11" t="str">
        <f t="shared" si="36"/>
        <v/>
      </c>
      <c r="AF82" s="14" t="str">
        <f t="shared" si="50"/>
        <v>2021-07-30T00:00:00</v>
      </c>
      <c r="AG82" s="11">
        <f t="shared" si="37"/>
        <v>10</v>
      </c>
      <c r="AH82" s="11">
        <f t="shared" si="38"/>
        <v>22</v>
      </c>
      <c r="AJ82" s="11">
        <f t="shared" si="39"/>
        <v>25.6</v>
      </c>
      <c r="AK82" s="11">
        <f t="shared" si="40"/>
        <v>26.6</v>
      </c>
      <c r="AL82" s="11">
        <f t="shared" si="41"/>
        <v>39.4</v>
      </c>
      <c r="AN82" s="11">
        <f t="shared" ca="1" si="51"/>
        <v>0.2</v>
      </c>
      <c r="AO82" s="11">
        <v>0.2</v>
      </c>
      <c r="AR82" s="13">
        <v>44397</v>
      </c>
      <c r="AS82" s="13">
        <f t="shared" si="52"/>
        <v>44415</v>
      </c>
      <c r="AT82" s="13" t="str">
        <f t="shared" ca="1" si="53"/>
        <v/>
      </c>
      <c r="AU82" s="13">
        <f t="shared" si="54"/>
        <v>44407</v>
      </c>
      <c r="AV82" s="11">
        <f t="shared" si="42"/>
        <v>6.4</v>
      </c>
      <c r="AW82" s="11">
        <f t="shared" si="55"/>
        <v>9.6000000000000014</v>
      </c>
      <c r="AX82" s="11">
        <v>0.77744043194372336</v>
      </c>
      <c r="AY82" s="1">
        <f t="shared" si="43"/>
        <v>1</v>
      </c>
      <c r="AZ82" s="1" t="str">
        <f t="shared" si="44"/>
        <v/>
      </c>
      <c r="BA82" s="1" t="str">
        <f t="shared" ca="1" si="56"/>
        <v/>
      </c>
    </row>
    <row r="83" spans="1:53" x14ac:dyDescent="0.25">
      <c r="A83" s="1">
        <v>82500380</v>
      </c>
      <c r="B83" s="1" t="s">
        <v>23</v>
      </c>
      <c r="C83" s="1" t="s">
        <v>79</v>
      </c>
      <c r="D83" s="1">
        <v>214</v>
      </c>
      <c r="E83" s="1" t="s">
        <v>25</v>
      </c>
      <c r="F83" s="1">
        <v>74900</v>
      </c>
      <c r="G83" s="1" t="s">
        <v>26</v>
      </c>
      <c r="H83" s="1">
        <v>0</v>
      </c>
      <c r="I83" s="1">
        <v>6</v>
      </c>
      <c r="J83" s="1">
        <v>365</v>
      </c>
      <c r="K83" s="1">
        <v>200</v>
      </c>
      <c r="L83" s="1">
        <v>7</v>
      </c>
      <c r="M83" s="1">
        <v>400</v>
      </c>
      <c r="N83" s="1">
        <v>100</v>
      </c>
      <c r="O83" s="1">
        <v>30</v>
      </c>
      <c r="P83" s="1">
        <v>10</v>
      </c>
      <c r="R83" s="1" t="s">
        <v>82</v>
      </c>
      <c r="S83" s="1" t="s">
        <v>81</v>
      </c>
      <c r="T83" s="1" t="s">
        <v>29</v>
      </c>
      <c r="U83" s="1" t="s">
        <v>30</v>
      </c>
      <c r="W83" s="11">
        <f t="shared" si="45"/>
        <v>14</v>
      </c>
      <c r="X83" s="11">
        <f t="shared" si="46"/>
        <v>53</v>
      </c>
      <c r="Z83" s="14" t="str">
        <f t="shared" si="47"/>
        <v>2021-07-26T00:00:00</v>
      </c>
      <c r="AA83" s="11">
        <f t="shared" si="34"/>
        <v>6</v>
      </c>
      <c r="AB83" s="11">
        <f t="shared" si="35"/>
        <v>107</v>
      </c>
      <c r="AC83" s="14" t="str">
        <f t="shared" ca="1" si="48"/>
        <v/>
      </c>
      <c r="AD83" s="11" t="str">
        <f t="shared" si="49"/>
        <v/>
      </c>
      <c r="AE83" s="11" t="str">
        <f t="shared" si="36"/>
        <v/>
      </c>
      <c r="AF83" s="14" t="str">
        <f t="shared" si="50"/>
        <v>2021-07-23T00:00:00</v>
      </c>
      <c r="AG83" s="11">
        <f t="shared" si="37"/>
        <v>3</v>
      </c>
      <c r="AH83" s="11">
        <f t="shared" si="38"/>
        <v>71</v>
      </c>
      <c r="AJ83" s="11">
        <f t="shared" si="39"/>
        <v>249.6</v>
      </c>
      <c r="AK83" s="11">
        <f t="shared" si="40"/>
        <v>193.3</v>
      </c>
      <c r="AL83" s="11">
        <f t="shared" si="41"/>
        <v>318.10000000000002</v>
      </c>
      <c r="AN83" s="11">
        <f t="shared" ca="1" si="51"/>
        <v>0.22</v>
      </c>
      <c r="AO83" s="11">
        <v>0.2</v>
      </c>
      <c r="AR83" s="13">
        <v>44397</v>
      </c>
      <c r="AS83" s="13">
        <f t="shared" si="52"/>
        <v>44403</v>
      </c>
      <c r="AT83" s="13" t="str">
        <f t="shared" ca="1" si="53"/>
        <v/>
      </c>
      <c r="AU83" s="13">
        <f t="shared" si="54"/>
        <v>44400</v>
      </c>
      <c r="AV83" s="11">
        <f t="shared" si="42"/>
        <v>62.4</v>
      </c>
      <c r="AW83" s="11">
        <f t="shared" si="55"/>
        <v>93.6</v>
      </c>
      <c r="AX83" s="11">
        <v>6.5311713072542688E-2</v>
      </c>
      <c r="AY83" s="1" t="str">
        <f t="shared" si="43"/>
        <v/>
      </c>
      <c r="AZ83" s="1" t="str">
        <f t="shared" si="44"/>
        <v/>
      </c>
      <c r="BA83" s="1">
        <f t="shared" ca="1" si="56"/>
        <v>1</v>
      </c>
    </row>
    <row r="84" spans="1:53" x14ac:dyDescent="0.25">
      <c r="A84" s="1">
        <v>7900063</v>
      </c>
      <c r="B84" s="1" t="s">
        <v>23</v>
      </c>
      <c r="C84" s="1" t="s">
        <v>79</v>
      </c>
      <c r="D84" s="1">
        <v>117</v>
      </c>
      <c r="E84" s="1" t="s">
        <v>25</v>
      </c>
      <c r="F84" s="1">
        <v>5850</v>
      </c>
      <c r="G84" s="1" t="s">
        <v>26</v>
      </c>
      <c r="H84" s="1">
        <v>0</v>
      </c>
      <c r="I84" s="1">
        <v>20</v>
      </c>
      <c r="J84" s="1">
        <v>365</v>
      </c>
      <c r="K84" s="1">
        <v>200</v>
      </c>
      <c r="L84" s="1">
        <v>7</v>
      </c>
      <c r="M84" s="1">
        <v>400</v>
      </c>
      <c r="N84" s="1">
        <v>100</v>
      </c>
      <c r="O84" s="1">
        <v>30</v>
      </c>
      <c r="P84" s="1">
        <v>10</v>
      </c>
      <c r="R84" s="1" t="s">
        <v>83</v>
      </c>
      <c r="S84" s="1" t="s">
        <v>81</v>
      </c>
      <c r="T84" s="1" t="s">
        <v>29</v>
      </c>
      <c r="U84" s="1" t="s">
        <v>30</v>
      </c>
      <c r="W84" s="11">
        <f t="shared" si="45"/>
        <v>14</v>
      </c>
      <c r="X84" s="11">
        <f t="shared" si="46"/>
        <v>29</v>
      </c>
      <c r="Z84" s="14" t="str">
        <f t="shared" si="47"/>
        <v>2021-08-09T00:00:00</v>
      </c>
      <c r="AA84" s="11">
        <f t="shared" si="34"/>
        <v>20</v>
      </c>
      <c r="AB84" s="11">
        <f t="shared" si="35"/>
        <v>58</v>
      </c>
      <c r="AC84" s="14" t="str">
        <f t="shared" ca="1" si="48"/>
        <v/>
      </c>
      <c r="AD84" s="11" t="str">
        <f t="shared" si="49"/>
        <v/>
      </c>
      <c r="AE84" s="11" t="str">
        <f t="shared" si="36"/>
        <v/>
      </c>
      <c r="AF84" s="14" t="str">
        <f t="shared" si="50"/>
        <v>2021-08-01T00:00:00</v>
      </c>
      <c r="AG84" s="11">
        <f t="shared" si="37"/>
        <v>12</v>
      </c>
      <c r="AH84" s="11">
        <f t="shared" si="38"/>
        <v>39</v>
      </c>
      <c r="AJ84" s="11">
        <f t="shared" si="39"/>
        <v>40.9</v>
      </c>
      <c r="AK84" s="11">
        <f t="shared" si="40"/>
        <v>19</v>
      </c>
      <c r="AL84" s="11">
        <f t="shared" si="41"/>
        <v>39.4</v>
      </c>
      <c r="AN84" s="11">
        <f t="shared" ca="1" si="51"/>
        <v>0.21</v>
      </c>
      <c r="AO84" s="11">
        <v>0.2</v>
      </c>
      <c r="AR84" s="13">
        <v>44397</v>
      </c>
      <c r="AS84" s="13">
        <f t="shared" si="52"/>
        <v>44417</v>
      </c>
      <c r="AT84" s="13" t="str">
        <f t="shared" ca="1" si="53"/>
        <v/>
      </c>
      <c r="AU84" s="13">
        <f t="shared" si="54"/>
        <v>44409</v>
      </c>
      <c r="AV84" s="11">
        <f t="shared" si="42"/>
        <v>10.199999999999999</v>
      </c>
      <c r="AW84" s="11">
        <f t="shared" si="55"/>
        <v>15.299999999999999</v>
      </c>
      <c r="AX84" s="11">
        <v>-0.76258410664420384</v>
      </c>
      <c r="AY84" s="1" t="str">
        <f t="shared" si="43"/>
        <v/>
      </c>
      <c r="AZ84" s="1">
        <f t="shared" si="44"/>
        <v>1</v>
      </c>
      <c r="BA84" s="1">
        <f t="shared" ca="1" si="56"/>
        <v>1</v>
      </c>
    </row>
    <row r="85" spans="1:53" x14ac:dyDescent="0.25">
      <c r="A85" s="1">
        <v>2510188</v>
      </c>
      <c r="B85" s="1" t="s">
        <v>23</v>
      </c>
      <c r="C85" s="1" t="s">
        <v>79</v>
      </c>
      <c r="D85" s="1">
        <v>245</v>
      </c>
      <c r="E85" s="1" t="s">
        <v>25</v>
      </c>
      <c r="F85" s="1">
        <v>100940</v>
      </c>
      <c r="G85" s="1" t="s">
        <v>26</v>
      </c>
      <c r="H85" s="1">
        <v>0</v>
      </c>
      <c r="I85" s="1">
        <v>55</v>
      </c>
      <c r="J85" s="1">
        <v>365</v>
      </c>
      <c r="K85" s="1">
        <v>200</v>
      </c>
      <c r="L85" s="1">
        <v>7</v>
      </c>
      <c r="M85" s="1">
        <v>400</v>
      </c>
      <c r="N85" s="1">
        <v>100</v>
      </c>
      <c r="O85" s="1">
        <v>30</v>
      </c>
      <c r="P85" s="1">
        <v>10</v>
      </c>
      <c r="R85" s="1" t="s">
        <v>84</v>
      </c>
      <c r="S85" s="1" t="s">
        <v>81</v>
      </c>
      <c r="T85" s="1" t="s">
        <v>29</v>
      </c>
      <c r="U85" s="1" t="s">
        <v>30</v>
      </c>
      <c r="W85" s="11">
        <f t="shared" si="45"/>
        <v>14</v>
      </c>
      <c r="X85" s="11">
        <f t="shared" si="46"/>
        <v>61</v>
      </c>
      <c r="Z85" s="14" t="str">
        <f t="shared" si="47"/>
        <v/>
      </c>
      <c r="AA85" s="11" t="str">
        <f t="shared" si="34"/>
        <v/>
      </c>
      <c r="AB85" s="11" t="str">
        <f t="shared" si="35"/>
        <v/>
      </c>
      <c r="AC85" s="14" t="str">
        <f t="shared" ca="1" si="48"/>
        <v>2021-07-20T00:00:00</v>
      </c>
      <c r="AD85" s="11">
        <f t="shared" ca="1" si="49"/>
        <v>0</v>
      </c>
      <c r="AE85" s="11">
        <f t="shared" si="36"/>
        <v>81</v>
      </c>
      <c r="AF85" s="14" t="str">
        <f t="shared" si="50"/>
        <v/>
      </c>
      <c r="AG85" s="11" t="str">
        <f t="shared" si="37"/>
        <v/>
      </c>
      <c r="AH85" s="11" t="str">
        <f t="shared" si="38"/>
        <v/>
      </c>
      <c r="AJ85" s="11">
        <f t="shared" si="39"/>
        <v>31.1</v>
      </c>
      <c r="AK85" s="11">
        <f t="shared" si="40"/>
        <v>23.2</v>
      </c>
      <c r="AL85" s="11">
        <f t="shared" si="41"/>
        <v>38.6</v>
      </c>
      <c r="AN85" s="11">
        <f t="shared" ca="1" si="51"/>
        <v>0.14000000000000001</v>
      </c>
      <c r="AO85" s="11">
        <v>0.2</v>
      </c>
      <c r="AR85" s="13">
        <v>44397</v>
      </c>
      <c r="AS85" s="13" t="str">
        <f t="shared" si="52"/>
        <v/>
      </c>
      <c r="AT85" s="13">
        <f t="shared" ca="1" si="53"/>
        <v>44397</v>
      </c>
      <c r="AU85" s="13" t="str">
        <f t="shared" si="54"/>
        <v/>
      </c>
      <c r="AV85" s="11">
        <f t="shared" si="42"/>
        <v>7.7</v>
      </c>
      <c r="AW85" s="11">
        <f t="shared" si="55"/>
        <v>11.55</v>
      </c>
      <c r="AX85" s="11">
        <v>-1.5182388820845993E-2</v>
      </c>
      <c r="AY85" s="1" t="str">
        <f t="shared" si="43"/>
        <v/>
      </c>
      <c r="AZ85" s="1" t="str">
        <f t="shared" si="44"/>
        <v/>
      </c>
      <c r="BA85" s="1" t="str">
        <f t="shared" ca="1" si="56"/>
        <v/>
      </c>
    </row>
    <row r="86" spans="1:53" x14ac:dyDescent="0.25">
      <c r="A86" s="1">
        <v>9665304</v>
      </c>
      <c r="B86" s="1" t="s">
        <v>23</v>
      </c>
      <c r="C86" s="1" t="s">
        <v>79</v>
      </c>
      <c r="D86" s="1">
        <v>148</v>
      </c>
      <c r="E86" s="1" t="s">
        <v>25</v>
      </c>
      <c r="F86" s="1">
        <v>62456</v>
      </c>
      <c r="G86" s="1" t="s">
        <v>26</v>
      </c>
      <c r="H86" s="1">
        <v>0</v>
      </c>
      <c r="I86" s="1">
        <v>44</v>
      </c>
      <c r="J86" s="1">
        <v>365</v>
      </c>
      <c r="K86" s="1">
        <v>200</v>
      </c>
      <c r="L86" s="1">
        <v>7</v>
      </c>
      <c r="M86" s="1">
        <v>400</v>
      </c>
      <c r="N86" s="1">
        <v>100</v>
      </c>
      <c r="O86" s="1">
        <v>30</v>
      </c>
      <c r="P86" s="1">
        <v>10</v>
      </c>
      <c r="R86" s="1" t="s">
        <v>84</v>
      </c>
      <c r="S86" s="1" t="s">
        <v>81</v>
      </c>
      <c r="T86" s="1" t="s">
        <v>29</v>
      </c>
      <c r="U86" s="1" t="s">
        <v>30</v>
      </c>
      <c r="W86" s="11">
        <f t="shared" si="45"/>
        <v>14</v>
      </c>
      <c r="X86" s="11">
        <f t="shared" si="46"/>
        <v>37</v>
      </c>
      <c r="Z86" s="14" t="str">
        <f t="shared" si="47"/>
        <v/>
      </c>
      <c r="AA86" s="11" t="str">
        <f t="shared" si="34"/>
        <v/>
      </c>
      <c r="AB86" s="11" t="str">
        <f t="shared" si="35"/>
        <v/>
      </c>
      <c r="AC86" s="14" t="str">
        <f t="shared" ca="1" si="48"/>
        <v>2021-08-09T00:00:00</v>
      </c>
      <c r="AD86" s="11">
        <f t="shared" ca="1" si="49"/>
        <v>20</v>
      </c>
      <c r="AE86" s="11">
        <f t="shared" si="36"/>
        <v>49</v>
      </c>
      <c r="AF86" s="14" t="str">
        <f t="shared" si="50"/>
        <v/>
      </c>
      <c r="AG86" s="11" t="str">
        <f t="shared" si="37"/>
        <v/>
      </c>
      <c r="AH86" s="11" t="str">
        <f t="shared" si="38"/>
        <v/>
      </c>
      <c r="AJ86" s="11">
        <f t="shared" si="39"/>
        <v>23.5</v>
      </c>
      <c r="AK86" s="11">
        <f t="shared" si="40"/>
        <v>18.5</v>
      </c>
      <c r="AL86" s="11">
        <f t="shared" si="41"/>
        <v>30.1</v>
      </c>
      <c r="AN86" s="11">
        <f t="shared" ca="1" si="51"/>
        <v>0.11</v>
      </c>
      <c r="AO86" s="11">
        <v>0.2</v>
      </c>
      <c r="AP86" s="11">
        <f ca="1">TRUNC(RAND()*0.1-0.05,3)</f>
        <v>4.3999999999999997E-2</v>
      </c>
      <c r="AR86" s="13">
        <v>44397</v>
      </c>
      <c r="AS86" s="13" t="str">
        <f t="shared" si="52"/>
        <v/>
      </c>
      <c r="AT86" s="13">
        <f t="shared" ca="1" si="53"/>
        <v>44417</v>
      </c>
      <c r="AU86" s="13" t="str">
        <f t="shared" si="54"/>
        <v/>
      </c>
      <c r="AV86" s="11">
        <f t="shared" si="42"/>
        <v>5.8</v>
      </c>
      <c r="AW86" s="11">
        <f t="shared" si="55"/>
        <v>8.6999999999999993</v>
      </c>
      <c r="AX86" s="11">
        <v>9.5923337741232073E-2</v>
      </c>
      <c r="AY86" s="1" t="str">
        <f t="shared" si="43"/>
        <v/>
      </c>
      <c r="AZ86" s="1" t="str">
        <f t="shared" si="44"/>
        <v/>
      </c>
      <c r="BA86" s="1" t="str">
        <f t="shared" ca="1" si="56"/>
        <v/>
      </c>
    </row>
    <row r="87" spans="1:53" x14ac:dyDescent="0.25">
      <c r="A87" s="1">
        <v>23000362</v>
      </c>
      <c r="B87" s="1" t="s">
        <v>23</v>
      </c>
      <c r="C87" s="1" t="s">
        <v>79</v>
      </c>
      <c r="D87" s="1">
        <v>239</v>
      </c>
      <c r="E87" s="1" t="s">
        <v>25</v>
      </c>
      <c r="F87" s="1">
        <v>108745</v>
      </c>
      <c r="G87" s="1" t="s">
        <v>26</v>
      </c>
      <c r="H87" s="1">
        <v>0</v>
      </c>
      <c r="I87" s="1">
        <v>27</v>
      </c>
      <c r="J87" s="1">
        <v>365</v>
      </c>
      <c r="K87" s="1">
        <v>200</v>
      </c>
      <c r="L87" s="1">
        <v>7</v>
      </c>
      <c r="M87" s="1">
        <v>400</v>
      </c>
      <c r="N87" s="1">
        <v>100</v>
      </c>
      <c r="O87" s="1">
        <v>30</v>
      </c>
      <c r="P87" s="1">
        <v>10</v>
      </c>
      <c r="R87" s="1" t="s">
        <v>84</v>
      </c>
      <c r="S87" s="1" t="s">
        <v>81</v>
      </c>
      <c r="T87" s="1" t="s">
        <v>29</v>
      </c>
      <c r="U87" s="1" t="s">
        <v>30</v>
      </c>
      <c r="W87" s="11">
        <f t="shared" si="45"/>
        <v>14</v>
      </c>
      <c r="X87" s="11">
        <f t="shared" si="46"/>
        <v>59</v>
      </c>
      <c r="Z87" s="14" t="str">
        <f t="shared" si="47"/>
        <v>2021-08-16T00:00:00</v>
      </c>
      <c r="AA87" s="11">
        <f t="shared" si="34"/>
        <v>27</v>
      </c>
      <c r="AB87" s="11">
        <f t="shared" si="35"/>
        <v>119</v>
      </c>
      <c r="AC87" s="14" t="str">
        <f t="shared" ca="1" si="48"/>
        <v/>
      </c>
      <c r="AD87" s="11" t="str">
        <f t="shared" si="49"/>
        <v/>
      </c>
      <c r="AE87" s="11" t="str">
        <f t="shared" si="36"/>
        <v/>
      </c>
      <c r="AF87" s="14" t="str">
        <f t="shared" si="50"/>
        <v>2021-08-05T00:00:00</v>
      </c>
      <c r="AG87" s="11">
        <f t="shared" si="37"/>
        <v>16</v>
      </c>
      <c r="AH87" s="11">
        <f t="shared" si="38"/>
        <v>79</v>
      </c>
      <c r="AJ87" s="11">
        <f t="shared" si="39"/>
        <v>61.9</v>
      </c>
      <c r="AK87" s="11">
        <f t="shared" si="40"/>
        <v>63.9</v>
      </c>
      <c r="AL87" s="11">
        <f t="shared" si="41"/>
        <v>94.7</v>
      </c>
      <c r="AN87" s="11">
        <f t="shared" ca="1" si="51"/>
        <v>0.02</v>
      </c>
      <c r="AO87" s="11">
        <v>0.2</v>
      </c>
      <c r="AP87" s="11">
        <f ca="1">TRUNC(RAND()*0.1-0.05,3)</f>
        <v>-4.4999999999999998E-2</v>
      </c>
      <c r="AR87" s="13">
        <v>44397</v>
      </c>
      <c r="AS87" s="13">
        <f t="shared" si="52"/>
        <v>44424</v>
      </c>
      <c r="AT87" s="13" t="str">
        <f t="shared" ca="1" si="53"/>
        <v/>
      </c>
      <c r="AU87" s="13">
        <f t="shared" si="54"/>
        <v>44413</v>
      </c>
      <c r="AV87" s="11">
        <f t="shared" si="42"/>
        <v>15.4</v>
      </c>
      <c r="AW87" s="11">
        <f t="shared" si="55"/>
        <v>23.1</v>
      </c>
      <c r="AX87" s="11">
        <v>0.75491349261122997</v>
      </c>
      <c r="AY87" s="1">
        <f t="shared" si="43"/>
        <v>1</v>
      </c>
      <c r="AZ87" s="1" t="str">
        <f t="shared" si="44"/>
        <v/>
      </c>
      <c r="BA87" s="1" t="str">
        <f t="shared" ca="1" si="56"/>
        <v/>
      </c>
    </row>
    <row r="88" spans="1:53" x14ac:dyDescent="0.25">
      <c r="A88" s="1">
        <v>81028220</v>
      </c>
      <c r="B88" s="1" t="s">
        <v>23</v>
      </c>
      <c r="C88" s="1" t="s">
        <v>79</v>
      </c>
      <c r="D88" s="1">
        <v>235</v>
      </c>
      <c r="E88" s="1" t="s">
        <v>25</v>
      </c>
      <c r="F88" s="1">
        <v>28670</v>
      </c>
      <c r="G88" s="1" t="s">
        <v>26</v>
      </c>
      <c r="H88" s="1">
        <v>0</v>
      </c>
      <c r="I88" s="1">
        <v>26</v>
      </c>
      <c r="J88" s="1">
        <v>365</v>
      </c>
      <c r="K88" s="1">
        <v>200</v>
      </c>
      <c r="L88" s="1">
        <v>7</v>
      </c>
      <c r="M88" s="1">
        <v>400</v>
      </c>
      <c r="N88" s="1">
        <v>100</v>
      </c>
      <c r="O88" s="1">
        <v>30</v>
      </c>
      <c r="P88" s="1">
        <v>10</v>
      </c>
      <c r="R88" s="1" t="s">
        <v>84</v>
      </c>
      <c r="S88" s="1" t="s">
        <v>81</v>
      </c>
      <c r="T88" s="1" t="s">
        <v>29</v>
      </c>
      <c r="U88" s="1" t="s">
        <v>30</v>
      </c>
      <c r="W88" s="11">
        <f t="shared" si="45"/>
        <v>14</v>
      </c>
      <c r="X88" s="11">
        <f t="shared" si="46"/>
        <v>58</v>
      </c>
      <c r="Z88" s="14" t="str">
        <f t="shared" si="47"/>
        <v>2021-08-15T00:00:00</v>
      </c>
      <c r="AA88" s="11">
        <f t="shared" si="34"/>
        <v>26</v>
      </c>
      <c r="AB88" s="11">
        <f t="shared" si="35"/>
        <v>117</v>
      </c>
      <c r="AC88" s="14" t="str">
        <f t="shared" ca="1" si="48"/>
        <v/>
      </c>
      <c r="AD88" s="11" t="str">
        <f t="shared" si="49"/>
        <v/>
      </c>
      <c r="AE88" s="11" t="str">
        <f t="shared" si="36"/>
        <v/>
      </c>
      <c r="AF88" s="14" t="str">
        <f t="shared" si="50"/>
        <v>2021-08-04T00:00:00</v>
      </c>
      <c r="AG88" s="11">
        <f t="shared" si="37"/>
        <v>15</v>
      </c>
      <c r="AH88" s="11">
        <f t="shared" si="38"/>
        <v>78</v>
      </c>
      <c r="AJ88" s="11">
        <f t="shared" si="39"/>
        <v>63.2</v>
      </c>
      <c r="AK88" s="11">
        <f t="shared" si="40"/>
        <v>26.7</v>
      </c>
      <c r="AL88" s="11">
        <f t="shared" si="41"/>
        <v>58.3</v>
      </c>
      <c r="AN88" s="11">
        <f t="shared" ca="1" si="51"/>
        <v>0</v>
      </c>
      <c r="AO88" s="11">
        <v>0.2</v>
      </c>
      <c r="AP88" s="11">
        <f ca="1">TRUNC(RAND()*0.1-0.05,3)</f>
        <v>3.5999999999999997E-2</v>
      </c>
      <c r="AR88" s="13">
        <v>44397</v>
      </c>
      <c r="AS88" s="13">
        <f t="shared" si="52"/>
        <v>44423</v>
      </c>
      <c r="AT88" s="13" t="str">
        <f t="shared" ca="1" si="53"/>
        <v/>
      </c>
      <c r="AU88" s="13">
        <f t="shared" si="54"/>
        <v>44412</v>
      </c>
      <c r="AV88" s="11">
        <f t="shared" si="42"/>
        <v>15.8</v>
      </c>
      <c r="AW88" s="11">
        <f t="shared" si="55"/>
        <v>23.700000000000003</v>
      </c>
      <c r="AX88" s="11">
        <v>-0.87305948012049317</v>
      </c>
      <c r="AY88" s="1" t="str">
        <f t="shared" si="43"/>
        <v/>
      </c>
      <c r="AZ88" s="1">
        <f t="shared" si="44"/>
        <v>1</v>
      </c>
      <c r="BA88" s="1" t="str">
        <f t="shared" ca="1" si="56"/>
        <v/>
      </c>
    </row>
    <row r="89" spans="1:53" x14ac:dyDescent="0.25">
      <c r="A89" s="1">
        <v>81603000</v>
      </c>
      <c r="B89" s="1" t="s">
        <v>23</v>
      </c>
      <c r="C89" s="1" t="s">
        <v>79</v>
      </c>
      <c r="D89" s="1">
        <v>678</v>
      </c>
      <c r="E89" s="1" t="s">
        <v>25</v>
      </c>
      <c r="F89" s="1">
        <v>37290</v>
      </c>
      <c r="G89" s="1" t="s">
        <v>26</v>
      </c>
      <c r="H89" s="1">
        <v>0</v>
      </c>
      <c r="I89" s="1">
        <v>22</v>
      </c>
      <c r="J89" s="1">
        <v>365</v>
      </c>
      <c r="K89" s="1">
        <v>200</v>
      </c>
      <c r="L89" s="1">
        <v>7</v>
      </c>
      <c r="M89" s="1">
        <v>400</v>
      </c>
      <c r="N89" s="1">
        <v>100</v>
      </c>
      <c r="O89" s="1">
        <v>30</v>
      </c>
      <c r="P89" s="1">
        <v>10</v>
      </c>
      <c r="R89" s="1" t="s">
        <v>84</v>
      </c>
      <c r="S89" s="1" t="s">
        <v>85</v>
      </c>
      <c r="T89" s="1" t="s">
        <v>29</v>
      </c>
      <c r="U89" s="1" t="s">
        <v>30</v>
      </c>
      <c r="W89" s="11">
        <f t="shared" si="45"/>
        <v>14</v>
      </c>
      <c r="X89" s="11">
        <f t="shared" si="46"/>
        <v>169</v>
      </c>
      <c r="Z89" s="14" t="str">
        <f t="shared" si="47"/>
        <v>2021-08-11T00:00:00</v>
      </c>
      <c r="AA89" s="11">
        <f t="shared" si="34"/>
        <v>22</v>
      </c>
      <c r="AB89" s="11">
        <f t="shared" si="35"/>
        <v>339</v>
      </c>
      <c r="AC89" s="14" t="str">
        <f t="shared" ca="1" si="48"/>
        <v/>
      </c>
      <c r="AD89" s="11" t="str">
        <f t="shared" si="49"/>
        <v/>
      </c>
      <c r="AE89" s="11" t="str">
        <f t="shared" si="36"/>
        <v/>
      </c>
      <c r="AF89" s="14" t="str">
        <f t="shared" si="50"/>
        <v>2021-08-02T00:00:00</v>
      </c>
      <c r="AG89" s="11">
        <f t="shared" si="37"/>
        <v>13</v>
      </c>
      <c r="AH89" s="11">
        <f t="shared" si="38"/>
        <v>226</v>
      </c>
      <c r="AJ89" s="11">
        <f t="shared" si="39"/>
        <v>215.7</v>
      </c>
      <c r="AK89" s="11">
        <f t="shared" si="40"/>
        <v>116</v>
      </c>
      <c r="AL89" s="11">
        <f t="shared" si="41"/>
        <v>223.8</v>
      </c>
      <c r="AN89" s="11">
        <f t="shared" ca="1" si="51"/>
        <v>0.05</v>
      </c>
      <c r="AO89" s="11">
        <v>0.2</v>
      </c>
      <c r="AR89" s="13">
        <v>44397</v>
      </c>
      <c r="AS89" s="13">
        <f t="shared" si="52"/>
        <v>44419</v>
      </c>
      <c r="AT89" s="13" t="str">
        <f t="shared" ca="1" si="53"/>
        <v/>
      </c>
      <c r="AU89" s="13">
        <f t="shared" si="54"/>
        <v>44410</v>
      </c>
      <c r="AV89" s="11">
        <f t="shared" si="42"/>
        <v>53.9</v>
      </c>
      <c r="AW89" s="11">
        <f t="shared" si="55"/>
        <v>80.849999999999994</v>
      </c>
      <c r="AX89" s="11">
        <v>-0.56617698218678059</v>
      </c>
      <c r="AY89" s="1" t="str">
        <f t="shared" si="43"/>
        <v/>
      </c>
      <c r="AZ89" s="1" t="str">
        <f t="shared" si="44"/>
        <v/>
      </c>
      <c r="BA89" s="1" t="str">
        <f t="shared" ca="1" si="56"/>
        <v/>
      </c>
    </row>
    <row r="90" spans="1:53" x14ac:dyDescent="0.25">
      <c r="A90" s="1">
        <v>81603030</v>
      </c>
      <c r="B90" s="1" t="s">
        <v>23</v>
      </c>
      <c r="C90" s="1" t="s">
        <v>79</v>
      </c>
      <c r="D90" s="1">
        <v>138</v>
      </c>
      <c r="E90" s="1" t="s">
        <v>25</v>
      </c>
      <c r="F90" s="1">
        <v>7590</v>
      </c>
      <c r="G90" s="1" t="s">
        <v>26</v>
      </c>
      <c r="H90" s="1">
        <v>0</v>
      </c>
      <c r="I90" s="1">
        <v>28</v>
      </c>
      <c r="J90" s="1">
        <v>365</v>
      </c>
      <c r="K90" s="1">
        <v>200</v>
      </c>
      <c r="L90" s="1">
        <v>7</v>
      </c>
      <c r="M90" s="1">
        <v>400</v>
      </c>
      <c r="N90" s="1">
        <v>100</v>
      </c>
      <c r="O90" s="1">
        <v>30</v>
      </c>
      <c r="P90" s="1">
        <v>10</v>
      </c>
      <c r="R90" s="1" t="s">
        <v>84</v>
      </c>
      <c r="S90" s="1" t="s">
        <v>85</v>
      </c>
      <c r="T90" s="1" t="s">
        <v>29</v>
      </c>
      <c r="U90" s="1" t="s">
        <v>30</v>
      </c>
      <c r="W90" s="11">
        <f t="shared" si="45"/>
        <v>14</v>
      </c>
      <c r="X90" s="11">
        <f t="shared" si="46"/>
        <v>34</v>
      </c>
      <c r="Z90" s="14" t="str">
        <f t="shared" si="47"/>
        <v>2021-08-17T00:00:00</v>
      </c>
      <c r="AA90" s="11">
        <f t="shared" si="34"/>
        <v>28</v>
      </c>
      <c r="AB90" s="11">
        <f t="shared" si="35"/>
        <v>69</v>
      </c>
      <c r="AC90" s="14" t="str">
        <f t="shared" ca="1" si="48"/>
        <v/>
      </c>
      <c r="AD90" s="11" t="str">
        <f t="shared" si="49"/>
        <v/>
      </c>
      <c r="AE90" s="11" t="str">
        <f t="shared" si="36"/>
        <v/>
      </c>
      <c r="AF90" s="14" t="str">
        <f t="shared" si="50"/>
        <v>2021-08-05T00:00:00</v>
      </c>
      <c r="AG90" s="11">
        <f t="shared" si="37"/>
        <v>16</v>
      </c>
      <c r="AH90" s="11">
        <f t="shared" si="38"/>
        <v>46</v>
      </c>
      <c r="AJ90" s="11">
        <f t="shared" si="39"/>
        <v>34.5</v>
      </c>
      <c r="AK90" s="11">
        <f t="shared" si="40"/>
        <v>14.6</v>
      </c>
      <c r="AL90" s="11">
        <f t="shared" si="41"/>
        <v>31.8</v>
      </c>
      <c r="AN90" s="11">
        <f t="shared" ca="1" si="51"/>
        <v>0.02</v>
      </c>
      <c r="AO90" s="11">
        <v>0.2</v>
      </c>
      <c r="AR90" s="13">
        <v>44397</v>
      </c>
      <c r="AS90" s="13">
        <f t="shared" si="52"/>
        <v>44425</v>
      </c>
      <c r="AT90" s="13" t="str">
        <f t="shared" ca="1" si="53"/>
        <v/>
      </c>
      <c r="AU90" s="13">
        <f t="shared" si="54"/>
        <v>44413</v>
      </c>
      <c r="AV90" s="11">
        <f t="shared" si="42"/>
        <v>8.6</v>
      </c>
      <c r="AW90" s="11">
        <f t="shared" si="55"/>
        <v>12.899999999999999</v>
      </c>
      <c r="AX90" s="11">
        <v>-0.86949823812571037</v>
      </c>
      <c r="AY90" s="1" t="str">
        <f t="shared" si="43"/>
        <v/>
      </c>
      <c r="AZ90" s="1">
        <f t="shared" si="44"/>
        <v>1</v>
      </c>
      <c r="BA90" s="1" t="str">
        <f t="shared" ca="1" si="56"/>
        <v/>
      </c>
    </row>
    <row r="91" spans="1:53" x14ac:dyDescent="0.25">
      <c r="A91" s="1">
        <v>86000121</v>
      </c>
      <c r="B91" s="1" t="s">
        <v>23</v>
      </c>
      <c r="C91" s="1" t="s">
        <v>79</v>
      </c>
      <c r="D91" s="1">
        <v>113</v>
      </c>
      <c r="E91" s="1" t="s">
        <v>25</v>
      </c>
      <c r="F91" s="1">
        <v>6215</v>
      </c>
      <c r="G91" s="1" t="s">
        <v>26</v>
      </c>
      <c r="H91" s="1">
        <v>0</v>
      </c>
      <c r="I91" s="1">
        <v>15</v>
      </c>
      <c r="J91" s="1">
        <v>365</v>
      </c>
      <c r="K91" s="1">
        <v>200</v>
      </c>
      <c r="L91" s="1">
        <v>7</v>
      </c>
      <c r="M91" s="1">
        <v>400</v>
      </c>
      <c r="N91" s="1">
        <v>100</v>
      </c>
      <c r="O91" s="1">
        <v>30</v>
      </c>
      <c r="P91" s="1">
        <v>10</v>
      </c>
      <c r="R91" s="1" t="s">
        <v>84</v>
      </c>
      <c r="S91" s="1" t="s">
        <v>81</v>
      </c>
      <c r="T91" s="1" t="s">
        <v>29</v>
      </c>
      <c r="U91" s="1" t="s">
        <v>30</v>
      </c>
      <c r="W91" s="11">
        <f t="shared" si="45"/>
        <v>14</v>
      </c>
      <c r="X91" s="11">
        <f t="shared" si="46"/>
        <v>28</v>
      </c>
      <c r="Z91" s="14" t="str">
        <f t="shared" si="47"/>
        <v>2021-08-04T00:00:00</v>
      </c>
      <c r="AA91" s="11">
        <f t="shared" si="34"/>
        <v>15</v>
      </c>
      <c r="AB91" s="11">
        <f t="shared" si="35"/>
        <v>56</v>
      </c>
      <c r="AC91" s="14" t="str">
        <f t="shared" ca="1" si="48"/>
        <v/>
      </c>
      <c r="AD91" s="11" t="str">
        <f t="shared" si="49"/>
        <v/>
      </c>
      <c r="AE91" s="11" t="str">
        <f t="shared" si="36"/>
        <v/>
      </c>
      <c r="AF91" s="14" t="str">
        <f t="shared" si="50"/>
        <v>2021-07-29T00:00:00</v>
      </c>
      <c r="AG91" s="11">
        <f t="shared" si="37"/>
        <v>9</v>
      </c>
      <c r="AH91" s="11">
        <f t="shared" si="38"/>
        <v>37</v>
      </c>
      <c r="AJ91" s="11">
        <f t="shared" si="39"/>
        <v>52.7</v>
      </c>
      <c r="AK91" s="11">
        <f t="shared" si="40"/>
        <v>38.9</v>
      </c>
      <c r="AL91" s="11">
        <f t="shared" si="41"/>
        <v>65.099999999999994</v>
      </c>
      <c r="AN91" s="11">
        <f t="shared" ca="1" si="51"/>
        <v>0.13</v>
      </c>
      <c r="AO91" s="11">
        <v>0.2</v>
      </c>
      <c r="AR91" s="13">
        <v>44397</v>
      </c>
      <c r="AS91" s="13">
        <f t="shared" si="52"/>
        <v>44412</v>
      </c>
      <c r="AT91" s="13" t="str">
        <f t="shared" ca="1" si="53"/>
        <v/>
      </c>
      <c r="AU91" s="13">
        <f t="shared" si="54"/>
        <v>44406</v>
      </c>
      <c r="AV91" s="11">
        <f t="shared" si="42"/>
        <v>13.1</v>
      </c>
      <c r="AW91" s="11">
        <f t="shared" si="55"/>
        <v>19.649999999999999</v>
      </c>
      <c r="AX91" s="11">
        <v>-3.1446999501073991E-2</v>
      </c>
      <c r="AY91" s="1" t="str">
        <f t="shared" si="43"/>
        <v/>
      </c>
      <c r="AZ91" s="1" t="str">
        <f t="shared" si="44"/>
        <v/>
      </c>
      <c r="BA91" s="1" t="str">
        <f t="shared" ca="1" si="56"/>
        <v/>
      </c>
    </row>
    <row r="92" spans="1:53" x14ac:dyDescent="0.25">
      <c r="A92" s="1">
        <v>86000123</v>
      </c>
      <c r="B92" s="1" t="s">
        <v>23</v>
      </c>
      <c r="C92" s="1" t="s">
        <v>79</v>
      </c>
      <c r="D92" s="1">
        <v>522</v>
      </c>
      <c r="E92" s="1" t="s">
        <v>25</v>
      </c>
      <c r="F92" s="1">
        <v>28710</v>
      </c>
      <c r="G92" s="1" t="s">
        <v>26</v>
      </c>
      <c r="H92" s="1">
        <v>0</v>
      </c>
      <c r="I92" s="1">
        <v>56</v>
      </c>
      <c r="J92" s="1">
        <v>365</v>
      </c>
      <c r="K92" s="1">
        <v>200</v>
      </c>
      <c r="L92" s="1">
        <v>7</v>
      </c>
      <c r="M92" s="1">
        <v>400</v>
      </c>
      <c r="N92" s="1">
        <v>100</v>
      </c>
      <c r="O92" s="1">
        <v>30</v>
      </c>
      <c r="P92" s="1">
        <v>10</v>
      </c>
      <c r="R92" s="1" t="s">
        <v>84</v>
      </c>
      <c r="S92" s="1" t="s">
        <v>81</v>
      </c>
      <c r="T92" s="1" t="s">
        <v>29</v>
      </c>
      <c r="U92" s="1" t="s">
        <v>30</v>
      </c>
      <c r="W92" s="11">
        <f t="shared" si="45"/>
        <v>14</v>
      </c>
      <c r="X92" s="11">
        <f t="shared" si="46"/>
        <v>130</v>
      </c>
      <c r="Z92" s="14" t="str">
        <f t="shared" si="47"/>
        <v/>
      </c>
      <c r="AA92" s="11" t="str">
        <f t="shared" si="34"/>
        <v/>
      </c>
      <c r="AB92" s="11" t="str">
        <f t="shared" si="35"/>
        <v/>
      </c>
      <c r="AC92" s="14" t="str">
        <f t="shared" ca="1" si="48"/>
        <v>2021-08-12T00:00:00</v>
      </c>
      <c r="AD92" s="11">
        <f t="shared" ca="1" si="49"/>
        <v>23</v>
      </c>
      <c r="AE92" s="11">
        <f t="shared" si="36"/>
        <v>174</v>
      </c>
      <c r="AF92" s="14" t="str">
        <f t="shared" si="50"/>
        <v/>
      </c>
      <c r="AG92" s="11" t="str">
        <f t="shared" si="37"/>
        <v/>
      </c>
      <c r="AH92" s="11" t="str">
        <f t="shared" si="38"/>
        <v/>
      </c>
      <c r="AJ92" s="11">
        <f t="shared" si="39"/>
        <v>65.2</v>
      </c>
      <c r="AK92" s="11">
        <f t="shared" si="40"/>
        <v>46.8</v>
      </c>
      <c r="AL92" s="11">
        <f t="shared" si="41"/>
        <v>79.400000000000006</v>
      </c>
      <c r="AN92" s="11">
        <f t="shared" ca="1" si="51"/>
        <v>0.19</v>
      </c>
      <c r="AO92" s="11">
        <v>0.2</v>
      </c>
      <c r="AR92" s="13">
        <v>44397</v>
      </c>
      <c r="AS92" s="13" t="str">
        <f t="shared" si="52"/>
        <v/>
      </c>
      <c r="AT92" s="13">
        <f t="shared" ca="1" si="53"/>
        <v>44420</v>
      </c>
      <c r="AU92" s="13" t="str">
        <f t="shared" si="54"/>
        <v/>
      </c>
      <c r="AV92" s="11">
        <f t="shared" si="42"/>
        <v>16.3</v>
      </c>
      <c r="AW92" s="11">
        <f t="shared" si="55"/>
        <v>24.450000000000003</v>
      </c>
      <c r="AX92" s="11">
        <v>-8.3718641558783391E-2</v>
      </c>
      <c r="AY92" s="1" t="str">
        <f t="shared" si="43"/>
        <v/>
      </c>
      <c r="AZ92" s="1" t="str">
        <f t="shared" si="44"/>
        <v/>
      </c>
      <c r="BA92" s="1" t="str">
        <f t="shared" ca="1" si="56"/>
        <v/>
      </c>
    </row>
    <row r="93" spans="1:53" x14ac:dyDescent="0.25">
      <c r="A93" s="1">
        <v>86000124</v>
      </c>
      <c r="B93" s="1" t="s">
        <v>23</v>
      </c>
      <c r="C93" s="1" t="s">
        <v>79</v>
      </c>
      <c r="D93" s="1">
        <v>327</v>
      </c>
      <c r="E93" s="1" t="s">
        <v>25</v>
      </c>
      <c r="F93" s="1">
        <v>17985</v>
      </c>
      <c r="G93" s="1" t="s">
        <v>26</v>
      </c>
      <c r="H93" s="1">
        <v>0</v>
      </c>
      <c r="I93" s="1">
        <v>11</v>
      </c>
      <c r="J93" s="1">
        <v>365</v>
      </c>
      <c r="K93" s="1">
        <v>200</v>
      </c>
      <c r="L93" s="1">
        <v>7</v>
      </c>
      <c r="M93" s="1">
        <v>400</v>
      </c>
      <c r="N93" s="1">
        <v>100</v>
      </c>
      <c r="O93" s="1">
        <v>30</v>
      </c>
      <c r="P93" s="1">
        <v>10</v>
      </c>
      <c r="R93" s="1" t="s">
        <v>84</v>
      </c>
      <c r="S93" s="1" t="s">
        <v>86</v>
      </c>
      <c r="T93" s="1" t="s">
        <v>29</v>
      </c>
      <c r="U93" s="1" t="s">
        <v>30</v>
      </c>
      <c r="W93" s="11">
        <f t="shared" si="45"/>
        <v>14</v>
      </c>
      <c r="X93" s="11">
        <f t="shared" si="46"/>
        <v>81</v>
      </c>
      <c r="Z93" s="14" t="str">
        <f t="shared" si="47"/>
        <v>2021-07-31T00:00:00</v>
      </c>
      <c r="AA93" s="11">
        <f t="shared" si="34"/>
        <v>11</v>
      </c>
      <c r="AB93" s="11">
        <f t="shared" si="35"/>
        <v>163</v>
      </c>
      <c r="AC93" s="14" t="str">
        <f t="shared" ca="1" si="48"/>
        <v/>
      </c>
      <c r="AD93" s="11" t="str">
        <f t="shared" si="49"/>
        <v/>
      </c>
      <c r="AE93" s="11" t="str">
        <f t="shared" si="36"/>
        <v/>
      </c>
      <c r="AF93" s="14" t="str">
        <f t="shared" si="50"/>
        <v>2021-07-26T00:00:00</v>
      </c>
      <c r="AG93" s="11">
        <f t="shared" si="37"/>
        <v>6</v>
      </c>
      <c r="AH93" s="11">
        <f t="shared" si="38"/>
        <v>109</v>
      </c>
      <c r="AJ93" s="11">
        <f t="shared" si="39"/>
        <v>208</v>
      </c>
      <c r="AK93" s="11">
        <f t="shared" si="40"/>
        <v>205.7</v>
      </c>
      <c r="AL93" s="11">
        <f t="shared" si="41"/>
        <v>309.7</v>
      </c>
      <c r="AN93" s="11">
        <f t="shared" ca="1" si="51"/>
        <v>0.13</v>
      </c>
      <c r="AO93" s="11">
        <v>0.2</v>
      </c>
      <c r="AR93" s="13">
        <v>44397</v>
      </c>
      <c r="AS93" s="13">
        <f t="shared" si="52"/>
        <v>44408</v>
      </c>
      <c r="AT93" s="13" t="str">
        <f t="shared" ca="1" si="53"/>
        <v/>
      </c>
      <c r="AU93" s="13">
        <f t="shared" si="54"/>
        <v>44403</v>
      </c>
      <c r="AV93" s="11">
        <f t="shared" si="42"/>
        <v>52</v>
      </c>
      <c r="AW93" s="11">
        <f t="shared" si="55"/>
        <v>78</v>
      </c>
      <c r="AX93" s="11">
        <v>0.6382701377234048</v>
      </c>
      <c r="AY93" s="1" t="str">
        <f t="shared" si="43"/>
        <v/>
      </c>
      <c r="AZ93" s="1" t="str">
        <f t="shared" si="44"/>
        <v/>
      </c>
      <c r="BA93" s="1" t="str">
        <f t="shared" ca="1" si="56"/>
        <v/>
      </c>
    </row>
    <row r="94" spans="1:53" x14ac:dyDescent="0.25">
      <c r="A94" s="1">
        <v>39000221</v>
      </c>
      <c r="B94" s="1" t="s">
        <v>23</v>
      </c>
      <c r="C94" s="1" t="s">
        <v>79</v>
      </c>
      <c r="D94" s="1">
        <v>174</v>
      </c>
      <c r="E94" s="1" t="s">
        <v>25</v>
      </c>
      <c r="F94" s="1">
        <v>33060</v>
      </c>
      <c r="G94" s="1" t="s">
        <v>26</v>
      </c>
      <c r="H94" s="1">
        <v>0</v>
      </c>
      <c r="I94" s="1">
        <v>41</v>
      </c>
      <c r="J94" s="1">
        <v>365</v>
      </c>
      <c r="K94" s="1">
        <v>200</v>
      </c>
      <c r="L94" s="1">
        <v>7</v>
      </c>
      <c r="M94" s="1">
        <v>400</v>
      </c>
      <c r="N94" s="1">
        <v>100</v>
      </c>
      <c r="O94" s="1">
        <v>30</v>
      </c>
      <c r="P94" s="1">
        <v>10</v>
      </c>
      <c r="R94" s="1" t="s">
        <v>87</v>
      </c>
      <c r="S94" s="1" t="s">
        <v>81</v>
      </c>
      <c r="T94" s="1" t="s">
        <v>29</v>
      </c>
      <c r="U94" s="1" t="s">
        <v>30</v>
      </c>
      <c r="W94" s="11">
        <f t="shared" si="45"/>
        <v>14</v>
      </c>
      <c r="X94" s="11">
        <f t="shared" si="46"/>
        <v>43</v>
      </c>
      <c r="Z94" s="14" t="str">
        <f t="shared" si="47"/>
        <v/>
      </c>
      <c r="AA94" s="11" t="str">
        <f t="shared" si="34"/>
        <v/>
      </c>
      <c r="AB94" s="11" t="str">
        <f t="shared" si="35"/>
        <v/>
      </c>
      <c r="AC94" s="14" t="str">
        <f t="shared" ca="1" si="48"/>
        <v>2021-08-01T00:00:00</v>
      </c>
      <c r="AD94" s="11">
        <f t="shared" ca="1" si="49"/>
        <v>12</v>
      </c>
      <c r="AE94" s="11">
        <f t="shared" si="36"/>
        <v>58</v>
      </c>
      <c r="AF94" s="14" t="str">
        <f t="shared" si="50"/>
        <v/>
      </c>
      <c r="AG94" s="11" t="str">
        <f t="shared" si="37"/>
        <v/>
      </c>
      <c r="AH94" s="11" t="str">
        <f t="shared" si="38"/>
        <v/>
      </c>
      <c r="AJ94" s="11">
        <f t="shared" si="39"/>
        <v>29.7</v>
      </c>
      <c r="AK94" s="11">
        <f t="shared" si="40"/>
        <v>31.4</v>
      </c>
      <c r="AL94" s="11">
        <f t="shared" si="41"/>
        <v>46.2</v>
      </c>
      <c r="AN94" s="11">
        <f t="shared" ca="1" si="51"/>
        <v>0.04</v>
      </c>
      <c r="AO94" s="11">
        <v>0.2</v>
      </c>
      <c r="AP94" s="11">
        <f ca="1">TRUNC(RAND()*0.1-0.05,3)</f>
        <v>2.1999999999999999E-2</v>
      </c>
      <c r="AR94" s="13">
        <v>44397</v>
      </c>
      <c r="AS94" s="13" t="str">
        <f t="shared" si="52"/>
        <v/>
      </c>
      <c r="AT94" s="13">
        <f t="shared" ca="1" si="53"/>
        <v>44409</v>
      </c>
      <c r="AU94" s="13" t="str">
        <f t="shared" si="54"/>
        <v/>
      </c>
      <c r="AV94" s="11">
        <f t="shared" si="42"/>
        <v>7.4</v>
      </c>
      <c r="AW94" s="11">
        <f t="shared" si="55"/>
        <v>11.100000000000001</v>
      </c>
      <c r="AX94" s="11">
        <v>0.82553059771424531</v>
      </c>
      <c r="AY94" s="1">
        <f t="shared" si="43"/>
        <v>1</v>
      </c>
      <c r="AZ94" s="1" t="str">
        <f t="shared" si="44"/>
        <v/>
      </c>
      <c r="BA94" s="1" t="str">
        <f t="shared" ca="1" si="56"/>
        <v/>
      </c>
    </row>
    <row r="95" spans="1:53" x14ac:dyDescent="0.25">
      <c r="A95" s="1">
        <v>39000224</v>
      </c>
      <c r="B95" s="1" t="s">
        <v>23</v>
      </c>
      <c r="C95" s="1" t="s">
        <v>79</v>
      </c>
      <c r="D95" s="1">
        <v>222</v>
      </c>
      <c r="E95" s="1" t="s">
        <v>25</v>
      </c>
      <c r="F95" s="1">
        <v>45066</v>
      </c>
      <c r="G95" s="1" t="s">
        <v>26</v>
      </c>
      <c r="H95" s="1">
        <v>0</v>
      </c>
      <c r="I95" s="1">
        <v>59</v>
      </c>
      <c r="J95" s="1">
        <v>365</v>
      </c>
      <c r="K95" s="1">
        <v>200</v>
      </c>
      <c r="L95" s="1">
        <v>7</v>
      </c>
      <c r="M95" s="1">
        <v>400</v>
      </c>
      <c r="N95" s="1">
        <v>100</v>
      </c>
      <c r="O95" s="1">
        <v>30</v>
      </c>
      <c r="P95" s="1">
        <v>10</v>
      </c>
      <c r="R95" s="1" t="s">
        <v>87</v>
      </c>
      <c r="S95" s="1" t="s">
        <v>85</v>
      </c>
      <c r="T95" s="1" t="s">
        <v>29</v>
      </c>
      <c r="U95" s="1" t="s">
        <v>30</v>
      </c>
      <c r="W95" s="11">
        <f t="shared" si="45"/>
        <v>14</v>
      </c>
      <c r="X95" s="11">
        <f t="shared" si="46"/>
        <v>55</v>
      </c>
      <c r="Z95" s="14" t="str">
        <f t="shared" si="47"/>
        <v/>
      </c>
      <c r="AA95" s="11" t="str">
        <f t="shared" si="34"/>
        <v/>
      </c>
      <c r="AB95" s="11" t="str">
        <f t="shared" si="35"/>
        <v/>
      </c>
      <c r="AC95" s="14" t="str">
        <f t="shared" ca="1" si="48"/>
        <v>2021-08-08T00:00:00</v>
      </c>
      <c r="AD95" s="11">
        <f t="shared" ca="1" si="49"/>
        <v>19</v>
      </c>
      <c r="AE95" s="11">
        <f t="shared" si="36"/>
        <v>74</v>
      </c>
      <c r="AF95" s="14" t="str">
        <f t="shared" si="50"/>
        <v/>
      </c>
      <c r="AG95" s="11" t="str">
        <f t="shared" si="37"/>
        <v/>
      </c>
      <c r="AH95" s="11" t="str">
        <f t="shared" si="38"/>
        <v/>
      </c>
      <c r="AJ95" s="11">
        <f t="shared" si="39"/>
        <v>26.3</v>
      </c>
      <c r="AK95" s="11">
        <f t="shared" si="40"/>
        <v>16.399999999999999</v>
      </c>
      <c r="AL95" s="11">
        <f t="shared" si="41"/>
        <v>29.4</v>
      </c>
      <c r="AN95" s="11">
        <f t="shared" ca="1" si="51"/>
        <v>0.03</v>
      </c>
      <c r="AO95" s="11">
        <v>0.2</v>
      </c>
      <c r="AP95" s="11">
        <f ca="1">TRUNC(RAND()*0.1-0.05,3)</f>
        <v>-4.1000000000000002E-2</v>
      </c>
      <c r="AR95" s="13">
        <v>44397</v>
      </c>
      <c r="AS95" s="13" t="str">
        <f t="shared" si="52"/>
        <v/>
      </c>
      <c r="AT95" s="13">
        <f t="shared" ca="1" si="53"/>
        <v>44416</v>
      </c>
      <c r="AU95" s="13" t="str">
        <f t="shared" si="54"/>
        <v/>
      </c>
      <c r="AV95" s="11">
        <f t="shared" si="42"/>
        <v>6.5</v>
      </c>
      <c r="AW95" s="11">
        <f t="shared" si="55"/>
        <v>9.75</v>
      </c>
      <c r="AX95" s="11">
        <v>-0.3455335944169351</v>
      </c>
      <c r="AY95" s="1" t="str">
        <f t="shared" si="43"/>
        <v/>
      </c>
      <c r="AZ95" s="1" t="str">
        <f t="shared" si="44"/>
        <v/>
      </c>
      <c r="BA95" s="1" t="str">
        <f t="shared" ca="1" si="56"/>
        <v/>
      </c>
    </row>
    <row r="96" spans="1:53" x14ac:dyDescent="0.25">
      <c r="A96" s="1">
        <v>2000287</v>
      </c>
      <c r="B96" s="1" t="s">
        <v>23</v>
      </c>
      <c r="C96" s="1" t="s">
        <v>79</v>
      </c>
      <c r="D96" s="1">
        <v>65</v>
      </c>
      <c r="E96" s="1" t="s">
        <v>25</v>
      </c>
      <c r="F96" s="1">
        <v>7280</v>
      </c>
      <c r="G96" s="1" t="s">
        <v>26</v>
      </c>
      <c r="H96" s="1">
        <v>0</v>
      </c>
      <c r="I96" s="1">
        <v>52</v>
      </c>
      <c r="J96" s="1">
        <v>365</v>
      </c>
      <c r="K96" s="1">
        <v>200</v>
      </c>
      <c r="L96" s="1">
        <v>14</v>
      </c>
      <c r="M96" s="1">
        <v>400</v>
      </c>
      <c r="N96" s="1">
        <v>100</v>
      </c>
      <c r="O96" s="1">
        <v>30</v>
      </c>
      <c r="P96" s="1">
        <v>10</v>
      </c>
      <c r="R96" s="1" t="s">
        <v>88</v>
      </c>
      <c r="S96" s="1" t="s">
        <v>86</v>
      </c>
      <c r="T96" s="1" t="s">
        <v>29</v>
      </c>
      <c r="U96" s="1" t="s">
        <v>30</v>
      </c>
      <c r="W96" s="11">
        <f t="shared" si="45"/>
        <v>21</v>
      </c>
      <c r="X96" s="11">
        <f t="shared" si="46"/>
        <v>16</v>
      </c>
      <c r="Z96" s="14" t="str">
        <f t="shared" si="47"/>
        <v/>
      </c>
      <c r="AA96" s="11" t="str">
        <f t="shared" si="34"/>
        <v/>
      </c>
      <c r="AB96" s="11" t="str">
        <f t="shared" si="35"/>
        <v/>
      </c>
      <c r="AC96" s="14" t="str">
        <f t="shared" ca="1" si="48"/>
        <v>2021-07-22T00:00:00</v>
      </c>
      <c r="AD96" s="11">
        <f t="shared" ca="1" si="49"/>
        <v>2</v>
      </c>
      <c r="AE96" s="11">
        <f t="shared" si="36"/>
        <v>21</v>
      </c>
      <c r="AF96" s="14" t="str">
        <f t="shared" si="50"/>
        <v/>
      </c>
      <c r="AG96" s="11" t="str">
        <f t="shared" si="37"/>
        <v/>
      </c>
      <c r="AH96" s="11" t="str">
        <f t="shared" si="38"/>
        <v/>
      </c>
      <c r="AJ96" s="11">
        <f t="shared" si="39"/>
        <v>8.6999999999999993</v>
      </c>
      <c r="AK96" s="11">
        <f t="shared" si="40"/>
        <v>5.4</v>
      </c>
      <c r="AL96" s="11">
        <f t="shared" si="41"/>
        <v>9.6</v>
      </c>
      <c r="AN96" s="11">
        <f t="shared" ca="1" si="51"/>
        <v>0.2</v>
      </c>
      <c r="AO96" s="11">
        <v>0.2</v>
      </c>
      <c r="AR96" s="13">
        <v>44397</v>
      </c>
      <c r="AS96" s="13" t="str">
        <f t="shared" si="52"/>
        <v/>
      </c>
      <c r="AT96" s="13">
        <f t="shared" ca="1" si="53"/>
        <v>44399</v>
      </c>
      <c r="AU96" s="13" t="str">
        <f t="shared" si="54"/>
        <v/>
      </c>
      <c r="AV96" s="11">
        <f t="shared" si="42"/>
        <v>2.1</v>
      </c>
      <c r="AW96" s="11">
        <f t="shared" si="55"/>
        <v>3.1500000000000004</v>
      </c>
      <c r="AX96" s="11">
        <v>-0.35269303404440966</v>
      </c>
      <c r="AY96" s="1" t="str">
        <f t="shared" si="43"/>
        <v/>
      </c>
      <c r="AZ96" s="1" t="str">
        <f t="shared" si="44"/>
        <v/>
      </c>
      <c r="BA96" s="1" t="str">
        <f t="shared" ca="1" si="56"/>
        <v/>
      </c>
    </row>
    <row r="97" spans="1:53" x14ac:dyDescent="0.25">
      <c r="A97" s="1">
        <v>8210677</v>
      </c>
      <c r="B97" s="1" t="s">
        <v>23</v>
      </c>
      <c r="C97" s="1" t="s">
        <v>79</v>
      </c>
      <c r="D97" s="1">
        <v>160</v>
      </c>
      <c r="E97" s="1" t="s">
        <v>25</v>
      </c>
      <c r="F97" s="1">
        <v>30240</v>
      </c>
      <c r="G97" s="1" t="s">
        <v>26</v>
      </c>
      <c r="H97" s="1">
        <v>0</v>
      </c>
      <c r="I97" s="1">
        <v>48</v>
      </c>
      <c r="J97" s="1">
        <v>365</v>
      </c>
      <c r="K97" s="1">
        <v>200</v>
      </c>
      <c r="L97" s="1">
        <v>14</v>
      </c>
      <c r="M97" s="1">
        <v>400</v>
      </c>
      <c r="N97" s="1">
        <v>100</v>
      </c>
      <c r="O97" s="1">
        <v>30</v>
      </c>
      <c r="P97" s="1">
        <v>10</v>
      </c>
      <c r="R97" s="1" t="s">
        <v>88</v>
      </c>
      <c r="S97" s="1" t="s">
        <v>81</v>
      </c>
      <c r="T97" s="1" t="s">
        <v>29</v>
      </c>
      <c r="U97" s="1" t="s">
        <v>30</v>
      </c>
      <c r="W97" s="11">
        <f t="shared" si="45"/>
        <v>21</v>
      </c>
      <c r="X97" s="11">
        <f t="shared" si="46"/>
        <v>40</v>
      </c>
      <c r="Z97" s="14" t="str">
        <f t="shared" si="47"/>
        <v/>
      </c>
      <c r="AA97" s="11" t="str">
        <f t="shared" si="34"/>
        <v/>
      </c>
      <c r="AB97" s="11" t="str">
        <f t="shared" si="35"/>
        <v/>
      </c>
      <c r="AC97" s="14" t="str">
        <f t="shared" ca="1" si="48"/>
        <v>2021-07-31T00:00:00</v>
      </c>
      <c r="AD97" s="11">
        <f t="shared" ca="1" si="49"/>
        <v>11</v>
      </c>
      <c r="AE97" s="11">
        <f t="shared" si="36"/>
        <v>53</v>
      </c>
      <c r="AF97" s="14" t="str">
        <f t="shared" si="50"/>
        <v/>
      </c>
      <c r="AG97" s="11" t="str">
        <f t="shared" si="37"/>
        <v/>
      </c>
      <c r="AH97" s="11" t="str">
        <f t="shared" si="38"/>
        <v/>
      </c>
      <c r="AJ97" s="11">
        <f t="shared" si="39"/>
        <v>23.3</v>
      </c>
      <c r="AK97" s="11">
        <f t="shared" si="40"/>
        <v>11.4</v>
      </c>
      <c r="AL97" s="11">
        <f t="shared" si="41"/>
        <v>23</v>
      </c>
      <c r="AN97" s="11">
        <f t="shared" ca="1" si="51"/>
        <v>0.22</v>
      </c>
      <c r="AO97" s="11">
        <v>0.2</v>
      </c>
      <c r="AR97" s="13">
        <v>44397</v>
      </c>
      <c r="AS97" s="13" t="str">
        <f t="shared" si="52"/>
        <v/>
      </c>
      <c r="AT97" s="13">
        <f t="shared" ca="1" si="53"/>
        <v>44408</v>
      </c>
      <c r="AU97" s="13" t="str">
        <f t="shared" si="54"/>
        <v/>
      </c>
      <c r="AV97" s="11">
        <f t="shared" si="42"/>
        <v>5.8</v>
      </c>
      <c r="AW97" s="11">
        <f t="shared" si="55"/>
        <v>8.6999999999999993</v>
      </c>
      <c r="AX97" s="11">
        <v>-0.7005431578710053</v>
      </c>
      <c r="AY97" s="1" t="str">
        <f t="shared" si="43"/>
        <v/>
      </c>
      <c r="AZ97" s="1">
        <f t="shared" si="44"/>
        <v>1</v>
      </c>
      <c r="BA97" s="1">
        <f t="shared" ca="1" si="56"/>
        <v>1</v>
      </c>
    </row>
    <row r="98" spans="1:53" x14ac:dyDescent="0.25">
      <c r="A98" s="1">
        <v>9665303</v>
      </c>
      <c r="B98" s="1" t="s">
        <v>23</v>
      </c>
      <c r="C98" s="1" t="s">
        <v>79</v>
      </c>
      <c r="D98" s="1">
        <v>109</v>
      </c>
      <c r="E98" s="1" t="s">
        <v>25</v>
      </c>
      <c r="F98" s="1">
        <v>103550</v>
      </c>
      <c r="G98" s="1" t="s">
        <v>26</v>
      </c>
      <c r="H98" s="1">
        <v>0</v>
      </c>
      <c r="I98" s="1">
        <v>8</v>
      </c>
      <c r="J98" s="1">
        <v>365</v>
      </c>
      <c r="K98" s="1">
        <v>200</v>
      </c>
      <c r="L98" s="1">
        <v>14</v>
      </c>
      <c r="M98" s="1">
        <v>400</v>
      </c>
      <c r="N98" s="1">
        <v>100</v>
      </c>
      <c r="O98" s="1">
        <v>30</v>
      </c>
      <c r="P98" s="1">
        <v>10</v>
      </c>
      <c r="R98" s="1" t="s">
        <v>88</v>
      </c>
      <c r="S98" s="1" t="s">
        <v>86</v>
      </c>
      <c r="T98" s="1" t="s">
        <v>29</v>
      </c>
      <c r="U98" s="1" t="s">
        <v>30</v>
      </c>
      <c r="W98" s="11">
        <f t="shared" si="45"/>
        <v>21</v>
      </c>
      <c r="X98" s="11">
        <f t="shared" si="46"/>
        <v>27</v>
      </c>
      <c r="Z98" s="14" t="str">
        <f t="shared" si="47"/>
        <v>2021-07-28T00:00:00</v>
      </c>
      <c r="AA98" s="11">
        <f t="shared" ref="AA98:AA129" si="57">IF(I98&lt;=30,I98,"")</f>
        <v>8</v>
      </c>
      <c r="AB98" s="11">
        <f t="shared" ref="AB98:AB129" si="58">IF(I98&lt;=30,INT(D98/2),"")</f>
        <v>54</v>
      </c>
      <c r="AC98" s="14" t="str">
        <f t="shared" ca="1" si="48"/>
        <v/>
      </c>
      <c r="AD98" s="11" t="str">
        <f t="shared" si="49"/>
        <v/>
      </c>
      <c r="AE98" s="11" t="str">
        <f t="shared" ref="AE98:AE129" si="59">IF(I98&gt;30,INT(D98/3),"")</f>
        <v/>
      </c>
      <c r="AF98" s="14" t="str">
        <f t="shared" si="50"/>
        <v>2021-07-24T00:00:00</v>
      </c>
      <c r="AG98" s="11">
        <f t="shared" ref="AG98:AG129" si="60">IF(I98&lt;=30,INT(I98*0.6),"")</f>
        <v>4</v>
      </c>
      <c r="AH98" s="11">
        <f t="shared" ref="AH98:AH129" si="61">IF(I98&lt;=30,INT(D98/3),"")</f>
        <v>36</v>
      </c>
      <c r="AJ98" s="11">
        <f t="shared" ref="AJ98:AJ129" si="62">TRUNC(7*D98/I98,1)</f>
        <v>95.3</v>
      </c>
      <c r="AK98" s="11">
        <f t="shared" ref="AK98:AK129" si="63">TRUNC(AJ98-AV98+AW98*AX98,1)</f>
        <v>78.7</v>
      </c>
      <c r="AL98" s="11">
        <f t="shared" ref="AL98:AL129" si="64">TRUNC(AJ98+AV98+AW98*AX98,1)</f>
        <v>126.3</v>
      </c>
      <c r="AN98" s="11">
        <f t="shared" ca="1" si="51"/>
        <v>0.01</v>
      </c>
      <c r="AO98" s="11">
        <v>0.2</v>
      </c>
      <c r="AR98" s="13">
        <v>44397</v>
      </c>
      <c r="AS98" s="13">
        <f t="shared" si="52"/>
        <v>44405</v>
      </c>
      <c r="AT98" s="13" t="str">
        <f t="shared" ca="1" si="53"/>
        <v/>
      </c>
      <c r="AU98" s="13">
        <f t="shared" si="54"/>
        <v>44401</v>
      </c>
      <c r="AV98" s="11">
        <f t="shared" ref="AV98:AV129" si="65">TRUNC(AJ98*0.25,1)</f>
        <v>23.8</v>
      </c>
      <c r="AW98" s="11">
        <f t="shared" si="55"/>
        <v>35.700000000000003</v>
      </c>
      <c r="AX98" s="11">
        <v>0.20445578522199481</v>
      </c>
      <c r="AY98" s="1" t="str">
        <f t="shared" ref="AY98:AY129" si="66">IF(AJ98&lt;AK98,1,"")</f>
        <v/>
      </c>
      <c r="AZ98" s="1" t="str">
        <f t="shared" ref="AZ98:AZ129" si="67">IF(AJ98&gt;AL98,1,"")</f>
        <v/>
      </c>
      <c r="BA98" s="1" t="str">
        <f t="shared" ca="1" si="56"/>
        <v/>
      </c>
    </row>
    <row r="99" spans="1:53" x14ac:dyDescent="0.25">
      <c r="A99" s="1">
        <v>45000222</v>
      </c>
      <c r="B99" s="1" t="s">
        <v>23</v>
      </c>
      <c r="C99" s="1" t="s">
        <v>79</v>
      </c>
      <c r="D99" s="1">
        <v>118</v>
      </c>
      <c r="E99" s="1" t="s">
        <v>25</v>
      </c>
      <c r="F99" s="1">
        <v>91332</v>
      </c>
      <c r="G99" s="1" t="s">
        <v>26</v>
      </c>
      <c r="H99" s="1">
        <v>0</v>
      </c>
      <c r="I99" s="1">
        <v>4</v>
      </c>
      <c r="J99" s="1">
        <v>365</v>
      </c>
      <c r="K99" s="1">
        <v>200</v>
      </c>
      <c r="L99" s="1">
        <v>14</v>
      </c>
      <c r="M99" s="1">
        <v>400</v>
      </c>
      <c r="N99" s="1">
        <v>100</v>
      </c>
      <c r="O99" s="1">
        <v>30</v>
      </c>
      <c r="P99" s="1">
        <v>10</v>
      </c>
      <c r="R99" s="1" t="s">
        <v>88</v>
      </c>
      <c r="S99" s="1" t="s">
        <v>81</v>
      </c>
      <c r="T99" s="1" t="s">
        <v>29</v>
      </c>
      <c r="U99" s="1" t="s">
        <v>30</v>
      </c>
      <c r="W99" s="11">
        <f t="shared" si="45"/>
        <v>21</v>
      </c>
      <c r="X99" s="11">
        <f t="shared" si="46"/>
        <v>29</v>
      </c>
      <c r="Z99" s="14" t="str">
        <f t="shared" si="47"/>
        <v>2021-07-24T00:00:00</v>
      </c>
      <c r="AA99" s="11">
        <f t="shared" si="57"/>
        <v>4</v>
      </c>
      <c r="AB99" s="11">
        <f t="shared" si="58"/>
        <v>59</v>
      </c>
      <c r="AC99" s="14" t="str">
        <f t="shared" ca="1" si="48"/>
        <v/>
      </c>
      <c r="AD99" s="11" t="str">
        <f t="shared" si="49"/>
        <v/>
      </c>
      <c r="AE99" s="11" t="str">
        <f t="shared" si="59"/>
        <v/>
      </c>
      <c r="AF99" s="14" t="str">
        <f t="shared" si="50"/>
        <v>2021-07-22T00:00:00</v>
      </c>
      <c r="AG99" s="11">
        <f t="shared" si="60"/>
        <v>2</v>
      </c>
      <c r="AH99" s="11">
        <f t="shared" si="61"/>
        <v>39</v>
      </c>
      <c r="AJ99" s="11">
        <f t="shared" si="62"/>
        <v>206.5</v>
      </c>
      <c r="AK99" s="11">
        <f t="shared" si="63"/>
        <v>220.9</v>
      </c>
      <c r="AL99" s="11">
        <f t="shared" si="64"/>
        <v>324.10000000000002</v>
      </c>
      <c r="AN99" s="11">
        <f t="shared" ca="1" si="51"/>
        <v>0.06</v>
      </c>
      <c r="AO99" s="11">
        <v>0.2</v>
      </c>
      <c r="AR99" s="13">
        <v>44397</v>
      </c>
      <c r="AS99" s="13">
        <f t="shared" si="52"/>
        <v>44401</v>
      </c>
      <c r="AT99" s="13" t="str">
        <f t="shared" ca="1" si="53"/>
        <v/>
      </c>
      <c r="AU99" s="13">
        <f t="shared" si="54"/>
        <v>44399</v>
      </c>
      <c r="AV99" s="11">
        <f t="shared" si="65"/>
        <v>51.6</v>
      </c>
      <c r="AW99" s="11">
        <f t="shared" si="55"/>
        <v>77.400000000000006</v>
      </c>
      <c r="AX99" s="11">
        <v>0.85299205372338593</v>
      </c>
      <c r="AY99" s="1">
        <f t="shared" si="66"/>
        <v>1</v>
      </c>
      <c r="AZ99" s="1" t="str">
        <f t="shared" si="67"/>
        <v/>
      </c>
      <c r="BA99" s="1" t="str">
        <f t="shared" ca="1" si="56"/>
        <v/>
      </c>
    </row>
    <row r="100" spans="1:53" x14ac:dyDescent="0.25">
      <c r="A100" s="1">
        <v>7900012</v>
      </c>
      <c r="B100" s="1" t="s">
        <v>23</v>
      </c>
      <c r="C100" s="1" t="s">
        <v>79</v>
      </c>
      <c r="D100" s="1">
        <v>169</v>
      </c>
      <c r="E100" s="1" t="s">
        <v>25</v>
      </c>
      <c r="F100" s="1">
        <v>845</v>
      </c>
      <c r="G100" s="1" t="s">
        <v>26</v>
      </c>
      <c r="H100" s="1">
        <v>0</v>
      </c>
      <c r="I100" s="1">
        <v>58</v>
      </c>
      <c r="J100" s="1">
        <v>365</v>
      </c>
      <c r="K100" s="1">
        <v>200</v>
      </c>
      <c r="L100" s="1">
        <v>7</v>
      </c>
      <c r="M100" s="1">
        <v>400</v>
      </c>
      <c r="N100" s="1">
        <v>100</v>
      </c>
      <c r="O100" s="1">
        <v>30</v>
      </c>
      <c r="P100" s="1">
        <v>10</v>
      </c>
      <c r="R100" s="1" t="s">
        <v>89</v>
      </c>
      <c r="S100" s="1" t="s">
        <v>81</v>
      </c>
      <c r="T100" s="1" t="s">
        <v>29</v>
      </c>
      <c r="U100" s="1" t="s">
        <v>30</v>
      </c>
      <c r="W100" s="11">
        <f t="shared" si="45"/>
        <v>14</v>
      </c>
      <c r="X100" s="11">
        <f t="shared" si="46"/>
        <v>42</v>
      </c>
      <c r="Z100" s="14" t="str">
        <f t="shared" si="47"/>
        <v/>
      </c>
      <c r="AA100" s="11" t="str">
        <f t="shared" si="57"/>
        <v/>
      </c>
      <c r="AB100" s="11" t="str">
        <f t="shared" si="58"/>
        <v/>
      </c>
      <c r="AC100" s="14" t="str">
        <f t="shared" ca="1" si="48"/>
        <v>2021-07-28T00:00:00</v>
      </c>
      <c r="AD100" s="11">
        <f t="shared" ca="1" si="49"/>
        <v>8</v>
      </c>
      <c r="AE100" s="11">
        <f t="shared" si="59"/>
        <v>56</v>
      </c>
      <c r="AF100" s="14" t="str">
        <f t="shared" si="50"/>
        <v/>
      </c>
      <c r="AG100" s="11" t="str">
        <f t="shared" si="60"/>
        <v/>
      </c>
      <c r="AH100" s="11" t="str">
        <f t="shared" si="61"/>
        <v/>
      </c>
      <c r="AJ100" s="11">
        <f t="shared" si="62"/>
        <v>20.3</v>
      </c>
      <c r="AK100" s="11">
        <f t="shared" si="63"/>
        <v>8</v>
      </c>
      <c r="AL100" s="11">
        <f t="shared" si="64"/>
        <v>18</v>
      </c>
      <c r="AN100" s="11">
        <f t="shared" ca="1" si="51"/>
        <v>0.13</v>
      </c>
      <c r="AO100" s="11">
        <v>0.2</v>
      </c>
      <c r="AR100" s="13">
        <v>44397</v>
      </c>
      <c r="AS100" s="13" t="str">
        <f t="shared" si="52"/>
        <v/>
      </c>
      <c r="AT100" s="13">
        <f t="shared" ca="1" si="53"/>
        <v>44405</v>
      </c>
      <c r="AU100" s="13" t="str">
        <f t="shared" si="54"/>
        <v/>
      </c>
      <c r="AV100" s="11">
        <f t="shared" si="65"/>
        <v>5</v>
      </c>
      <c r="AW100" s="11">
        <f t="shared" si="55"/>
        <v>7.5</v>
      </c>
      <c r="AX100" s="11">
        <v>-0.9701457542784826</v>
      </c>
      <c r="AY100" s="1" t="str">
        <f t="shared" si="66"/>
        <v/>
      </c>
      <c r="AZ100" s="1">
        <f t="shared" si="67"/>
        <v>1</v>
      </c>
      <c r="BA100" s="1" t="str">
        <f t="shared" ca="1" si="56"/>
        <v/>
      </c>
    </row>
    <row r="101" spans="1:53" x14ac:dyDescent="0.25">
      <c r="A101" s="1">
        <v>7900014</v>
      </c>
      <c r="B101" s="1" t="s">
        <v>23</v>
      </c>
      <c r="C101" s="1" t="s">
        <v>79</v>
      </c>
      <c r="D101" s="1">
        <v>387</v>
      </c>
      <c r="E101" s="1" t="s">
        <v>25</v>
      </c>
      <c r="F101" s="1">
        <v>7353</v>
      </c>
      <c r="G101" s="1" t="s">
        <v>26</v>
      </c>
      <c r="H101" s="1">
        <v>0</v>
      </c>
      <c r="I101" s="1">
        <v>60</v>
      </c>
      <c r="J101" s="1">
        <v>365</v>
      </c>
      <c r="K101" s="1">
        <v>200</v>
      </c>
      <c r="L101" s="1">
        <v>7</v>
      </c>
      <c r="M101" s="1">
        <v>400</v>
      </c>
      <c r="N101" s="1">
        <v>100</v>
      </c>
      <c r="O101" s="1">
        <v>30</v>
      </c>
      <c r="P101" s="1">
        <v>10</v>
      </c>
      <c r="R101" s="1" t="s">
        <v>89</v>
      </c>
      <c r="S101" s="1" t="s">
        <v>81</v>
      </c>
      <c r="T101" s="1" t="s">
        <v>29</v>
      </c>
      <c r="U101" s="1" t="s">
        <v>30</v>
      </c>
      <c r="W101" s="11">
        <f t="shared" si="45"/>
        <v>14</v>
      </c>
      <c r="X101" s="11">
        <f t="shared" si="46"/>
        <v>96</v>
      </c>
      <c r="Z101" s="14" t="str">
        <f t="shared" si="47"/>
        <v/>
      </c>
      <c r="AA101" s="11" t="str">
        <f t="shared" si="57"/>
        <v/>
      </c>
      <c r="AB101" s="11" t="str">
        <f t="shared" si="58"/>
        <v/>
      </c>
      <c r="AC101" s="14" t="str">
        <f t="shared" ca="1" si="48"/>
        <v>2021-08-12T00:00:00</v>
      </c>
      <c r="AD101" s="11">
        <f t="shared" ca="1" si="49"/>
        <v>23</v>
      </c>
      <c r="AE101" s="11">
        <f t="shared" si="59"/>
        <v>129</v>
      </c>
      <c r="AF101" s="14" t="str">
        <f t="shared" si="50"/>
        <v/>
      </c>
      <c r="AG101" s="11" t="str">
        <f t="shared" si="60"/>
        <v/>
      </c>
      <c r="AH101" s="11" t="str">
        <f t="shared" si="61"/>
        <v/>
      </c>
      <c r="AJ101" s="11">
        <f t="shared" si="62"/>
        <v>45.1</v>
      </c>
      <c r="AK101" s="11">
        <f t="shared" si="63"/>
        <v>42.3</v>
      </c>
      <c r="AL101" s="11">
        <f t="shared" si="64"/>
        <v>64.7</v>
      </c>
      <c r="AN101" s="11">
        <f t="shared" ca="1" si="51"/>
        <v>0.2</v>
      </c>
      <c r="AO101" s="11">
        <v>0.2</v>
      </c>
      <c r="AP101" s="11">
        <f ca="1">TRUNC(RAND()*0.1-0.05,3)</f>
        <v>2.7E-2</v>
      </c>
      <c r="AR101" s="13">
        <v>44397</v>
      </c>
      <c r="AS101" s="13" t="str">
        <f t="shared" si="52"/>
        <v/>
      </c>
      <c r="AT101" s="13">
        <f t="shared" ca="1" si="53"/>
        <v>44420</v>
      </c>
      <c r="AU101" s="13" t="str">
        <f t="shared" si="54"/>
        <v/>
      </c>
      <c r="AV101" s="11">
        <f t="shared" si="65"/>
        <v>11.2</v>
      </c>
      <c r="AW101" s="11">
        <f t="shared" si="55"/>
        <v>16.799999999999997</v>
      </c>
      <c r="AX101" s="11">
        <v>0.50030643064528424</v>
      </c>
      <c r="AY101" s="1" t="str">
        <f t="shared" si="66"/>
        <v/>
      </c>
      <c r="AZ101" s="1" t="str">
        <f t="shared" si="67"/>
        <v/>
      </c>
      <c r="BA101" s="1" t="str">
        <f t="shared" ca="1" si="56"/>
        <v/>
      </c>
    </row>
    <row r="102" spans="1:53" x14ac:dyDescent="0.25">
      <c r="A102" s="1">
        <v>7900015</v>
      </c>
      <c r="B102" s="1" t="s">
        <v>23</v>
      </c>
      <c r="C102" s="1" t="s">
        <v>79</v>
      </c>
      <c r="D102" s="1">
        <v>155</v>
      </c>
      <c r="E102" s="1" t="s">
        <v>25</v>
      </c>
      <c r="F102" s="1">
        <v>465</v>
      </c>
      <c r="G102" s="1" t="s">
        <v>26</v>
      </c>
      <c r="H102" s="1">
        <v>0</v>
      </c>
      <c r="I102" s="1">
        <v>7</v>
      </c>
      <c r="J102" s="1">
        <v>365</v>
      </c>
      <c r="K102" s="1">
        <v>200</v>
      </c>
      <c r="L102" s="1">
        <v>7</v>
      </c>
      <c r="M102" s="1">
        <v>400</v>
      </c>
      <c r="N102" s="1">
        <v>100</v>
      </c>
      <c r="O102" s="1">
        <v>30</v>
      </c>
      <c r="P102" s="1">
        <v>10</v>
      </c>
      <c r="R102" s="1" t="s">
        <v>89</v>
      </c>
      <c r="S102" s="1" t="s">
        <v>81</v>
      </c>
      <c r="T102" s="1" t="s">
        <v>29</v>
      </c>
      <c r="U102" s="1" t="s">
        <v>30</v>
      </c>
      <c r="W102" s="11">
        <f t="shared" si="45"/>
        <v>14</v>
      </c>
      <c r="X102" s="11">
        <f t="shared" si="46"/>
        <v>38</v>
      </c>
      <c r="Z102" s="14" t="str">
        <f t="shared" si="47"/>
        <v>2021-07-27T00:00:00</v>
      </c>
      <c r="AA102" s="11">
        <f t="shared" si="57"/>
        <v>7</v>
      </c>
      <c r="AB102" s="11">
        <f t="shared" si="58"/>
        <v>77</v>
      </c>
      <c r="AC102" s="14" t="str">
        <f t="shared" ca="1" si="48"/>
        <v/>
      </c>
      <c r="AD102" s="11" t="str">
        <f t="shared" si="49"/>
        <v/>
      </c>
      <c r="AE102" s="11" t="str">
        <f t="shared" si="59"/>
        <v/>
      </c>
      <c r="AF102" s="14" t="str">
        <f t="shared" si="50"/>
        <v>2021-07-24T00:00:00</v>
      </c>
      <c r="AG102" s="11">
        <f t="shared" si="60"/>
        <v>4</v>
      </c>
      <c r="AH102" s="11">
        <f t="shared" si="61"/>
        <v>51</v>
      </c>
      <c r="AJ102" s="11">
        <f t="shared" si="62"/>
        <v>155</v>
      </c>
      <c r="AK102" s="11">
        <f t="shared" si="63"/>
        <v>160.69999999999999</v>
      </c>
      <c r="AL102" s="11">
        <f t="shared" si="64"/>
        <v>238.1</v>
      </c>
      <c r="AN102" s="11">
        <f t="shared" ca="1" si="51"/>
        <v>7.0000000000000007E-2</v>
      </c>
      <c r="AO102" s="11">
        <v>0.2</v>
      </c>
      <c r="AR102" s="13">
        <v>44397</v>
      </c>
      <c r="AS102" s="13">
        <f t="shared" si="52"/>
        <v>44404</v>
      </c>
      <c r="AT102" s="13" t="str">
        <f t="shared" ca="1" si="53"/>
        <v/>
      </c>
      <c r="AU102" s="13">
        <f t="shared" si="54"/>
        <v>44401</v>
      </c>
      <c r="AV102" s="11">
        <f t="shared" si="65"/>
        <v>38.700000000000003</v>
      </c>
      <c r="AW102" s="11">
        <f t="shared" si="55"/>
        <v>58.050000000000004</v>
      </c>
      <c r="AX102" s="11">
        <v>0.76545166738531711</v>
      </c>
      <c r="AY102" s="1">
        <f t="shared" si="66"/>
        <v>1</v>
      </c>
      <c r="AZ102" s="1" t="str">
        <f t="shared" si="67"/>
        <v/>
      </c>
      <c r="BA102" s="1" t="str">
        <f t="shared" ca="1" si="56"/>
        <v/>
      </c>
    </row>
    <row r="103" spans="1:53" x14ac:dyDescent="0.25">
      <c r="A103" s="1">
        <v>9664144</v>
      </c>
      <c r="B103" s="1" t="s">
        <v>23</v>
      </c>
      <c r="C103" s="1" t="s">
        <v>79</v>
      </c>
      <c r="D103" s="1">
        <v>37</v>
      </c>
      <c r="E103" s="1" t="s">
        <v>25</v>
      </c>
      <c r="F103" s="1">
        <v>888</v>
      </c>
      <c r="G103" s="1" t="s">
        <v>26</v>
      </c>
      <c r="H103" s="1">
        <v>0</v>
      </c>
      <c r="I103" s="1">
        <v>6</v>
      </c>
      <c r="J103" s="1">
        <v>365</v>
      </c>
      <c r="K103" s="1">
        <v>200</v>
      </c>
      <c r="L103" s="1">
        <v>7</v>
      </c>
      <c r="M103" s="1">
        <v>400</v>
      </c>
      <c r="N103" s="1">
        <v>100</v>
      </c>
      <c r="O103" s="1">
        <v>30</v>
      </c>
      <c r="P103" s="1">
        <v>10</v>
      </c>
      <c r="R103" s="1" t="s">
        <v>89</v>
      </c>
      <c r="S103" s="1" t="s">
        <v>81</v>
      </c>
      <c r="T103" s="1" t="s">
        <v>29</v>
      </c>
      <c r="U103" s="1" t="s">
        <v>30</v>
      </c>
      <c r="W103" s="11">
        <f t="shared" si="45"/>
        <v>14</v>
      </c>
      <c r="X103" s="11">
        <f t="shared" si="46"/>
        <v>9</v>
      </c>
      <c r="Z103" s="14" t="str">
        <f t="shared" si="47"/>
        <v>2021-07-26T00:00:00</v>
      </c>
      <c r="AA103" s="11">
        <f t="shared" si="57"/>
        <v>6</v>
      </c>
      <c r="AB103" s="11">
        <f t="shared" si="58"/>
        <v>18</v>
      </c>
      <c r="AC103" s="14" t="str">
        <f t="shared" ca="1" si="48"/>
        <v/>
      </c>
      <c r="AD103" s="11" t="str">
        <f t="shared" si="49"/>
        <v/>
      </c>
      <c r="AE103" s="11" t="str">
        <f t="shared" si="59"/>
        <v/>
      </c>
      <c r="AF103" s="14" t="str">
        <f t="shared" si="50"/>
        <v>2021-07-23T00:00:00</v>
      </c>
      <c r="AG103" s="11">
        <f t="shared" si="60"/>
        <v>3</v>
      </c>
      <c r="AH103" s="11">
        <f t="shared" si="61"/>
        <v>12</v>
      </c>
      <c r="AJ103" s="11">
        <f t="shared" si="62"/>
        <v>43.1</v>
      </c>
      <c r="AK103" s="11">
        <f t="shared" si="63"/>
        <v>46.1</v>
      </c>
      <c r="AL103" s="11">
        <f t="shared" si="64"/>
        <v>67.5</v>
      </c>
      <c r="AN103" s="11">
        <f t="shared" ca="1" si="51"/>
        <v>0.03</v>
      </c>
      <c r="AO103" s="11">
        <v>0.2</v>
      </c>
      <c r="AR103" s="13">
        <v>44397</v>
      </c>
      <c r="AS103" s="13">
        <f t="shared" si="52"/>
        <v>44403</v>
      </c>
      <c r="AT103" s="13" t="str">
        <f t="shared" ca="1" si="53"/>
        <v/>
      </c>
      <c r="AU103" s="13">
        <f t="shared" si="54"/>
        <v>44400</v>
      </c>
      <c r="AV103" s="11">
        <f t="shared" si="65"/>
        <v>10.7</v>
      </c>
      <c r="AW103" s="11">
        <f t="shared" si="55"/>
        <v>16.049999999999997</v>
      </c>
      <c r="AX103" s="11">
        <v>0.85786017506692169</v>
      </c>
      <c r="AY103" s="1">
        <f t="shared" si="66"/>
        <v>1</v>
      </c>
      <c r="AZ103" s="1" t="str">
        <f t="shared" si="67"/>
        <v/>
      </c>
      <c r="BA103" s="1" t="str">
        <f t="shared" ca="1" si="56"/>
        <v/>
      </c>
    </row>
    <row r="104" spans="1:53" x14ac:dyDescent="0.25">
      <c r="A104" s="1">
        <v>9665306</v>
      </c>
      <c r="B104" s="1" t="s">
        <v>23</v>
      </c>
      <c r="C104" s="1" t="s">
        <v>79</v>
      </c>
      <c r="D104" s="1">
        <v>233</v>
      </c>
      <c r="E104" s="1" t="s">
        <v>25</v>
      </c>
      <c r="F104" s="1">
        <v>699</v>
      </c>
      <c r="G104" s="1" t="s">
        <v>26</v>
      </c>
      <c r="H104" s="1">
        <v>0</v>
      </c>
      <c r="I104" s="1">
        <v>22</v>
      </c>
      <c r="J104" s="1">
        <v>365</v>
      </c>
      <c r="K104" s="1">
        <v>200</v>
      </c>
      <c r="L104" s="1">
        <v>7</v>
      </c>
      <c r="M104" s="1">
        <v>400</v>
      </c>
      <c r="N104" s="1">
        <v>100</v>
      </c>
      <c r="O104" s="1">
        <v>30</v>
      </c>
      <c r="P104" s="1">
        <v>10</v>
      </c>
      <c r="R104" s="1" t="s">
        <v>89</v>
      </c>
      <c r="S104" s="1" t="s">
        <v>81</v>
      </c>
      <c r="T104" s="1" t="s">
        <v>29</v>
      </c>
      <c r="U104" s="1" t="s">
        <v>30</v>
      </c>
      <c r="W104" s="11">
        <f t="shared" si="45"/>
        <v>14</v>
      </c>
      <c r="X104" s="11">
        <f t="shared" si="46"/>
        <v>58</v>
      </c>
      <c r="Z104" s="14" t="str">
        <f t="shared" si="47"/>
        <v>2021-08-11T00:00:00</v>
      </c>
      <c r="AA104" s="11">
        <f t="shared" si="57"/>
        <v>22</v>
      </c>
      <c r="AB104" s="11">
        <f t="shared" si="58"/>
        <v>116</v>
      </c>
      <c r="AC104" s="14" t="str">
        <f t="shared" ca="1" si="48"/>
        <v/>
      </c>
      <c r="AD104" s="11" t="str">
        <f t="shared" si="49"/>
        <v/>
      </c>
      <c r="AE104" s="11" t="str">
        <f t="shared" si="59"/>
        <v/>
      </c>
      <c r="AF104" s="14" t="str">
        <f t="shared" si="50"/>
        <v>2021-08-02T00:00:00</v>
      </c>
      <c r="AG104" s="11">
        <f t="shared" si="60"/>
        <v>13</v>
      </c>
      <c r="AH104" s="11">
        <f t="shared" si="61"/>
        <v>77</v>
      </c>
      <c r="AJ104" s="11">
        <f t="shared" si="62"/>
        <v>74.099999999999994</v>
      </c>
      <c r="AK104" s="11">
        <f t="shared" si="63"/>
        <v>48.5</v>
      </c>
      <c r="AL104" s="11">
        <f t="shared" si="64"/>
        <v>85.5</v>
      </c>
      <c r="AN104" s="11">
        <f t="shared" ca="1" si="51"/>
        <v>0.22</v>
      </c>
      <c r="AO104" s="11">
        <v>0.2</v>
      </c>
      <c r="AR104" s="13">
        <v>44397</v>
      </c>
      <c r="AS104" s="13">
        <f t="shared" si="52"/>
        <v>44419</v>
      </c>
      <c r="AT104" s="13" t="str">
        <f t="shared" ca="1" si="53"/>
        <v/>
      </c>
      <c r="AU104" s="13">
        <f t="shared" si="54"/>
        <v>44410</v>
      </c>
      <c r="AV104" s="11">
        <f t="shared" si="65"/>
        <v>18.5</v>
      </c>
      <c r="AW104" s="11">
        <f t="shared" si="55"/>
        <v>27.75</v>
      </c>
      <c r="AX104" s="11">
        <v>-0.25257341548203338</v>
      </c>
      <c r="AY104" s="1" t="str">
        <f t="shared" si="66"/>
        <v/>
      </c>
      <c r="AZ104" s="1" t="str">
        <f t="shared" si="67"/>
        <v/>
      </c>
      <c r="BA104" s="1">
        <f t="shared" ca="1" si="56"/>
        <v>1</v>
      </c>
    </row>
    <row r="105" spans="1:53" x14ac:dyDescent="0.25">
      <c r="A105" s="1">
        <v>2530003</v>
      </c>
      <c r="B105" s="1" t="s">
        <v>23</v>
      </c>
      <c r="C105" s="1" t="s">
        <v>79</v>
      </c>
      <c r="D105" s="1">
        <v>214</v>
      </c>
      <c r="E105" s="1" t="s">
        <v>25</v>
      </c>
      <c r="F105" s="1">
        <v>276060</v>
      </c>
      <c r="G105" s="1" t="s">
        <v>26</v>
      </c>
      <c r="H105" s="1">
        <v>0</v>
      </c>
      <c r="I105" s="1">
        <v>42</v>
      </c>
      <c r="J105" s="1">
        <v>365</v>
      </c>
      <c r="K105" s="1">
        <v>200</v>
      </c>
      <c r="L105" s="1">
        <v>14</v>
      </c>
      <c r="M105" s="1">
        <v>400</v>
      </c>
      <c r="N105" s="1">
        <v>100</v>
      </c>
      <c r="O105" s="1">
        <v>30</v>
      </c>
      <c r="P105" s="1">
        <v>10</v>
      </c>
      <c r="R105" s="1" t="s">
        <v>90</v>
      </c>
      <c r="S105" s="1" t="s">
        <v>86</v>
      </c>
      <c r="T105" s="1" t="s">
        <v>29</v>
      </c>
      <c r="U105" s="1" t="s">
        <v>30</v>
      </c>
      <c r="W105" s="11">
        <f t="shared" si="45"/>
        <v>21</v>
      </c>
      <c r="X105" s="11">
        <f t="shared" si="46"/>
        <v>53</v>
      </c>
      <c r="Z105" s="14" t="str">
        <f t="shared" si="47"/>
        <v/>
      </c>
      <c r="AA105" s="11" t="str">
        <f t="shared" si="57"/>
        <v/>
      </c>
      <c r="AB105" s="11" t="str">
        <f t="shared" si="58"/>
        <v/>
      </c>
      <c r="AC105" s="14" t="str">
        <f t="shared" ca="1" si="48"/>
        <v>2021-08-02T00:00:00</v>
      </c>
      <c r="AD105" s="11">
        <f t="shared" ca="1" si="49"/>
        <v>13</v>
      </c>
      <c r="AE105" s="11">
        <f t="shared" si="59"/>
        <v>71</v>
      </c>
      <c r="AF105" s="14" t="str">
        <f t="shared" si="50"/>
        <v/>
      </c>
      <c r="AG105" s="11" t="str">
        <f t="shared" si="60"/>
        <v/>
      </c>
      <c r="AH105" s="11" t="str">
        <f t="shared" si="61"/>
        <v/>
      </c>
      <c r="AJ105" s="11">
        <f t="shared" si="62"/>
        <v>35.6</v>
      </c>
      <c r="AK105" s="11">
        <f t="shared" si="63"/>
        <v>14.8</v>
      </c>
      <c r="AL105" s="11">
        <f t="shared" si="64"/>
        <v>32.6</v>
      </c>
      <c r="AN105" s="11">
        <f t="shared" ca="1" si="51"/>
        <v>0.24</v>
      </c>
      <c r="AO105" s="11">
        <v>0.2</v>
      </c>
      <c r="AR105" s="13">
        <v>44397</v>
      </c>
      <c r="AS105" s="13" t="str">
        <f t="shared" si="52"/>
        <v/>
      </c>
      <c r="AT105" s="13">
        <f t="shared" ca="1" si="53"/>
        <v>44410</v>
      </c>
      <c r="AU105" s="13" t="str">
        <f t="shared" si="54"/>
        <v/>
      </c>
      <c r="AV105" s="11">
        <f t="shared" si="65"/>
        <v>8.9</v>
      </c>
      <c r="AW105" s="11">
        <f t="shared" si="55"/>
        <v>13.350000000000001</v>
      </c>
      <c r="AX105" s="11">
        <v>-0.88508238085170121</v>
      </c>
      <c r="AY105" s="1" t="str">
        <f t="shared" si="66"/>
        <v/>
      </c>
      <c r="AZ105" s="1">
        <f t="shared" si="67"/>
        <v>1</v>
      </c>
      <c r="BA105" s="1">
        <f t="shared" ca="1" si="56"/>
        <v>1</v>
      </c>
    </row>
    <row r="106" spans="1:53" x14ac:dyDescent="0.25">
      <c r="A106" s="1">
        <v>2530020</v>
      </c>
      <c r="B106" s="1" t="s">
        <v>23</v>
      </c>
      <c r="C106" s="1" t="s">
        <v>79</v>
      </c>
      <c r="D106" s="1">
        <v>455</v>
      </c>
      <c r="E106" s="1" t="s">
        <v>25</v>
      </c>
      <c r="F106" s="1">
        <v>536900</v>
      </c>
      <c r="G106" s="1" t="s">
        <v>26</v>
      </c>
      <c r="H106" s="1">
        <v>0</v>
      </c>
      <c r="I106" s="1">
        <v>56</v>
      </c>
      <c r="J106" s="1">
        <v>365</v>
      </c>
      <c r="K106" s="1">
        <v>200</v>
      </c>
      <c r="L106" s="1">
        <v>14</v>
      </c>
      <c r="M106" s="1">
        <v>400</v>
      </c>
      <c r="N106" s="1">
        <v>100</v>
      </c>
      <c r="O106" s="1">
        <v>30</v>
      </c>
      <c r="P106" s="1">
        <v>10</v>
      </c>
      <c r="R106" s="1" t="s">
        <v>90</v>
      </c>
      <c r="S106" s="1" t="s">
        <v>86</v>
      </c>
      <c r="T106" s="1" t="s">
        <v>29</v>
      </c>
      <c r="U106" s="1" t="s">
        <v>30</v>
      </c>
      <c r="W106" s="11">
        <f t="shared" si="45"/>
        <v>21</v>
      </c>
      <c r="X106" s="11">
        <f t="shared" si="46"/>
        <v>113</v>
      </c>
      <c r="Z106" s="14" t="str">
        <f t="shared" si="47"/>
        <v/>
      </c>
      <c r="AA106" s="11" t="str">
        <f t="shared" si="57"/>
        <v/>
      </c>
      <c r="AB106" s="11" t="str">
        <f t="shared" si="58"/>
        <v/>
      </c>
      <c r="AC106" s="14" t="str">
        <f t="shared" ca="1" si="48"/>
        <v>2021-08-14T00:00:00</v>
      </c>
      <c r="AD106" s="11">
        <f t="shared" ca="1" si="49"/>
        <v>25</v>
      </c>
      <c r="AE106" s="11">
        <f t="shared" si="59"/>
        <v>151</v>
      </c>
      <c r="AF106" s="14" t="str">
        <f t="shared" si="50"/>
        <v/>
      </c>
      <c r="AG106" s="11" t="str">
        <f t="shared" si="60"/>
        <v/>
      </c>
      <c r="AH106" s="11" t="str">
        <f t="shared" si="61"/>
        <v/>
      </c>
      <c r="AJ106" s="11">
        <f t="shared" si="62"/>
        <v>56.8</v>
      </c>
      <c r="AK106" s="11">
        <f t="shared" si="63"/>
        <v>29.2</v>
      </c>
      <c r="AL106" s="11">
        <f t="shared" si="64"/>
        <v>57.6</v>
      </c>
      <c r="AN106" s="11">
        <f t="shared" ca="1" si="51"/>
        <v>0.04</v>
      </c>
      <c r="AO106" s="11">
        <v>0.2</v>
      </c>
      <c r="AR106" s="13">
        <v>44397</v>
      </c>
      <c r="AS106" s="13" t="str">
        <f t="shared" si="52"/>
        <v/>
      </c>
      <c r="AT106" s="13">
        <f t="shared" ca="1" si="53"/>
        <v>44422</v>
      </c>
      <c r="AU106" s="13" t="str">
        <f t="shared" si="54"/>
        <v/>
      </c>
      <c r="AV106" s="11">
        <f t="shared" si="65"/>
        <v>14.2</v>
      </c>
      <c r="AW106" s="11">
        <f t="shared" si="55"/>
        <v>21.299999999999997</v>
      </c>
      <c r="AX106" s="11">
        <v>-0.62909762274251535</v>
      </c>
      <c r="AY106" s="1" t="str">
        <f t="shared" si="66"/>
        <v/>
      </c>
      <c r="AZ106" s="1" t="str">
        <f t="shared" si="67"/>
        <v/>
      </c>
      <c r="BA106" s="1" t="str">
        <f t="shared" ca="1" si="56"/>
        <v/>
      </c>
    </row>
    <row r="107" spans="1:53" x14ac:dyDescent="0.25">
      <c r="A107" s="1">
        <v>7903986</v>
      </c>
      <c r="B107" s="1" t="s">
        <v>23</v>
      </c>
      <c r="C107" s="1" t="s">
        <v>79</v>
      </c>
      <c r="D107" s="1">
        <v>228</v>
      </c>
      <c r="E107" s="1" t="s">
        <v>25</v>
      </c>
      <c r="F107" s="1">
        <v>225720</v>
      </c>
      <c r="G107" s="1" t="s">
        <v>26</v>
      </c>
      <c r="H107" s="1">
        <v>0</v>
      </c>
      <c r="I107" s="1">
        <v>52</v>
      </c>
      <c r="J107" s="1">
        <v>365</v>
      </c>
      <c r="K107" s="1">
        <v>200</v>
      </c>
      <c r="L107" s="1">
        <v>14</v>
      </c>
      <c r="M107" s="1">
        <v>400</v>
      </c>
      <c r="N107" s="1">
        <v>100</v>
      </c>
      <c r="O107" s="1">
        <v>30</v>
      </c>
      <c r="P107" s="1">
        <v>10</v>
      </c>
      <c r="R107" s="1" t="s">
        <v>90</v>
      </c>
      <c r="S107" s="1" t="s">
        <v>85</v>
      </c>
      <c r="T107" s="1" t="s">
        <v>29</v>
      </c>
      <c r="U107" s="1" t="s">
        <v>30</v>
      </c>
      <c r="W107" s="11">
        <f t="shared" si="45"/>
        <v>21</v>
      </c>
      <c r="X107" s="11">
        <f t="shared" si="46"/>
        <v>57</v>
      </c>
      <c r="Z107" s="14" t="str">
        <f t="shared" si="47"/>
        <v/>
      </c>
      <c r="AA107" s="11" t="str">
        <f t="shared" si="57"/>
        <v/>
      </c>
      <c r="AB107" s="11" t="str">
        <f t="shared" si="58"/>
        <v/>
      </c>
      <c r="AC107" s="14" t="str">
        <f t="shared" ca="1" si="48"/>
        <v>2021-08-11T00:00:00</v>
      </c>
      <c r="AD107" s="11">
        <f t="shared" ca="1" si="49"/>
        <v>22</v>
      </c>
      <c r="AE107" s="11">
        <f t="shared" si="59"/>
        <v>76</v>
      </c>
      <c r="AF107" s="14" t="str">
        <f t="shared" si="50"/>
        <v/>
      </c>
      <c r="AG107" s="11" t="str">
        <f t="shared" si="60"/>
        <v/>
      </c>
      <c r="AH107" s="11" t="str">
        <f t="shared" si="61"/>
        <v/>
      </c>
      <c r="AJ107" s="11">
        <f t="shared" si="62"/>
        <v>30.6</v>
      </c>
      <c r="AK107" s="11">
        <f t="shared" si="63"/>
        <v>22.6</v>
      </c>
      <c r="AL107" s="11">
        <f t="shared" si="64"/>
        <v>37.799999999999997</v>
      </c>
      <c r="AN107" s="11">
        <f t="shared" ca="1" si="51"/>
        <v>0.09</v>
      </c>
      <c r="AO107" s="11">
        <v>0.2</v>
      </c>
      <c r="AR107" s="13">
        <v>44397</v>
      </c>
      <c r="AS107" s="13" t="str">
        <f t="shared" si="52"/>
        <v/>
      </c>
      <c r="AT107" s="13">
        <f t="shared" ca="1" si="53"/>
        <v>44419</v>
      </c>
      <c r="AU107" s="13" t="str">
        <f t="shared" si="54"/>
        <v/>
      </c>
      <c r="AV107" s="11">
        <f t="shared" si="65"/>
        <v>7.6</v>
      </c>
      <c r="AW107" s="11">
        <f t="shared" si="55"/>
        <v>11.399999999999999</v>
      </c>
      <c r="AX107" s="11">
        <v>-3.4189435980708671E-2</v>
      </c>
      <c r="AY107" s="1" t="str">
        <f t="shared" si="66"/>
        <v/>
      </c>
      <c r="AZ107" s="1" t="str">
        <f t="shared" si="67"/>
        <v/>
      </c>
      <c r="BA107" s="1" t="str">
        <f t="shared" ca="1" si="56"/>
        <v/>
      </c>
    </row>
    <row r="108" spans="1:53" x14ac:dyDescent="0.25">
      <c r="A108" s="1">
        <v>8220072</v>
      </c>
      <c r="B108" s="1" t="s">
        <v>23</v>
      </c>
      <c r="C108" s="1" t="s">
        <v>79</v>
      </c>
      <c r="D108" s="1">
        <v>44</v>
      </c>
      <c r="E108" s="1" t="s">
        <v>25</v>
      </c>
      <c r="F108" s="1">
        <v>63888</v>
      </c>
      <c r="G108" s="1" t="s">
        <v>26</v>
      </c>
      <c r="H108" s="1">
        <v>0</v>
      </c>
      <c r="I108" s="1">
        <v>53</v>
      </c>
      <c r="J108" s="1">
        <v>365</v>
      </c>
      <c r="K108" s="1">
        <v>200</v>
      </c>
      <c r="L108" s="1">
        <v>14</v>
      </c>
      <c r="M108" s="1">
        <v>400</v>
      </c>
      <c r="N108" s="1">
        <v>100</v>
      </c>
      <c r="O108" s="1">
        <v>30</v>
      </c>
      <c r="P108" s="1">
        <v>10</v>
      </c>
      <c r="R108" s="1" t="s">
        <v>90</v>
      </c>
      <c r="S108" s="1" t="s">
        <v>85</v>
      </c>
      <c r="T108" s="1" t="s">
        <v>29</v>
      </c>
      <c r="U108" s="1" t="s">
        <v>30</v>
      </c>
      <c r="W108" s="11">
        <f t="shared" si="45"/>
        <v>21</v>
      </c>
      <c r="X108" s="11">
        <f t="shared" si="46"/>
        <v>11</v>
      </c>
      <c r="Z108" s="14" t="str">
        <f t="shared" si="47"/>
        <v/>
      </c>
      <c r="AA108" s="11" t="str">
        <f t="shared" si="57"/>
        <v/>
      </c>
      <c r="AB108" s="11" t="str">
        <f t="shared" si="58"/>
        <v/>
      </c>
      <c r="AC108" s="14" t="str">
        <f t="shared" ca="1" si="48"/>
        <v>2021-08-07T00:00:00</v>
      </c>
      <c r="AD108" s="11">
        <f t="shared" ca="1" si="49"/>
        <v>18</v>
      </c>
      <c r="AE108" s="11">
        <f t="shared" si="59"/>
        <v>14</v>
      </c>
      <c r="AF108" s="14" t="str">
        <f t="shared" si="50"/>
        <v/>
      </c>
      <c r="AG108" s="11" t="str">
        <f t="shared" si="60"/>
        <v/>
      </c>
      <c r="AH108" s="11" t="str">
        <f t="shared" si="61"/>
        <v/>
      </c>
      <c r="AJ108" s="11">
        <f t="shared" si="62"/>
        <v>5.8</v>
      </c>
      <c r="AK108" s="11">
        <f t="shared" si="63"/>
        <v>3.3</v>
      </c>
      <c r="AL108" s="11">
        <f t="shared" si="64"/>
        <v>6.1</v>
      </c>
      <c r="AN108" s="11">
        <f t="shared" ca="1" si="51"/>
        <v>0.24</v>
      </c>
      <c r="AO108" s="11">
        <v>0.2</v>
      </c>
      <c r="AR108" s="13">
        <v>44397</v>
      </c>
      <c r="AS108" s="13" t="str">
        <f t="shared" si="52"/>
        <v/>
      </c>
      <c r="AT108" s="13">
        <f t="shared" ca="1" si="53"/>
        <v>44415</v>
      </c>
      <c r="AU108" s="13" t="str">
        <f t="shared" si="54"/>
        <v/>
      </c>
      <c r="AV108" s="11">
        <f t="shared" si="65"/>
        <v>1.4</v>
      </c>
      <c r="AW108" s="11">
        <f t="shared" si="55"/>
        <v>2.0999999999999996</v>
      </c>
      <c r="AX108" s="11">
        <v>-0.47836235627171253</v>
      </c>
      <c r="AY108" s="1" t="str">
        <f t="shared" si="66"/>
        <v/>
      </c>
      <c r="AZ108" s="1" t="str">
        <f t="shared" si="67"/>
        <v/>
      </c>
      <c r="BA108" s="1">
        <f t="shared" ca="1" si="56"/>
        <v>1</v>
      </c>
    </row>
    <row r="109" spans="1:53" x14ac:dyDescent="0.25">
      <c r="A109" s="1">
        <v>83008200</v>
      </c>
      <c r="B109" s="1" t="s">
        <v>23</v>
      </c>
      <c r="C109" s="1" t="s">
        <v>79</v>
      </c>
      <c r="D109" s="1">
        <v>116</v>
      </c>
      <c r="E109" s="1" t="s">
        <v>25</v>
      </c>
      <c r="F109" s="1">
        <v>278168</v>
      </c>
      <c r="G109" s="1" t="s">
        <v>26</v>
      </c>
      <c r="H109" s="1">
        <v>0</v>
      </c>
      <c r="I109" s="1">
        <v>49</v>
      </c>
      <c r="J109" s="1">
        <v>365</v>
      </c>
      <c r="K109" s="1">
        <v>200</v>
      </c>
      <c r="L109" s="1">
        <v>14</v>
      </c>
      <c r="M109" s="1">
        <v>400</v>
      </c>
      <c r="N109" s="1">
        <v>100</v>
      </c>
      <c r="O109" s="1">
        <v>30</v>
      </c>
      <c r="P109" s="1">
        <v>10</v>
      </c>
      <c r="R109" s="1" t="s">
        <v>90</v>
      </c>
      <c r="S109" s="1" t="s">
        <v>86</v>
      </c>
      <c r="T109" s="1" t="s">
        <v>29</v>
      </c>
      <c r="U109" s="1" t="s">
        <v>30</v>
      </c>
      <c r="W109" s="11">
        <f t="shared" si="45"/>
        <v>21</v>
      </c>
      <c r="X109" s="11">
        <f t="shared" si="46"/>
        <v>29</v>
      </c>
      <c r="Z109" s="14" t="str">
        <f t="shared" si="47"/>
        <v/>
      </c>
      <c r="AA109" s="11" t="str">
        <f t="shared" si="57"/>
        <v/>
      </c>
      <c r="AB109" s="11" t="str">
        <f t="shared" si="58"/>
        <v/>
      </c>
      <c r="AC109" s="14" t="str">
        <f t="shared" ca="1" si="48"/>
        <v>2021-07-25T00:00:00</v>
      </c>
      <c r="AD109" s="11">
        <f t="shared" ca="1" si="49"/>
        <v>5</v>
      </c>
      <c r="AE109" s="11">
        <f t="shared" si="59"/>
        <v>38</v>
      </c>
      <c r="AF109" s="14" t="str">
        <f t="shared" si="50"/>
        <v/>
      </c>
      <c r="AG109" s="11" t="str">
        <f t="shared" si="60"/>
        <v/>
      </c>
      <c r="AH109" s="11" t="str">
        <f t="shared" si="61"/>
        <v/>
      </c>
      <c r="AJ109" s="11">
        <f t="shared" si="62"/>
        <v>16.5</v>
      </c>
      <c r="AK109" s="11">
        <f t="shared" si="63"/>
        <v>6.4</v>
      </c>
      <c r="AL109" s="11">
        <f t="shared" si="64"/>
        <v>14.6</v>
      </c>
      <c r="AN109" s="11">
        <f t="shared" ca="1" si="51"/>
        <v>0.23</v>
      </c>
      <c r="AO109" s="11">
        <v>0.2</v>
      </c>
      <c r="AR109" s="13">
        <v>44397</v>
      </c>
      <c r="AS109" s="13" t="str">
        <f t="shared" si="52"/>
        <v/>
      </c>
      <c r="AT109" s="13">
        <f t="shared" ca="1" si="53"/>
        <v>44402</v>
      </c>
      <c r="AU109" s="13" t="str">
        <f t="shared" si="54"/>
        <v/>
      </c>
      <c r="AV109" s="11">
        <f t="shared" si="65"/>
        <v>4.0999999999999996</v>
      </c>
      <c r="AW109" s="11">
        <f t="shared" si="55"/>
        <v>6.1499999999999995</v>
      </c>
      <c r="AX109" s="11">
        <v>-0.97052138178319791</v>
      </c>
      <c r="AY109" s="1" t="str">
        <f t="shared" si="66"/>
        <v/>
      </c>
      <c r="AZ109" s="1">
        <f t="shared" si="67"/>
        <v>1</v>
      </c>
      <c r="BA109" s="1">
        <f t="shared" ca="1" si="56"/>
        <v>1</v>
      </c>
    </row>
    <row r="110" spans="1:53" x14ac:dyDescent="0.25">
      <c r="A110" s="1">
        <v>83008300</v>
      </c>
      <c r="B110" s="1" t="s">
        <v>23</v>
      </c>
      <c r="C110" s="1" t="s">
        <v>79</v>
      </c>
      <c r="D110" s="1">
        <v>109</v>
      </c>
      <c r="E110" s="1" t="s">
        <v>25</v>
      </c>
      <c r="F110" s="1">
        <v>500528</v>
      </c>
      <c r="G110" s="1" t="s">
        <v>26</v>
      </c>
      <c r="H110" s="1">
        <v>0</v>
      </c>
      <c r="I110" s="1">
        <v>37</v>
      </c>
      <c r="J110" s="1">
        <v>365</v>
      </c>
      <c r="K110" s="1">
        <v>200</v>
      </c>
      <c r="L110" s="1">
        <v>14</v>
      </c>
      <c r="M110" s="1">
        <v>400</v>
      </c>
      <c r="N110" s="1">
        <v>100</v>
      </c>
      <c r="O110" s="1">
        <v>30</v>
      </c>
      <c r="P110" s="1">
        <v>10</v>
      </c>
      <c r="R110" s="1" t="s">
        <v>90</v>
      </c>
      <c r="S110" s="1" t="s">
        <v>86</v>
      </c>
      <c r="T110" s="1" t="s">
        <v>29</v>
      </c>
      <c r="U110" s="1" t="s">
        <v>30</v>
      </c>
      <c r="W110" s="11">
        <f t="shared" si="45"/>
        <v>21</v>
      </c>
      <c r="X110" s="11">
        <f t="shared" si="46"/>
        <v>27</v>
      </c>
      <c r="Z110" s="14" t="str">
        <f t="shared" si="47"/>
        <v/>
      </c>
      <c r="AA110" s="11" t="str">
        <f t="shared" si="57"/>
        <v/>
      </c>
      <c r="AB110" s="11" t="str">
        <f t="shared" si="58"/>
        <v/>
      </c>
      <c r="AC110" s="14" t="str">
        <f t="shared" ca="1" si="48"/>
        <v>2021-07-21T00:00:00</v>
      </c>
      <c r="AD110" s="11">
        <f t="shared" ca="1" si="49"/>
        <v>1</v>
      </c>
      <c r="AE110" s="11">
        <f t="shared" si="59"/>
        <v>36</v>
      </c>
      <c r="AF110" s="14" t="str">
        <f t="shared" si="50"/>
        <v/>
      </c>
      <c r="AG110" s="11" t="str">
        <f t="shared" si="60"/>
        <v/>
      </c>
      <c r="AH110" s="11" t="str">
        <f t="shared" si="61"/>
        <v/>
      </c>
      <c r="AJ110" s="11">
        <f t="shared" si="62"/>
        <v>20.6</v>
      </c>
      <c r="AK110" s="11">
        <f t="shared" si="63"/>
        <v>22.4</v>
      </c>
      <c r="AL110" s="11">
        <f t="shared" si="64"/>
        <v>32.6</v>
      </c>
      <c r="AN110" s="11">
        <f t="shared" ca="1" si="51"/>
        <v>0.17</v>
      </c>
      <c r="AO110" s="11">
        <v>0.2</v>
      </c>
      <c r="AR110" s="13">
        <v>44397</v>
      </c>
      <c r="AS110" s="13" t="str">
        <f t="shared" si="52"/>
        <v/>
      </c>
      <c r="AT110" s="13">
        <f t="shared" ca="1" si="53"/>
        <v>44398</v>
      </c>
      <c r="AU110" s="13" t="str">
        <f t="shared" si="54"/>
        <v/>
      </c>
      <c r="AV110" s="11">
        <f t="shared" si="65"/>
        <v>5.0999999999999996</v>
      </c>
      <c r="AW110" s="11">
        <f t="shared" si="55"/>
        <v>7.6499999999999995</v>
      </c>
      <c r="AX110" s="11">
        <v>0.91004636534840988</v>
      </c>
      <c r="AY110" s="1">
        <f t="shared" si="66"/>
        <v>1</v>
      </c>
      <c r="AZ110" s="1" t="str">
        <f t="shared" si="67"/>
        <v/>
      </c>
      <c r="BA110" s="1" t="str">
        <f t="shared" ca="1" si="56"/>
        <v/>
      </c>
    </row>
    <row r="111" spans="1:53" x14ac:dyDescent="0.25">
      <c r="A111" s="1">
        <v>83008400</v>
      </c>
      <c r="B111" s="1" t="s">
        <v>23</v>
      </c>
      <c r="C111" s="1" t="s">
        <v>79</v>
      </c>
      <c r="D111" s="1">
        <v>177</v>
      </c>
      <c r="E111" s="1" t="s">
        <v>25</v>
      </c>
      <c r="F111" s="1">
        <v>978810</v>
      </c>
      <c r="G111" s="1" t="s">
        <v>26</v>
      </c>
      <c r="H111" s="1">
        <v>0</v>
      </c>
      <c r="I111" s="1">
        <v>5</v>
      </c>
      <c r="J111" s="1">
        <v>365</v>
      </c>
      <c r="K111" s="1">
        <v>200</v>
      </c>
      <c r="L111" s="1">
        <v>14</v>
      </c>
      <c r="M111" s="1">
        <v>400</v>
      </c>
      <c r="N111" s="1">
        <v>100</v>
      </c>
      <c r="O111" s="1">
        <v>30</v>
      </c>
      <c r="P111" s="1">
        <v>10</v>
      </c>
      <c r="R111" s="1" t="s">
        <v>90</v>
      </c>
      <c r="S111" s="1" t="s">
        <v>85</v>
      </c>
      <c r="T111" s="1" t="s">
        <v>29</v>
      </c>
      <c r="U111" s="1" t="s">
        <v>30</v>
      </c>
      <c r="W111" s="11">
        <f t="shared" si="45"/>
        <v>21</v>
      </c>
      <c r="X111" s="11">
        <f t="shared" si="46"/>
        <v>44</v>
      </c>
      <c r="Z111" s="14" t="str">
        <f t="shared" si="47"/>
        <v>2021-07-25T00:00:00</v>
      </c>
      <c r="AA111" s="11">
        <f t="shared" si="57"/>
        <v>5</v>
      </c>
      <c r="AB111" s="11">
        <f t="shared" si="58"/>
        <v>88</v>
      </c>
      <c r="AC111" s="14" t="str">
        <f t="shared" ca="1" si="48"/>
        <v/>
      </c>
      <c r="AD111" s="11" t="str">
        <f t="shared" si="49"/>
        <v/>
      </c>
      <c r="AE111" s="11" t="str">
        <f t="shared" si="59"/>
        <v/>
      </c>
      <c r="AF111" s="14" t="str">
        <f t="shared" si="50"/>
        <v>2021-07-23T00:00:00</v>
      </c>
      <c r="AG111" s="11">
        <f t="shared" si="60"/>
        <v>3</v>
      </c>
      <c r="AH111" s="11">
        <f t="shared" si="61"/>
        <v>59</v>
      </c>
      <c r="AJ111" s="11">
        <f t="shared" si="62"/>
        <v>247.8</v>
      </c>
      <c r="AK111" s="11">
        <f t="shared" si="63"/>
        <v>178.8</v>
      </c>
      <c r="AL111" s="11">
        <f t="shared" si="64"/>
        <v>302.60000000000002</v>
      </c>
      <c r="AN111" s="11">
        <f t="shared" ca="1" si="51"/>
        <v>7.0000000000000007E-2</v>
      </c>
      <c r="AO111" s="11">
        <v>0.2</v>
      </c>
      <c r="AP111" s="11">
        <f ca="1">TRUNC(RAND()*0.1-0.05,3)</f>
        <v>-3.2000000000000001E-2</v>
      </c>
      <c r="AR111" s="13">
        <v>44397</v>
      </c>
      <c r="AS111" s="13">
        <f t="shared" si="52"/>
        <v>44402</v>
      </c>
      <c r="AT111" s="13" t="str">
        <f t="shared" ca="1" si="53"/>
        <v/>
      </c>
      <c r="AU111" s="13">
        <f t="shared" si="54"/>
        <v>44400</v>
      </c>
      <c r="AV111" s="11">
        <f t="shared" si="65"/>
        <v>61.9</v>
      </c>
      <c r="AW111" s="11">
        <f t="shared" si="55"/>
        <v>92.85</v>
      </c>
      <c r="AX111" s="11">
        <v>-7.6035077209894775E-2</v>
      </c>
      <c r="AY111" s="1" t="str">
        <f t="shared" si="66"/>
        <v/>
      </c>
      <c r="AZ111" s="1" t="str">
        <f t="shared" si="67"/>
        <v/>
      </c>
      <c r="BA111" s="1" t="str">
        <f t="shared" ca="1" si="56"/>
        <v/>
      </c>
    </row>
    <row r="112" spans="1:53" x14ac:dyDescent="0.25">
      <c r="A112" s="1">
        <v>89820200</v>
      </c>
      <c r="B112" s="1" t="s">
        <v>23</v>
      </c>
      <c r="C112" s="1" t="s">
        <v>79</v>
      </c>
      <c r="D112" s="1">
        <v>164</v>
      </c>
      <c r="E112" s="1" t="s">
        <v>25</v>
      </c>
      <c r="F112" s="1">
        <v>385236</v>
      </c>
      <c r="G112" s="1" t="s">
        <v>26</v>
      </c>
      <c r="H112" s="1">
        <v>0</v>
      </c>
      <c r="I112" s="1">
        <v>34</v>
      </c>
      <c r="J112" s="1">
        <v>365</v>
      </c>
      <c r="K112" s="1">
        <v>200</v>
      </c>
      <c r="L112" s="1">
        <v>14</v>
      </c>
      <c r="M112" s="1">
        <v>400</v>
      </c>
      <c r="N112" s="1">
        <v>100</v>
      </c>
      <c r="O112" s="1">
        <v>30</v>
      </c>
      <c r="P112" s="1">
        <v>10</v>
      </c>
      <c r="R112" s="1" t="s">
        <v>90</v>
      </c>
      <c r="S112" s="1" t="s">
        <v>85</v>
      </c>
      <c r="T112" s="1" t="s">
        <v>29</v>
      </c>
      <c r="U112" s="1" t="s">
        <v>30</v>
      </c>
      <c r="W112" s="11">
        <f t="shared" si="45"/>
        <v>21</v>
      </c>
      <c r="X112" s="11">
        <f t="shared" si="46"/>
        <v>41</v>
      </c>
      <c r="Z112" s="14" t="str">
        <f t="shared" si="47"/>
        <v/>
      </c>
      <c r="AA112" s="11" t="str">
        <f t="shared" si="57"/>
        <v/>
      </c>
      <c r="AB112" s="11" t="str">
        <f t="shared" si="58"/>
        <v/>
      </c>
      <c r="AC112" s="14" t="str">
        <f t="shared" ca="1" si="48"/>
        <v>2021-07-27T00:00:00</v>
      </c>
      <c r="AD112" s="11">
        <f t="shared" ca="1" si="49"/>
        <v>7</v>
      </c>
      <c r="AE112" s="11">
        <f t="shared" si="59"/>
        <v>54</v>
      </c>
      <c r="AF112" s="14" t="str">
        <f t="shared" si="50"/>
        <v/>
      </c>
      <c r="AG112" s="11" t="str">
        <f t="shared" si="60"/>
        <v/>
      </c>
      <c r="AH112" s="11" t="str">
        <f t="shared" si="61"/>
        <v/>
      </c>
      <c r="AJ112" s="11">
        <f t="shared" si="62"/>
        <v>33.700000000000003</v>
      </c>
      <c r="AK112" s="11">
        <f t="shared" si="63"/>
        <v>27.7</v>
      </c>
      <c r="AL112" s="11">
        <f t="shared" si="64"/>
        <v>44.5</v>
      </c>
      <c r="AN112" s="11">
        <f t="shared" ca="1" si="51"/>
        <v>0.08</v>
      </c>
      <c r="AO112" s="11">
        <v>0.2</v>
      </c>
      <c r="AR112" s="13">
        <v>44397</v>
      </c>
      <c r="AS112" s="13" t="str">
        <f t="shared" si="52"/>
        <v/>
      </c>
      <c r="AT112" s="13">
        <f t="shared" ca="1" si="53"/>
        <v>44404</v>
      </c>
      <c r="AU112" s="13" t="str">
        <f t="shared" si="54"/>
        <v/>
      </c>
      <c r="AV112" s="11">
        <f t="shared" si="65"/>
        <v>8.4</v>
      </c>
      <c r="AW112" s="11">
        <f t="shared" si="55"/>
        <v>12.600000000000001</v>
      </c>
      <c r="AX112" s="11">
        <v>0.1951630694755091</v>
      </c>
      <c r="AY112" s="1" t="str">
        <f t="shared" si="66"/>
        <v/>
      </c>
      <c r="AZ112" s="1" t="str">
        <f t="shared" si="67"/>
        <v/>
      </c>
      <c r="BA112" s="1" t="str">
        <f t="shared" ca="1" si="56"/>
        <v/>
      </c>
    </row>
    <row r="113" spans="1:53" x14ac:dyDescent="0.25">
      <c r="A113" s="1">
        <v>83600200</v>
      </c>
      <c r="B113" s="1" t="s">
        <v>23</v>
      </c>
      <c r="C113" s="1" t="s">
        <v>79</v>
      </c>
      <c r="D113" s="1">
        <v>184</v>
      </c>
      <c r="E113" s="1" t="s">
        <v>25</v>
      </c>
      <c r="F113" s="1">
        <v>236808</v>
      </c>
      <c r="G113" s="1" t="s">
        <v>26</v>
      </c>
      <c r="H113" s="1">
        <v>0</v>
      </c>
      <c r="I113" s="1">
        <v>10</v>
      </c>
      <c r="J113" s="1">
        <v>365</v>
      </c>
      <c r="K113" s="1">
        <v>200</v>
      </c>
      <c r="L113" s="1">
        <v>14</v>
      </c>
      <c r="M113" s="1">
        <v>400</v>
      </c>
      <c r="N113" s="1">
        <v>100</v>
      </c>
      <c r="O113" s="1">
        <v>30</v>
      </c>
      <c r="P113" s="1">
        <v>10</v>
      </c>
      <c r="R113" s="1" t="s">
        <v>91</v>
      </c>
      <c r="S113" s="1" t="s">
        <v>85</v>
      </c>
      <c r="T113" s="1" t="s">
        <v>29</v>
      </c>
      <c r="U113" s="1" t="s">
        <v>30</v>
      </c>
      <c r="W113" s="11">
        <f t="shared" si="45"/>
        <v>21</v>
      </c>
      <c r="X113" s="11">
        <f t="shared" si="46"/>
        <v>46</v>
      </c>
      <c r="Z113" s="14" t="str">
        <f t="shared" si="47"/>
        <v>2021-07-30T00:00:00</v>
      </c>
      <c r="AA113" s="11">
        <f t="shared" si="57"/>
        <v>10</v>
      </c>
      <c r="AB113" s="11">
        <f t="shared" si="58"/>
        <v>92</v>
      </c>
      <c r="AC113" s="14" t="str">
        <f t="shared" ca="1" si="48"/>
        <v/>
      </c>
      <c r="AD113" s="11" t="str">
        <f t="shared" si="49"/>
        <v/>
      </c>
      <c r="AE113" s="11" t="str">
        <f t="shared" si="59"/>
        <v/>
      </c>
      <c r="AF113" s="14" t="str">
        <f t="shared" si="50"/>
        <v>2021-07-26T00:00:00</v>
      </c>
      <c r="AG113" s="11">
        <f t="shared" si="60"/>
        <v>6</v>
      </c>
      <c r="AH113" s="11">
        <f t="shared" si="61"/>
        <v>61</v>
      </c>
      <c r="AJ113" s="11">
        <f t="shared" si="62"/>
        <v>128.80000000000001</v>
      </c>
      <c r="AK113" s="11">
        <f t="shared" si="63"/>
        <v>57.7</v>
      </c>
      <c r="AL113" s="11">
        <f t="shared" si="64"/>
        <v>122.1</v>
      </c>
      <c r="AN113" s="11">
        <f t="shared" ca="1" si="51"/>
        <v>0.19</v>
      </c>
      <c r="AO113" s="11">
        <v>0.2</v>
      </c>
      <c r="AR113" s="13">
        <v>44397</v>
      </c>
      <c r="AS113" s="13">
        <f t="shared" si="52"/>
        <v>44407</v>
      </c>
      <c r="AT113" s="13" t="str">
        <f t="shared" ca="1" si="53"/>
        <v/>
      </c>
      <c r="AU113" s="13">
        <f t="shared" si="54"/>
        <v>44403</v>
      </c>
      <c r="AV113" s="11">
        <f t="shared" si="65"/>
        <v>32.200000000000003</v>
      </c>
      <c r="AW113" s="11">
        <f t="shared" si="55"/>
        <v>48.300000000000004</v>
      </c>
      <c r="AX113" s="11">
        <v>-0.80340419612323766</v>
      </c>
      <c r="AY113" s="1" t="str">
        <f t="shared" si="66"/>
        <v/>
      </c>
      <c r="AZ113" s="1">
        <f t="shared" si="67"/>
        <v>1</v>
      </c>
      <c r="BA113" s="1" t="str">
        <f t="shared" ca="1" si="56"/>
        <v/>
      </c>
    </row>
    <row r="114" spans="1:53" x14ac:dyDescent="0.25">
      <c r="A114" s="1">
        <v>83600300</v>
      </c>
      <c r="B114" s="1" t="s">
        <v>23</v>
      </c>
      <c r="C114" s="1" t="s">
        <v>79</v>
      </c>
      <c r="D114" s="1">
        <v>288</v>
      </c>
      <c r="E114" s="1" t="s">
        <v>25</v>
      </c>
      <c r="F114" s="1">
        <v>419328</v>
      </c>
      <c r="G114" s="1" t="s">
        <v>26</v>
      </c>
      <c r="H114" s="1">
        <v>0</v>
      </c>
      <c r="I114" s="1">
        <v>49</v>
      </c>
      <c r="J114" s="1">
        <v>365</v>
      </c>
      <c r="K114" s="1">
        <v>200</v>
      </c>
      <c r="L114" s="1">
        <v>14</v>
      </c>
      <c r="M114" s="1">
        <v>400</v>
      </c>
      <c r="N114" s="1">
        <v>100</v>
      </c>
      <c r="O114" s="1">
        <v>30</v>
      </c>
      <c r="P114" s="1">
        <v>10</v>
      </c>
      <c r="R114" s="1" t="s">
        <v>91</v>
      </c>
      <c r="S114" s="1" t="s">
        <v>85</v>
      </c>
      <c r="T114" s="1" t="s">
        <v>29</v>
      </c>
      <c r="U114" s="1" t="s">
        <v>30</v>
      </c>
      <c r="W114" s="11">
        <f t="shared" si="45"/>
        <v>21</v>
      </c>
      <c r="X114" s="11">
        <f t="shared" si="46"/>
        <v>72</v>
      </c>
      <c r="Z114" s="14" t="str">
        <f t="shared" si="47"/>
        <v/>
      </c>
      <c r="AA114" s="11" t="str">
        <f t="shared" si="57"/>
        <v/>
      </c>
      <c r="AB114" s="11" t="str">
        <f t="shared" si="58"/>
        <v/>
      </c>
      <c r="AC114" s="14" t="str">
        <f t="shared" ca="1" si="48"/>
        <v>2021-08-06T00:00:00</v>
      </c>
      <c r="AD114" s="11">
        <f t="shared" ca="1" si="49"/>
        <v>17</v>
      </c>
      <c r="AE114" s="11">
        <f t="shared" si="59"/>
        <v>96</v>
      </c>
      <c r="AF114" s="14" t="str">
        <f t="shared" si="50"/>
        <v/>
      </c>
      <c r="AG114" s="11" t="str">
        <f t="shared" si="60"/>
        <v/>
      </c>
      <c r="AH114" s="11" t="str">
        <f t="shared" si="61"/>
        <v/>
      </c>
      <c r="AJ114" s="11">
        <f t="shared" si="62"/>
        <v>41.1</v>
      </c>
      <c r="AK114" s="11">
        <f t="shared" si="63"/>
        <v>22.1</v>
      </c>
      <c r="AL114" s="11">
        <f t="shared" si="64"/>
        <v>42.5</v>
      </c>
      <c r="AN114" s="11">
        <f t="shared" ca="1" si="51"/>
        <v>0.09</v>
      </c>
      <c r="AO114" s="11">
        <v>0.2</v>
      </c>
      <c r="AR114" s="13">
        <v>44397</v>
      </c>
      <c r="AS114" s="13" t="str">
        <f t="shared" si="52"/>
        <v/>
      </c>
      <c r="AT114" s="13">
        <f t="shared" ca="1" si="53"/>
        <v>44414</v>
      </c>
      <c r="AU114" s="13" t="str">
        <f t="shared" si="54"/>
        <v/>
      </c>
      <c r="AV114" s="11">
        <f t="shared" si="65"/>
        <v>10.199999999999999</v>
      </c>
      <c r="AW114" s="11">
        <f t="shared" si="55"/>
        <v>15.299999999999999</v>
      </c>
      <c r="AX114" s="11">
        <v>-0.57454531945531673</v>
      </c>
      <c r="AY114" s="1" t="str">
        <f t="shared" si="66"/>
        <v/>
      </c>
      <c r="AZ114" s="1" t="str">
        <f t="shared" si="67"/>
        <v/>
      </c>
      <c r="BA114" s="1" t="str">
        <f t="shared" ca="1" si="56"/>
        <v/>
      </c>
    </row>
    <row r="115" spans="1:53" x14ac:dyDescent="0.25">
      <c r="A115" s="1">
        <v>9664145</v>
      </c>
      <c r="B115" s="1" t="s">
        <v>23</v>
      </c>
      <c r="C115" s="1" t="s">
        <v>79</v>
      </c>
      <c r="D115" s="1">
        <v>248</v>
      </c>
      <c r="E115" s="1" t="s">
        <v>25</v>
      </c>
      <c r="F115" s="1">
        <v>206584</v>
      </c>
      <c r="G115" s="1" t="s">
        <v>26</v>
      </c>
      <c r="H115" s="1">
        <v>0</v>
      </c>
      <c r="I115" s="1">
        <v>52</v>
      </c>
      <c r="J115" s="1">
        <v>365</v>
      </c>
      <c r="K115" s="1">
        <v>200</v>
      </c>
      <c r="L115" s="1">
        <v>14</v>
      </c>
      <c r="M115" s="1">
        <v>400</v>
      </c>
      <c r="N115" s="1">
        <v>100</v>
      </c>
      <c r="O115" s="1">
        <v>30</v>
      </c>
      <c r="P115" s="1">
        <v>10</v>
      </c>
      <c r="R115" s="1" t="s">
        <v>92</v>
      </c>
      <c r="S115" s="1" t="s">
        <v>81</v>
      </c>
      <c r="T115" s="1" t="s">
        <v>29</v>
      </c>
      <c r="U115" s="1" t="s">
        <v>30</v>
      </c>
      <c r="W115" s="11">
        <f t="shared" si="45"/>
        <v>21</v>
      </c>
      <c r="X115" s="11">
        <f t="shared" si="46"/>
        <v>62</v>
      </c>
      <c r="Z115" s="14" t="str">
        <f t="shared" si="47"/>
        <v/>
      </c>
      <c r="AA115" s="11" t="str">
        <f t="shared" si="57"/>
        <v/>
      </c>
      <c r="AB115" s="11" t="str">
        <f t="shared" si="58"/>
        <v/>
      </c>
      <c r="AC115" s="14" t="str">
        <f t="shared" ca="1" si="48"/>
        <v>2021-08-03T00:00:00</v>
      </c>
      <c r="AD115" s="11">
        <f t="shared" ca="1" si="49"/>
        <v>14</v>
      </c>
      <c r="AE115" s="11">
        <f t="shared" si="59"/>
        <v>82</v>
      </c>
      <c r="AF115" s="14" t="str">
        <f t="shared" si="50"/>
        <v/>
      </c>
      <c r="AG115" s="11" t="str">
        <f t="shared" si="60"/>
        <v/>
      </c>
      <c r="AH115" s="11" t="str">
        <f t="shared" si="61"/>
        <v/>
      </c>
      <c r="AJ115" s="11">
        <f t="shared" si="62"/>
        <v>33.299999999999997</v>
      </c>
      <c r="AK115" s="11">
        <f t="shared" si="63"/>
        <v>19.399999999999999</v>
      </c>
      <c r="AL115" s="11">
        <f t="shared" si="64"/>
        <v>36</v>
      </c>
      <c r="AN115" s="11">
        <f t="shared" ca="1" si="51"/>
        <v>0.22</v>
      </c>
      <c r="AO115" s="11">
        <v>0.2</v>
      </c>
      <c r="AR115" s="13">
        <v>44397</v>
      </c>
      <c r="AS115" s="13" t="str">
        <f t="shared" si="52"/>
        <v/>
      </c>
      <c r="AT115" s="13">
        <f t="shared" ca="1" si="53"/>
        <v>44411</v>
      </c>
      <c r="AU115" s="13" t="str">
        <f t="shared" si="54"/>
        <v/>
      </c>
      <c r="AV115" s="11">
        <f t="shared" si="65"/>
        <v>8.3000000000000007</v>
      </c>
      <c r="AW115" s="11">
        <f t="shared" si="55"/>
        <v>12.450000000000001</v>
      </c>
      <c r="AX115" s="11">
        <v>-0.44284499187026727</v>
      </c>
      <c r="AY115" s="1" t="str">
        <f t="shared" si="66"/>
        <v/>
      </c>
      <c r="AZ115" s="1" t="str">
        <f t="shared" si="67"/>
        <v/>
      </c>
      <c r="BA115" s="1">
        <f t="shared" ca="1" si="56"/>
        <v>1</v>
      </c>
    </row>
    <row r="116" spans="1:53" x14ac:dyDescent="0.25">
      <c r="A116" s="1">
        <v>9664146</v>
      </c>
      <c r="B116" s="1" t="s">
        <v>23</v>
      </c>
      <c r="C116" s="1" t="s">
        <v>79</v>
      </c>
      <c r="D116" s="1">
        <v>188</v>
      </c>
      <c r="E116" s="1" t="s">
        <v>25</v>
      </c>
      <c r="F116" s="1">
        <v>194016</v>
      </c>
      <c r="G116" s="1" t="s">
        <v>26</v>
      </c>
      <c r="H116" s="1">
        <v>0</v>
      </c>
      <c r="I116" s="1">
        <v>20</v>
      </c>
      <c r="J116" s="1">
        <v>365</v>
      </c>
      <c r="K116" s="1">
        <v>200</v>
      </c>
      <c r="L116" s="1">
        <v>14</v>
      </c>
      <c r="M116" s="1">
        <v>400</v>
      </c>
      <c r="N116" s="1">
        <v>100</v>
      </c>
      <c r="O116" s="1">
        <v>30</v>
      </c>
      <c r="P116" s="1">
        <v>10</v>
      </c>
      <c r="R116" s="1" t="s">
        <v>92</v>
      </c>
      <c r="S116" s="1" t="s">
        <v>81</v>
      </c>
      <c r="T116" s="1" t="s">
        <v>29</v>
      </c>
      <c r="U116" s="1" t="s">
        <v>30</v>
      </c>
      <c r="W116" s="11">
        <f t="shared" si="45"/>
        <v>21</v>
      </c>
      <c r="X116" s="11">
        <f t="shared" si="46"/>
        <v>47</v>
      </c>
      <c r="Z116" s="14" t="str">
        <f t="shared" si="47"/>
        <v>2021-08-09T00:00:00</v>
      </c>
      <c r="AA116" s="11">
        <f t="shared" si="57"/>
        <v>20</v>
      </c>
      <c r="AB116" s="11">
        <f t="shared" si="58"/>
        <v>94</v>
      </c>
      <c r="AC116" s="14" t="str">
        <f t="shared" ca="1" si="48"/>
        <v/>
      </c>
      <c r="AD116" s="11" t="str">
        <f t="shared" si="49"/>
        <v/>
      </c>
      <c r="AE116" s="11" t="str">
        <f t="shared" si="59"/>
        <v/>
      </c>
      <c r="AF116" s="14" t="str">
        <f t="shared" si="50"/>
        <v>2021-08-01T00:00:00</v>
      </c>
      <c r="AG116" s="11">
        <f t="shared" si="60"/>
        <v>12</v>
      </c>
      <c r="AH116" s="11">
        <f t="shared" si="61"/>
        <v>62</v>
      </c>
      <c r="AJ116" s="11">
        <f t="shared" si="62"/>
        <v>65.8</v>
      </c>
      <c r="AK116" s="11">
        <f t="shared" si="63"/>
        <v>59.5</v>
      </c>
      <c r="AL116" s="11">
        <f t="shared" si="64"/>
        <v>92.3</v>
      </c>
      <c r="AN116" s="11">
        <f t="shared" ca="1" si="51"/>
        <v>0.23</v>
      </c>
      <c r="AO116" s="11">
        <v>0.2</v>
      </c>
      <c r="AP116" s="11">
        <f ca="1">TRUNC(RAND()*0.1-0.05,3)</f>
        <v>-1.2999999999999999E-2</v>
      </c>
      <c r="AR116" s="13">
        <v>44397</v>
      </c>
      <c r="AS116" s="13">
        <f t="shared" si="52"/>
        <v>44417</v>
      </c>
      <c r="AT116" s="13" t="str">
        <f t="shared" ca="1" si="53"/>
        <v/>
      </c>
      <c r="AU116" s="13">
        <f t="shared" si="54"/>
        <v>44409</v>
      </c>
      <c r="AV116" s="11">
        <f t="shared" si="65"/>
        <v>16.399999999999999</v>
      </c>
      <c r="AW116" s="11">
        <f t="shared" si="55"/>
        <v>24.599999999999998</v>
      </c>
      <c r="AX116" s="11">
        <v>0.41163729274549699</v>
      </c>
      <c r="AY116" s="1" t="str">
        <f t="shared" si="66"/>
        <v/>
      </c>
      <c r="AZ116" s="1" t="str">
        <f t="shared" si="67"/>
        <v/>
      </c>
      <c r="BA116" s="1">
        <f t="shared" ca="1" si="56"/>
        <v>1</v>
      </c>
    </row>
    <row r="117" spans="1:53" x14ac:dyDescent="0.25">
      <c r="A117" s="1">
        <v>9664147</v>
      </c>
      <c r="B117" s="1" t="s">
        <v>23</v>
      </c>
      <c r="C117" s="1" t="s">
        <v>79</v>
      </c>
      <c r="D117" s="1">
        <v>97</v>
      </c>
      <c r="E117" s="1" t="s">
        <v>25</v>
      </c>
      <c r="F117" s="1">
        <v>94672</v>
      </c>
      <c r="G117" s="1" t="s">
        <v>26</v>
      </c>
      <c r="H117" s="1">
        <v>0</v>
      </c>
      <c r="I117" s="1">
        <v>35</v>
      </c>
      <c r="J117" s="1">
        <v>365</v>
      </c>
      <c r="K117" s="1">
        <v>200</v>
      </c>
      <c r="L117" s="1">
        <v>14</v>
      </c>
      <c r="M117" s="1">
        <v>400</v>
      </c>
      <c r="N117" s="1">
        <v>100</v>
      </c>
      <c r="O117" s="1">
        <v>30</v>
      </c>
      <c r="P117" s="1">
        <v>10</v>
      </c>
      <c r="R117" s="1" t="s">
        <v>92</v>
      </c>
      <c r="S117" s="1" t="s">
        <v>81</v>
      </c>
      <c r="T117" s="1" t="s">
        <v>29</v>
      </c>
      <c r="U117" s="1" t="s">
        <v>30</v>
      </c>
      <c r="W117" s="11">
        <f t="shared" si="45"/>
        <v>21</v>
      </c>
      <c r="X117" s="11">
        <f t="shared" si="46"/>
        <v>24</v>
      </c>
      <c r="Z117" s="14" t="str">
        <f t="shared" si="47"/>
        <v/>
      </c>
      <c r="AA117" s="11" t="str">
        <f t="shared" si="57"/>
        <v/>
      </c>
      <c r="AB117" s="11" t="str">
        <f t="shared" si="58"/>
        <v/>
      </c>
      <c r="AC117" s="14" t="str">
        <f t="shared" ca="1" si="48"/>
        <v>2021-08-16T00:00:00</v>
      </c>
      <c r="AD117" s="11">
        <f t="shared" ca="1" si="49"/>
        <v>27</v>
      </c>
      <c r="AE117" s="11">
        <f t="shared" si="59"/>
        <v>32</v>
      </c>
      <c r="AF117" s="14" t="str">
        <f t="shared" si="50"/>
        <v/>
      </c>
      <c r="AG117" s="11" t="str">
        <f t="shared" si="60"/>
        <v/>
      </c>
      <c r="AH117" s="11" t="str">
        <f t="shared" si="61"/>
        <v/>
      </c>
      <c r="AJ117" s="11">
        <f t="shared" si="62"/>
        <v>19.399999999999999</v>
      </c>
      <c r="AK117" s="11">
        <f t="shared" si="63"/>
        <v>8.8000000000000007</v>
      </c>
      <c r="AL117" s="11">
        <f t="shared" si="64"/>
        <v>18.399999999999999</v>
      </c>
      <c r="AN117" s="11">
        <f t="shared" ca="1" si="51"/>
        <v>7.0000000000000007E-2</v>
      </c>
      <c r="AO117" s="11">
        <v>0.2</v>
      </c>
      <c r="AP117" s="11">
        <f ca="1">TRUNC(RAND()*0.1-0.05,3)</f>
        <v>0.04</v>
      </c>
      <c r="AR117" s="13">
        <v>44397</v>
      </c>
      <c r="AS117" s="13" t="str">
        <f t="shared" si="52"/>
        <v/>
      </c>
      <c r="AT117" s="13">
        <f t="shared" ca="1" si="53"/>
        <v>44424</v>
      </c>
      <c r="AU117" s="13" t="str">
        <f t="shared" si="54"/>
        <v/>
      </c>
      <c r="AV117" s="11">
        <f t="shared" si="65"/>
        <v>4.8</v>
      </c>
      <c r="AW117" s="11">
        <f t="shared" si="55"/>
        <v>7.1999999999999993</v>
      </c>
      <c r="AX117" s="11">
        <v>-0.80363748921946732</v>
      </c>
      <c r="AY117" s="1" t="str">
        <f t="shared" si="66"/>
        <v/>
      </c>
      <c r="AZ117" s="1">
        <f t="shared" si="67"/>
        <v>1</v>
      </c>
      <c r="BA117" s="1" t="str">
        <f t="shared" ca="1" si="56"/>
        <v/>
      </c>
    </row>
    <row r="118" spans="1:53" x14ac:dyDescent="0.25">
      <c r="A118" s="1">
        <v>29000462</v>
      </c>
      <c r="B118" s="1" t="s">
        <v>78</v>
      </c>
      <c r="C118" s="1" t="s">
        <v>79</v>
      </c>
      <c r="D118" s="1">
        <v>189</v>
      </c>
      <c r="E118" s="1" t="s">
        <v>25</v>
      </c>
      <c r="F118" s="1">
        <v>17955</v>
      </c>
      <c r="G118" s="1" t="s">
        <v>26</v>
      </c>
      <c r="H118" s="1">
        <v>0</v>
      </c>
      <c r="I118" s="1">
        <v>8</v>
      </c>
      <c r="J118" s="1">
        <v>365</v>
      </c>
      <c r="K118" s="1">
        <v>200</v>
      </c>
      <c r="L118" s="1">
        <v>7</v>
      </c>
      <c r="M118" s="1">
        <v>400</v>
      </c>
      <c r="N118" s="1">
        <v>100</v>
      </c>
      <c r="O118" s="1">
        <v>30</v>
      </c>
      <c r="P118" s="1">
        <v>10</v>
      </c>
      <c r="R118" s="1" t="s">
        <v>80</v>
      </c>
      <c r="S118" s="1" t="s">
        <v>81</v>
      </c>
      <c r="T118" s="1" t="s">
        <v>29</v>
      </c>
      <c r="U118" s="1" t="s">
        <v>30</v>
      </c>
      <c r="W118" s="11">
        <f t="shared" si="45"/>
        <v>14</v>
      </c>
      <c r="X118" s="11">
        <f t="shared" si="46"/>
        <v>47</v>
      </c>
      <c r="Z118" s="14" t="str">
        <f t="shared" si="47"/>
        <v>2021-07-28T00:00:00</v>
      </c>
      <c r="AA118" s="11">
        <f t="shared" si="57"/>
        <v>8</v>
      </c>
      <c r="AB118" s="11">
        <f t="shared" si="58"/>
        <v>94</v>
      </c>
      <c r="AC118" s="14" t="str">
        <f t="shared" ca="1" si="48"/>
        <v/>
      </c>
      <c r="AD118" s="11" t="str">
        <f t="shared" si="49"/>
        <v/>
      </c>
      <c r="AE118" s="11" t="str">
        <f t="shared" si="59"/>
        <v/>
      </c>
      <c r="AF118" s="14" t="str">
        <f t="shared" si="50"/>
        <v>2021-07-24T00:00:00</v>
      </c>
      <c r="AG118" s="11">
        <f t="shared" si="60"/>
        <v>4</v>
      </c>
      <c r="AH118" s="11">
        <f t="shared" si="61"/>
        <v>63</v>
      </c>
      <c r="AJ118" s="11">
        <f t="shared" si="62"/>
        <v>165.3</v>
      </c>
      <c r="AK118" s="11">
        <f t="shared" si="63"/>
        <v>65.2</v>
      </c>
      <c r="AL118" s="11">
        <f t="shared" si="64"/>
        <v>147.80000000000001</v>
      </c>
      <c r="AN118" s="11">
        <f t="shared" ca="1" si="51"/>
        <v>0.2</v>
      </c>
      <c r="AO118" s="11">
        <v>0.2</v>
      </c>
      <c r="AR118" s="13">
        <v>44397</v>
      </c>
      <c r="AS118" s="13">
        <f t="shared" si="52"/>
        <v>44405</v>
      </c>
      <c r="AT118" s="13" t="str">
        <f t="shared" ca="1" si="53"/>
        <v/>
      </c>
      <c r="AU118" s="13">
        <f t="shared" si="54"/>
        <v>44401</v>
      </c>
      <c r="AV118" s="11">
        <f t="shared" si="65"/>
        <v>41.3</v>
      </c>
      <c r="AW118" s="11">
        <f t="shared" si="55"/>
        <v>61.949999999999996</v>
      </c>
      <c r="AX118" s="11">
        <v>-0.9484087694854284</v>
      </c>
      <c r="AY118" s="1" t="str">
        <f t="shared" si="66"/>
        <v/>
      </c>
      <c r="AZ118" s="1">
        <f t="shared" si="67"/>
        <v>1</v>
      </c>
      <c r="BA118" s="1" t="str">
        <f t="shared" ca="1" si="56"/>
        <v/>
      </c>
    </row>
    <row r="119" spans="1:53" x14ac:dyDescent="0.25">
      <c r="A119" s="1">
        <v>29000469</v>
      </c>
      <c r="B119" s="1" t="s">
        <v>78</v>
      </c>
      <c r="C119" s="1" t="s">
        <v>79</v>
      </c>
      <c r="D119" s="1">
        <v>473</v>
      </c>
      <c r="E119" s="1" t="s">
        <v>25</v>
      </c>
      <c r="F119" s="1">
        <v>51084</v>
      </c>
      <c r="G119" s="1" t="s">
        <v>26</v>
      </c>
      <c r="H119" s="1">
        <v>0</v>
      </c>
      <c r="I119" s="1">
        <v>45</v>
      </c>
      <c r="J119" s="1">
        <v>365</v>
      </c>
      <c r="K119" s="1">
        <v>200</v>
      </c>
      <c r="L119" s="1">
        <v>7</v>
      </c>
      <c r="M119" s="1">
        <v>400</v>
      </c>
      <c r="N119" s="1">
        <v>100</v>
      </c>
      <c r="O119" s="1">
        <v>30</v>
      </c>
      <c r="P119" s="1">
        <v>10</v>
      </c>
      <c r="R119" s="1" t="s">
        <v>80</v>
      </c>
      <c r="S119" s="1" t="s">
        <v>81</v>
      </c>
      <c r="T119" s="1" t="s">
        <v>29</v>
      </c>
      <c r="U119" s="1" t="s">
        <v>30</v>
      </c>
      <c r="W119" s="11">
        <f t="shared" si="45"/>
        <v>14</v>
      </c>
      <c r="X119" s="11">
        <f t="shared" si="46"/>
        <v>118</v>
      </c>
      <c r="Z119" s="14" t="str">
        <f t="shared" si="47"/>
        <v/>
      </c>
      <c r="AA119" s="11" t="str">
        <f t="shared" si="57"/>
        <v/>
      </c>
      <c r="AB119" s="11" t="str">
        <f t="shared" si="58"/>
        <v/>
      </c>
      <c r="AC119" s="14" t="str">
        <f t="shared" ca="1" si="48"/>
        <v>2021-07-30T00:00:00</v>
      </c>
      <c r="AD119" s="11">
        <f t="shared" ca="1" si="49"/>
        <v>10</v>
      </c>
      <c r="AE119" s="11">
        <f t="shared" si="59"/>
        <v>157</v>
      </c>
      <c r="AF119" s="14" t="str">
        <f t="shared" si="50"/>
        <v/>
      </c>
      <c r="AG119" s="11" t="str">
        <f t="shared" si="60"/>
        <v/>
      </c>
      <c r="AH119" s="11" t="str">
        <f t="shared" si="61"/>
        <v/>
      </c>
      <c r="AJ119" s="11">
        <f t="shared" si="62"/>
        <v>73.5</v>
      </c>
      <c r="AK119" s="11">
        <f t="shared" si="63"/>
        <v>57.6</v>
      </c>
      <c r="AL119" s="11">
        <f t="shared" si="64"/>
        <v>94.2</v>
      </c>
      <c r="AN119" s="11">
        <f t="shared" ca="1" si="51"/>
        <v>0.14000000000000001</v>
      </c>
      <c r="AO119" s="11">
        <v>0.2</v>
      </c>
      <c r="AR119" s="13">
        <v>44397</v>
      </c>
      <c r="AS119" s="13" t="str">
        <f t="shared" si="52"/>
        <v/>
      </c>
      <c r="AT119" s="13">
        <f t="shared" ca="1" si="53"/>
        <v>44407</v>
      </c>
      <c r="AU119" s="13" t="str">
        <f t="shared" si="54"/>
        <v/>
      </c>
      <c r="AV119" s="11">
        <f t="shared" si="65"/>
        <v>18.3</v>
      </c>
      <c r="AW119" s="11">
        <f t="shared" si="55"/>
        <v>27.450000000000003</v>
      </c>
      <c r="AX119" s="11">
        <v>8.9905986123309356E-2</v>
      </c>
      <c r="AY119" s="1" t="str">
        <f t="shared" si="66"/>
        <v/>
      </c>
      <c r="AZ119" s="1" t="str">
        <f t="shared" si="67"/>
        <v/>
      </c>
      <c r="BA119" s="1" t="str">
        <f t="shared" ca="1" si="56"/>
        <v/>
      </c>
    </row>
    <row r="120" spans="1:53" x14ac:dyDescent="0.25">
      <c r="A120" s="1">
        <v>7900128</v>
      </c>
      <c r="B120" s="1" t="s">
        <v>78</v>
      </c>
      <c r="C120" s="1" t="s">
        <v>79</v>
      </c>
      <c r="D120" s="1">
        <v>73</v>
      </c>
      <c r="E120" s="1" t="s">
        <v>25</v>
      </c>
      <c r="F120" s="1">
        <v>23360</v>
      </c>
      <c r="G120" s="1" t="s">
        <v>26</v>
      </c>
      <c r="H120" s="1">
        <v>0</v>
      </c>
      <c r="I120" s="1">
        <v>37</v>
      </c>
      <c r="J120" s="1">
        <v>365</v>
      </c>
      <c r="K120" s="1">
        <v>200</v>
      </c>
      <c r="L120" s="1">
        <v>7</v>
      </c>
      <c r="M120" s="1">
        <v>400</v>
      </c>
      <c r="N120" s="1">
        <v>100</v>
      </c>
      <c r="O120" s="1">
        <v>30</v>
      </c>
      <c r="P120" s="1">
        <v>10</v>
      </c>
      <c r="R120" s="1" t="s">
        <v>82</v>
      </c>
      <c r="S120" s="1" t="s">
        <v>81</v>
      </c>
      <c r="T120" s="1" t="s">
        <v>29</v>
      </c>
      <c r="U120" s="1" t="s">
        <v>30</v>
      </c>
      <c r="W120" s="11">
        <f t="shared" si="45"/>
        <v>14</v>
      </c>
      <c r="X120" s="11">
        <f t="shared" si="46"/>
        <v>18</v>
      </c>
      <c r="Z120" s="14" t="str">
        <f t="shared" si="47"/>
        <v/>
      </c>
      <c r="AA120" s="11" t="str">
        <f t="shared" si="57"/>
        <v/>
      </c>
      <c r="AB120" s="11" t="str">
        <f t="shared" si="58"/>
        <v/>
      </c>
      <c r="AC120" s="14" t="str">
        <f t="shared" ca="1" si="48"/>
        <v>2021-08-18T00:00:00</v>
      </c>
      <c r="AD120" s="11">
        <f t="shared" ca="1" si="49"/>
        <v>29</v>
      </c>
      <c r="AE120" s="11">
        <f t="shared" si="59"/>
        <v>24</v>
      </c>
      <c r="AF120" s="14" t="str">
        <f t="shared" si="50"/>
        <v/>
      </c>
      <c r="AG120" s="11" t="str">
        <f t="shared" si="60"/>
        <v/>
      </c>
      <c r="AH120" s="11" t="str">
        <f t="shared" si="61"/>
        <v/>
      </c>
      <c r="AJ120" s="11">
        <f t="shared" si="62"/>
        <v>13.8</v>
      </c>
      <c r="AK120" s="11">
        <f t="shared" si="63"/>
        <v>6.1</v>
      </c>
      <c r="AL120" s="11">
        <f t="shared" si="64"/>
        <v>12.9</v>
      </c>
      <c r="AN120" s="11">
        <f t="shared" ca="1" si="51"/>
        <v>0.18</v>
      </c>
      <c r="AO120" s="11">
        <v>0.2</v>
      </c>
      <c r="AR120" s="13">
        <v>44397</v>
      </c>
      <c r="AS120" s="13" t="str">
        <f t="shared" si="52"/>
        <v/>
      </c>
      <c r="AT120" s="13">
        <f t="shared" ca="1" si="53"/>
        <v>44426</v>
      </c>
      <c r="AU120" s="13" t="str">
        <f t="shared" si="54"/>
        <v/>
      </c>
      <c r="AV120" s="11">
        <f t="shared" si="65"/>
        <v>3.4</v>
      </c>
      <c r="AW120" s="11">
        <f t="shared" si="55"/>
        <v>5.0999999999999996</v>
      </c>
      <c r="AX120" s="11">
        <v>-0.83353111757190157</v>
      </c>
      <c r="AY120" s="1" t="str">
        <f t="shared" si="66"/>
        <v/>
      </c>
      <c r="AZ120" s="1">
        <f t="shared" si="67"/>
        <v>1</v>
      </c>
      <c r="BA120" s="1" t="str">
        <f t="shared" ca="1" si="56"/>
        <v/>
      </c>
    </row>
    <row r="121" spans="1:53" x14ac:dyDescent="0.25">
      <c r="A121" s="1">
        <v>82500380</v>
      </c>
      <c r="B121" s="1" t="s">
        <v>78</v>
      </c>
      <c r="C121" s="1" t="s">
        <v>79</v>
      </c>
      <c r="D121" s="1">
        <v>483</v>
      </c>
      <c r="E121" s="1" t="s">
        <v>25</v>
      </c>
      <c r="F121" s="1">
        <v>169050</v>
      </c>
      <c r="G121" s="1" t="s">
        <v>26</v>
      </c>
      <c r="H121" s="1">
        <v>0</v>
      </c>
      <c r="I121" s="1">
        <v>8</v>
      </c>
      <c r="J121" s="1">
        <v>365</v>
      </c>
      <c r="K121" s="1">
        <v>200</v>
      </c>
      <c r="L121" s="1">
        <v>7</v>
      </c>
      <c r="M121" s="1">
        <v>400</v>
      </c>
      <c r="N121" s="1">
        <v>100</v>
      </c>
      <c r="O121" s="1">
        <v>30</v>
      </c>
      <c r="P121" s="1">
        <v>10</v>
      </c>
      <c r="R121" s="1" t="s">
        <v>82</v>
      </c>
      <c r="S121" s="1" t="s">
        <v>81</v>
      </c>
      <c r="T121" s="1" t="s">
        <v>29</v>
      </c>
      <c r="U121" s="1" t="s">
        <v>30</v>
      </c>
      <c r="W121" s="11">
        <f t="shared" si="45"/>
        <v>14</v>
      </c>
      <c r="X121" s="11">
        <f t="shared" si="46"/>
        <v>120</v>
      </c>
      <c r="Z121" s="14" t="str">
        <f t="shared" si="47"/>
        <v>2021-07-28T00:00:00</v>
      </c>
      <c r="AA121" s="11">
        <f t="shared" si="57"/>
        <v>8</v>
      </c>
      <c r="AB121" s="11">
        <f t="shared" si="58"/>
        <v>241</v>
      </c>
      <c r="AC121" s="14" t="str">
        <f t="shared" ca="1" si="48"/>
        <v/>
      </c>
      <c r="AD121" s="11" t="str">
        <f t="shared" si="49"/>
        <v/>
      </c>
      <c r="AE121" s="11" t="str">
        <f t="shared" si="59"/>
        <v/>
      </c>
      <c r="AF121" s="14" t="str">
        <f t="shared" si="50"/>
        <v>2021-07-24T00:00:00</v>
      </c>
      <c r="AG121" s="11">
        <f t="shared" si="60"/>
        <v>4</v>
      </c>
      <c r="AH121" s="11">
        <f t="shared" si="61"/>
        <v>161</v>
      </c>
      <c r="AJ121" s="11">
        <f t="shared" si="62"/>
        <v>422.6</v>
      </c>
      <c r="AK121" s="11">
        <f t="shared" si="63"/>
        <v>331.9</v>
      </c>
      <c r="AL121" s="11">
        <f t="shared" si="64"/>
        <v>543.1</v>
      </c>
      <c r="AN121" s="11">
        <f t="shared" ca="1" si="51"/>
        <v>0.15</v>
      </c>
      <c r="AO121" s="11">
        <v>0.2</v>
      </c>
      <c r="AR121" s="13">
        <v>44397</v>
      </c>
      <c r="AS121" s="13">
        <f t="shared" si="52"/>
        <v>44405</v>
      </c>
      <c r="AT121" s="13" t="str">
        <f t="shared" ca="1" si="53"/>
        <v/>
      </c>
      <c r="AU121" s="13">
        <f t="shared" si="54"/>
        <v>44401</v>
      </c>
      <c r="AV121" s="11">
        <f t="shared" si="65"/>
        <v>105.6</v>
      </c>
      <c r="AW121" s="11">
        <f t="shared" si="55"/>
        <v>158.39999999999998</v>
      </c>
      <c r="AX121" s="11">
        <v>9.4426443516842262E-2</v>
      </c>
      <c r="AY121" s="1" t="str">
        <f t="shared" si="66"/>
        <v/>
      </c>
      <c r="AZ121" s="1" t="str">
        <f t="shared" si="67"/>
        <v/>
      </c>
      <c r="BA121" s="1" t="str">
        <f t="shared" ca="1" si="56"/>
        <v/>
      </c>
    </row>
    <row r="122" spans="1:53" x14ac:dyDescent="0.25">
      <c r="A122" s="1">
        <v>7900063</v>
      </c>
      <c r="B122" s="1" t="s">
        <v>78</v>
      </c>
      <c r="C122" s="1" t="s">
        <v>79</v>
      </c>
      <c r="D122" s="1">
        <v>397</v>
      </c>
      <c r="E122" s="1" t="s">
        <v>25</v>
      </c>
      <c r="F122" s="1">
        <v>19850</v>
      </c>
      <c r="G122" s="1" t="s">
        <v>26</v>
      </c>
      <c r="H122" s="1">
        <v>0</v>
      </c>
      <c r="I122" s="1">
        <v>10</v>
      </c>
      <c r="J122" s="1">
        <v>365</v>
      </c>
      <c r="K122" s="1">
        <v>200</v>
      </c>
      <c r="L122" s="1">
        <v>7</v>
      </c>
      <c r="M122" s="1">
        <v>400</v>
      </c>
      <c r="N122" s="1">
        <v>100</v>
      </c>
      <c r="O122" s="1">
        <v>30</v>
      </c>
      <c r="P122" s="1">
        <v>10</v>
      </c>
      <c r="R122" s="1" t="s">
        <v>83</v>
      </c>
      <c r="S122" s="1" t="s">
        <v>81</v>
      </c>
      <c r="T122" s="1" t="s">
        <v>29</v>
      </c>
      <c r="U122" s="1" t="s">
        <v>30</v>
      </c>
      <c r="W122" s="11">
        <f t="shared" si="45"/>
        <v>14</v>
      </c>
      <c r="X122" s="11">
        <f t="shared" si="46"/>
        <v>99</v>
      </c>
      <c r="Z122" s="14" t="str">
        <f t="shared" si="47"/>
        <v>2021-07-30T00:00:00</v>
      </c>
      <c r="AA122" s="11">
        <f t="shared" si="57"/>
        <v>10</v>
      </c>
      <c r="AB122" s="11">
        <f t="shared" si="58"/>
        <v>198</v>
      </c>
      <c r="AC122" s="14" t="str">
        <f t="shared" ca="1" si="48"/>
        <v/>
      </c>
      <c r="AD122" s="11" t="str">
        <f t="shared" si="49"/>
        <v/>
      </c>
      <c r="AE122" s="11" t="str">
        <f t="shared" si="59"/>
        <v/>
      </c>
      <c r="AF122" s="14" t="str">
        <f t="shared" si="50"/>
        <v>2021-07-26T00:00:00</v>
      </c>
      <c r="AG122" s="11">
        <f t="shared" si="60"/>
        <v>6</v>
      </c>
      <c r="AH122" s="11">
        <f t="shared" si="61"/>
        <v>132</v>
      </c>
      <c r="AJ122" s="11">
        <f t="shared" si="62"/>
        <v>277.89999999999998</v>
      </c>
      <c r="AK122" s="11">
        <f t="shared" si="63"/>
        <v>256.10000000000002</v>
      </c>
      <c r="AL122" s="11">
        <f t="shared" si="64"/>
        <v>394.9</v>
      </c>
      <c r="AN122" s="11">
        <f t="shared" ca="1" si="51"/>
        <v>0.05</v>
      </c>
      <c r="AO122" s="11">
        <v>0.2</v>
      </c>
      <c r="AR122" s="13">
        <v>44397</v>
      </c>
      <c r="AS122" s="13">
        <f t="shared" si="52"/>
        <v>44407</v>
      </c>
      <c r="AT122" s="13" t="str">
        <f t="shared" ca="1" si="53"/>
        <v/>
      </c>
      <c r="AU122" s="13">
        <f t="shared" si="54"/>
        <v>44403</v>
      </c>
      <c r="AV122" s="11">
        <f t="shared" si="65"/>
        <v>69.400000000000006</v>
      </c>
      <c r="AW122" s="11">
        <f t="shared" si="55"/>
        <v>104.10000000000001</v>
      </c>
      <c r="AX122" s="11">
        <v>0.45807766229172753</v>
      </c>
      <c r="AY122" s="1" t="str">
        <f t="shared" si="66"/>
        <v/>
      </c>
      <c r="AZ122" s="1" t="str">
        <f t="shared" si="67"/>
        <v/>
      </c>
      <c r="BA122" s="1" t="str">
        <f t="shared" ca="1" si="56"/>
        <v/>
      </c>
    </row>
    <row r="123" spans="1:53" x14ac:dyDescent="0.25">
      <c r="A123" s="1">
        <v>2510188</v>
      </c>
      <c r="B123" s="1" t="s">
        <v>78</v>
      </c>
      <c r="C123" s="1" t="s">
        <v>79</v>
      </c>
      <c r="D123" s="1">
        <v>511</v>
      </c>
      <c r="E123" s="1" t="s">
        <v>25</v>
      </c>
      <c r="F123" s="1">
        <v>210532</v>
      </c>
      <c r="G123" s="1" t="s">
        <v>26</v>
      </c>
      <c r="H123" s="1">
        <v>0</v>
      </c>
      <c r="I123" s="1">
        <v>43</v>
      </c>
      <c r="J123" s="1">
        <v>365</v>
      </c>
      <c r="K123" s="1">
        <v>200</v>
      </c>
      <c r="L123" s="1">
        <v>7</v>
      </c>
      <c r="M123" s="1">
        <v>400</v>
      </c>
      <c r="N123" s="1">
        <v>100</v>
      </c>
      <c r="O123" s="1">
        <v>30</v>
      </c>
      <c r="P123" s="1">
        <v>10</v>
      </c>
      <c r="R123" s="1" t="s">
        <v>84</v>
      </c>
      <c r="S123" s="1" t="s">
        <v>81</v>
      </c>
      <c r="T123" s="1" t="s">
        <v>29</v>
      </c>
      <c r="U123" s="1" t="s">
        <v>30</v>
      </c>
      <c r="W123" s="11">
        <f t="shared" si="45"/>
        <v>14</v>
      </c>
      <c r="X123" s="11">
        <f t="shared" si="46"/>
        <v>127</v>
      </c>
      <c r="Z123" s="14" t="str">
        <f t="shared" si="47"/>
        <v/>
      </c>
      <c r="AA123" s="11" t="str">
        <f t="shared" si="57"/>
        <v/>
      </c>
      <c r="AB123" s="11" t="str">
        <f t="shared" si="58"/>
        <v/>
      </c>
      <c r="AC123" s="14" t="str">
        <f t="shared" ca="1" si="48"/>
        <v>2021-07-25T00:00:00</v>
      </c>
      <c r="AD123" s="11">
        <f t="shared" ca="1" si="49"/>
        <v>5</v>
      </c>
      <c r="AE123" s="11">
        <f t="shared" si="59"/>
        <v>170</v>
      </c>
      <c r="AF123" s="14" t="str">
        <f t="shared" si="50"/>
        <v/>
      </c>
      <c r="AG123" s="11" t="str">
        <f t="shared" si="60"/>
        <v/>
      </c>
      <c r="AH123" s="11" t="str">
        <f t="shared" si="61"/>
        <v/>
      </c>
      <c r="AJ123" s="11">
        <f t="shared" si="62"/>
        <v>83.1</v>
      </c>
      <c r="AK123" s="11">
        <f t="shared" si="63"/>
        <v>45.2</v>
      </c>
      <c r="AL123" s="11">
        <f t="shared" si="64"/>
        <v>86.6</v>
      </c>
      <c r="AN123" s="11">
        <f t="shared" ca="1" si="51"/>
        <v>0.17</v>
      </c>
      <c r="AO123" s="11">
        <v>0.2</v>
      </c>
      <c r="AR123" s="13">
        <v>44397</v>
      </c>
      <c r="AS123" s="13" t="str">
        <f t="shared" si="52"/>
        <v/>
      </c>
      <c r="AT123" s="13">
        <f t="shared" ca="1" si="53"/>
        <v>44402</v>
      </c>
      <c r="AU123" s="13" t="str">
        <f t="shared" si="54"/>
        <v/>
      </c>
      <c r="AV123" s="11">
        <f t="shared" si="65"/>
        <v>20.7</v>
      </c>
      <c r="AW123" s="11">
        <f t="shared" si="55"/>
        <v>31.049999999999997</v>
      </c>
      <c r="AX123" s="11">
        <v>-0.55371043482164484</v>
      </c>
      <c r="AY123" s="1" t="str">
        <f t="shared" si="66"/>
        <v/>
      </c>
      <c r="AZ123" s="1" t="str">
        <f t="shared" si="67"/>
        <v/>
      </c>
      <c r="BA123" s="1" t="str">
        <f t="shared" ca="1" si="56"/>
        <v/>
      </c>
    </row>
    <row r="124" spans="1:53" x14ac:dyDescent="0.25">
      <c r="A124" s="1">
        <v>9665304</v>
      </c>
      <c r="B124" s="1" t="s">
        <v>78</v>
      </c>
      <c r="C124" s="1" t="s">
        <v>79</v>
      </c>
      <c r="D124" s="1">
        <v>304</v>
      </c>
      <c r="E124" s="1" t="s">
        <v>25</v>
      </c>
      <c r="F124" s="1">
        <v>128288</v>
      </c>
      <c r="G124" s="1" t="s">
        <v>26</v>
      </c>
      <c r="H124" s="1">
        <v>0</v>
      </c>
      <c r="I124" s="1">
        <v>6</v>
      </c>
      <c r="J124" s="1">
        <v>365</v>
      </c>
      <c r="K124" s="1">
        <v>200</v>
      </c>
      <c r="L124" s="1">
        <v>7</v>
      </c>
      <c r="M124" s="1">
        <v>400</v>
      </c>
      <c r="N124" s="1">
        <v>100</v>
      </c>
      <c r="O124" s="1">
        <v>30</v>
      </c>
      <c r="P124" s="1">
        <v>10</v>
      </c>
      <c r="R124" s="1" t="s">
        <v>84</v>
      </c>
      <c r="S124" s="1" t="s">
        <v>81</v>
      </c>
      <c r="T124" s="1" t="s">
        <v>29</v>
      </c>
      <c r="U124" s="1" t="s">
        <v>30</v>
      </c>
      <c r="W124" s="11">
        <f t="shared" si="45"/>
        <v>14</v>
      </c>
      <c r="X124" s="11">
        <f t="shared" si="46"/>
        <v>76</v>
      </c>
      <c r="Z124" s="14" t="str">
        <f t="shared" si="47"/>
        <v>2021-07-26T00:00:00</v>
      </c>
      <c r="AA124" s="11">
        <f t="shared" si="57"/>
        <v>6</v>
      </c>
      <c r="AB124" s="11">
        <f t="shared" si="58"/>
        <v>152</v>
      </c>
      <c r="AC124" s="14" t="str">
        <f t="shared" ca="1" si="48"/>
        <v/>
      </c>
      <c r="AD124" s="11" t="str">
        <f t="shared" si="49"/>
        <v/>
      </c>
      <c r="AE124" s="11" t="str">
        <f t="shared" si="59"/>
        <v/>
      </c>
      <c r="AF124" s="14" t="str">
        <f t="shared" si="50"/>
        <v>2021-07-23T00:00:00</v>
      </c>
      <c r="AG124" s="11">
        <f t="shared" si="60"/>
        <v>3</v>
      </c>
      <c r="AH124" s="11">
        <f t="shared" si="61"/>
        <v>101</v>
      </c>
      <c r="AJ124" s="11">
        <f t="shared" si="62"/>
        <v>354.6</v>
      </c>
      <c r="AK124" s="11">
        <f t="shared" si="63"/>
        <v>371.6</v>
      </c>
      <c r="AL124" s="11">
        <f t="shared" si="64"/>
        <v>548.79999999999995</v>
      </c>
      <c r="AN124" s="11">
        <f t="shared" ca="1" si="51"/>
        <v>0.22</v>
      </c>
      <c r="AO124" s="11">
        <v>0.2</v>
      </c>
      <c r="AR124" s="13">
        <v>44397</v>
      </c>
      <c r="AS124" s="13">
        <f t="shared" si="52"/>
        <v>44403</v>
      </c>
      <c r="AT124" s="13" t="str">
        <f t="shared" ca="1" si="53"/>
        <v/>
      </c>
      <c r="AU124" s="13">
        <f t="shared" si="54"/>
        <v>44400</v>
      </c>
      <c r="AV124" s="11">
        <f t="shared" si="65"/>
        <v>88.6</v>
      </c>
      <c r="AW124" s="11">
        <f t="shared" si="55"/>
        <v>132.89999999999998</v>
      </c>
      <c r="AX124" s="11">
        <v>0.7945993950379322</v>
      </c>
      <c r="AY124" s="1">
        <f t="shared" si="66"/>
        <v>1</v>
      </c>
      <c r="AZ124" s="1" t="str">
        <f t="shared" si="67"/>
        <v/>
      </c>
      <c r="BA124" s="1">
        <f t="shared" ca="1" si="56"/>
        <v>1</v>
      </c>
    </row>
    <row r="125" spans="1:53" x14ac:dyDescent="0.25">
      <c r="A125" s="1">
        <v>23000362</v>
      </c>
      <c r="B125" s="1" t="s">
        <v>78</v>
      </c>
      <c r="C125" s="1" t="s">
        <v>79</v>
      </c>
      <c r="D125" s="1">
        <v>425</v>
      </c>
      <c r="E125" s="1" t="s">
        <v>25</v>
      </c>
      <c r="F125" s="1">
        <v>193375</v>
      </c>
      <c r="G125" s="1" t="s">
        <v>26</v>
      </c>
      <c r="H125" s="1">
        <v>0</v>
      </c>
      <c r="I125" s="1">
        <v>54</v>
      </c>
      <c r="J125" s="1">
        <v>365</v>
      </c>
      <c r="K125" s="1">
        <v>200</v>
      </c>
      <c r="L125" s="1">
        <v>7</v>
      </c>
      <c r="M125" s="1">
        <v>400</v>
      </c>
      <c r="N125" s="1">
        <v>100</v>
      </c>
      <c r="O125" s="1">
        <v>30</v>
      </c>
      <c r="P125" s="1">
        <v>10</v>
      </c>
      <c r="R125" s="1" t="s">
        <v>84</v>
      </c>
      <c r="S125" s="1" t="s">
        <v>81</v>
      </c>
      <c r="T125" s="1" t="s">
        <v>29</v>
      </c>
      <c r="U125" s="1" t="s">
        <v>30</v>
      </c>
      <c r="W125" s="11">
        <f t="shared" si="45"/>
        <v>14</v>
      </c>
      <c r="X125" s="11">
        <f t="shared" si="46"/>
        <v>106</v>
      </c>
      <c r="Z125" s="14" t="str">
        <f t="shared" si="47"/>
        <v/>
      </c>
      <c r="AA125" s="11" t="str">
        <f t="shared" si="57"/>
        <v/>
      </c>
      <c r="AB125" s="11" t="str">
        <f t="shared" si="58"/>
        <v/>
      </c>
      <c r="AC125" s="14" t="str">
        <f t="shared" ca="1" si="48"/>
        <v>2021-07-31T00:00:00</v>
      </c>
      <c r="AD125" s="11">
        <f t="shared" ca="1" si="49"/>
        <v>11</v>
      </c>
      <c r="AE125" s="11">
        <f t="shared" si="59"/>
        <v>141</v>
      </c>
      <c r="AF125" s="14" t="str">
        <f t="shared" si="50"/>
        <v/>
      </c>
      <c r="AG125" s="11" t="str">
        <f t="shared" si="60"/>
        <v/>
      </c>
      <c r="AH125" s="11" t="str">
        <f t="shared" si="61"/>
        <v/>
      </c>
      <c r="AJ125" s="11">
        <f t="shared" si="62"/>
        <v>55</v>
      </c>
      <c r="AK125" s="11">
        <f t="shared" si="63"/>
        <v>31.4</v>
      </c>
      <c r="AL125" s="11">
        <f t="shared" si="64"/>
        <v>58.8</v>
      </c>
      <c r="AN125" s="11">
        <f t="shared" ca="1" si="51"/>
        <v>0.09</v>
      </c>
      <c r="AO125" s="11">
        <v>0.2</v>
      </c>
      <c r="AR125" s="13">
        <v>44397</v>
      </c>
      <c r="AS125" s="13" t="str">
        <f t="shared" si="52"/>
        <v/>
      </c>
      <c r="AT125" s="13">
        <f t="shared" ca="1" si="53"/>
        <v>44408</v>
      </c>
      <c r="AU125" s="13" t="str">
        <f t="shared" si="54"/>
        <v/>
      </c>
      <c r="AV125" s="11">
        <f t="shared" si="65"/>
        <v>13.7</v>
      </c>
      <c r="AW125" s="11">
        <f t="shared" si="55"/>
        <v>20.549999999999997</v>
      </c>
      <c r="AX125" s="11">
        <v>-0.47830081628969467</v>
      </c>
      <c r="AY125" s="1" t="str">
        <f t="shared" si="66"/>
        <v/>
      </c>
      <c r="AZ125" s="1" t="str">
        <f t="shared" si="67"/>
        <v/>
      </c>
      <c r="BA125" s="1" t="str">
        <f t="shared" ca="1" si="56"/>
        <v/>
      </c>
    </row>
    <row r="126" spans="1:53" x14ac:dyDescent="0.25">
      <c r="A126" s="1">
        <v>81028220</v>
      </c>
      <c r="B126" s="1" t="s">
        <v>78</v>
      </c>
      <c r="C126" s="1" t="s">
        <v>79</v>
      </c>
      <c r="D126" s="1">
        <v>196</v>
      </c>
      <c r="E126" s="1" t="s">
        <v>25</v>
      </c>
      <c r="F126" s="1">
        <v>23912</v>
      </c>
      <c r="G126" s="1" t="s">
        <v>26</v>
      </c>
      <c r="H126" s="1">
        <v>0</v>
      </c>
      <c r="I126" s="1">
        <v>2</v>
      </c>
      <c r="J126" s="1">
        <v>365</v>
      </c>
      <c r="K126" s="1">
        <v>200</v>
      </c>
      <c r="L126" s="1">
        <v>7</v>
      </c>
      <c r="M126" s="1">
        <v>400</v>
      </c>
      <c r="N126" s="1">
        <v>100</v>
      </c>
      <c r="O126" s="1">
        <v>30</v>
      </c>
      <c r="P126" s="1">
        <v>10</v>
      </c>
      <c r="R126" s="1" t="s">
        <v>84</v>
      </c>
      <c r="S126" s="1" t="s">
        <v>81</v>
      </c>
      <c r="T126" s="1" t="s">
        <v>29</v>
      </c>
      <c r="U126" s="1" t="s">
        <v>30</v>
      </c>
      <c r="W126" s="11">
        <f t="shared" si="45"/>
        <v>14</v>
      </c>
      <c r="X126" s="11">
        <f t="shared" si="46"/>
        <v>49</v>
      </c>
      <c r="Z126" s="14" t="str">
        <f t="shared" si="47"/>
        <v>2021-07-22T00:00:00</v>
      </c>
      <c r="AA126" s="11">
        <f t="shared" si="57"/>
        <v>2</v>
      </c>
      <c r="AB126" s="11">
        <f t="shared" si="58"/>
        <v>98</v>
      </c>
      <c r="AC126" s="14" t="str">
        <f t="shared" ca="1" si="48"/>
        <v/>
      </c>
      <c r="AD126" s="11" t="str">
        <f t="shared" si="49"/>
        <v/>
      </c>
      <c r="AE126" s="11" t="str">
        <f t="shared" si="59"/>
        <v/>
      </c>
      <c r="AF126" s="14" t="str">
        <f t="shared" si="50"/>
        <v>2021-07-21T00:00:00</v>
      </c>
      <c r="AG126" s="11">
        <f t="shared" si="60"/>
        <v>1</v>
      </c>
      <c r="AH126" s="11">
        <f t="shared" si="61"/>
        <v>65</v>
      </c>
      <c r="AJ126" s="11">
        <f t="shared" si="62"/>
        <v>686</v>
      </c>
      <c r="AK126" s="11">
        <f t="shared" si="63"/>
        <v>591.6</v>
      </c>
      <c r="AL126" s="11">
        <f t="shared" si="64"/>
        <v>934.6</v>
      </c>
      <c r="AN126" s="11">
        <f t="shared" ca="1" si="51"/>
        <v>0.12</v>
      </c>
      <c r="AO126" s="11">
        <v>0.2</v>
      </c>
      <c r="AR126" s="13">
        <v>44397</v>
      </c>
      <c r="AS126" s="13">
        <f t="shared" si="52"/>
        <v>44399</v>
      </c>
      <c r="AT126" s="13" t="str">
        <f t="shared" ca="1" si="53"/>
        <v/>
      </c>
      <c r="AU126" s="13">
        <f t="shared" si="54"/>
        <v>44398</v>
      </c>
      <c r="AV126" s="11">
        <f t="shared" si="65"/>
        <v>171.5</v>
      </c>
      <c r="AW126" s="11">
        <f t="shared" si="55"/>
        <v>257.25</v>
      </c>
      <c r="AX126" s="11">
        <v>0.29974766941348618</v>
      </c>
      <c r="AY126" s="1" t="str">
        <f t="shared" si="66"/>
        <v/>
      </c>
      <c r="AZ126" s="1" t="str">
        <f t="shared" si="67"/>
        <v/>
      </c>
      <c r="BA126" s="1" t="str">
        <f t="shared" ca="1" si="56"/>
        <v/>
      </c>
    </row>
    <row r="127" spans="1:53" x14ac:dyDescent="0.25">
      <c r="A127" s="1">
        <v>81603000</v>
      </c>
      <c r="B127" s="1" t="s">
        <v>78</v>
      </c>
      <c r="C127" s="1" t="s">
        <v>79</v>
      </c>
      <c r="D127" s="1">
        <v>489</v>
      </c>
      <c r="E127" s="1" t="s">
        <v>25</v>
      </c>
      <c r="F127" s="1">
        <v>26895</v>
      </c>
      <c r="G127" s="1" t="s">
        <v>26</v>
      </c>
      <c r="H127" s="1">
        <v>0</v>
      </c>
      <c r="I127" s="1">
        <v>3</v>
      </c>
      <c r="J127" s="1">
        <v>365</v>
      </c>
      <c r="K127" s="1">
        <v>200</v>
      </c>
      <c r="L127" s="1">
        <v>7</v>
      </c>
      <c r="M127" s="1">
        <v>400</v>
      </c>
      <c r="N127" s="1">
        <v>100</v>
      </c>
      <c r="O127" s="1">
        <v>30</v>
      </c>
      <c r="P127" s="1">
        <v>10</v>
      </c>
      <c r="R127" s="1" t="s">
        <v>84</v>
      </c>
      <c r="S127" s="1" t="s">
        <v>81</v>
      </c>
      <c r="T127" s="1" t="s">
        <v>29</v>
      </c>
      <c r="U127" s="1" t="s">
        <v>30</v>
      </c>
      <c r="W127" s="11">
        <f t="shared" si="45"/>
        <v>14</v>
      </c>
      <c r="X127" s="11">
        <f t="shared" si="46"/>
        <v>122</v>
      </c>
      <c r="Z127" s="14" t="str">
        <f t="shared" si="47"/>
        <v>2021-07-23T00:00:00</v>
      </c>
      <c r="AA127" s="11">
        <f t="shared" si="57"/>
        <v>3</v>
      </c>
      <c r="AB127" s="11">
        <f t="shared" si="58"/>
        <v>244</v>
      </c>
      <c r="AC127" s="14" t="str">
        <f t="shared" ca="1" si="48"/>
        <v/>
      </c>
      <c r="AD127" s="11" t="str">
        <f t="shared" si="49"/>
        <v/>
      </c>
      <c r="AE127" s="11" t="str">
        <f t="shared" si="59"/>
        <v/>
      </c>
      <c r="AF127" s="14" t="str">
        <f t="shared" si="50"/>
        <v>2021-07-21T00:00:00</v>
      </c>
      <c r="AG127" s="11">
        <f t="shared" si="60"/>
        <v>1</v>
      </c>
      <c r="AH127" s="11">
        <f t="shared" si="61"/>
        <v>163</v>
      </c>
      <c r="AJ127" s="11">
        <f t="shared" si="62"/>
        <v>1141</v>
      </c>
      <c r="AK127" s="11">
        <f t="shared" si="63"/>
        <v>890.4</v>
      </c>
      <c r="AL127" s="11">
        <f t="shared" si="64"/>
        <v>1460.8</v>
      </c>
      <c r="AN127" s="11">
        <f t="shared" ca="1" si="51"/>
        <v>0.17</v>
      </c>
      <c r="AO127" s="11">
        <v>0.2</v>
      </c>
      <c r="AP127" s="11">
        <f ca="1">TRUNC(RAND()*0.1-0.05,3)</f>
        <v>6.0000000000000001E-3</v>
      </c>
      <c r="AR127" s="13">
        <v>44397</v>
      </c>
      <c r="AS127" s="13">
        <f t="shared" si="52"/>
        <v>44400</v>
      </c>
      <c r="AT127" s="13" t="str">
        <f t="shared" ca="1" si="53"/>
        <v/>
      </c>
      <c r="AU127" s="13">
        <f t="shared" si="54"/>
        <v>44398</v>
      </c>
      <c r="AV127" s="11">
        <f t="shared" si="65"/>
        <v>285.2</v>
      </c>
      <c r="AW127" s="11">
        <f t="shared" si="55"/>
        <v>427.79999999999995</v>
      </c>
      <c r="AX127" s="11">
        <v>8.1004519950443887E-2</v>
      </c>
      <c r="AY127" s="1" t="str">
        <f t="shared" si="66"/>
        <v/>
      </c>
      <c r="AZ127" s="1" t="str">
        <f t="shared" si="67"/>
        <v/>
      </c>
      <c r="BA127" s="1" t="str">
        <f t="shared" ca="1" si="56"/>
        <v/>
      </c>
    </row>
    <row r="128" spans="1:53" x14ac:dyDescent="0.25">
      <c r="A128" s="1">
        <v>81603030</v>
      </c>
      <c r="B128" s="1" t="s">
        <v>78</v>
      </c>
      <c r="C128" s="1" t="s">
        <v>79</v>
      </c>
      <c r="D128" s="1">
        <v>221</v>
      </c>
      <c r="E128" s="1" t="s">
        <v>25</v>
      </c>
      <c r="F128" s="1">
        <v>12155</v>
      </c>
      <c r="G128" s="1" t="s">
        <v>26</v>
      </c>
      <c r="H128" s="1">
        <v>0</v>
      </c>
      <c r="I128" s="1">
        <v>59</v>
      </c>
      <c r="J128" s="1">
        <v>365</v>
      </c>
      <c r="K128" s="1">
        <v>200</v>
      </c>
      <c r="L128" s="1">
        <v>7</v>
      </c>
      <c r="M128" s="1">
        <v>400</v>
      </c>
      <c r="N128" s="1">
        <v>100</v>
      </c>
      <c r="O128" s="1">
        <v>30</v>
      </c>
      <c r="P128" s="1">
        <v>10</v>
      </c>
      <c r="R128" s="1" t="s">
        <v>84</v>
      </c>
      <c r="S128" s="1" t="s">
        <v>85</v>
      </c>
      <c r="T128" s="1" t="s">
        <v>29</v>
      </c>
      <c r="U128" s="1" t="s">
        <v>30</v>
      </c>
      <c r="W128" s="11">
        <f t="shared" si="45"/>
        <v>14</v>
      </c>
      <c r="X128" s="11">
        <f t="shared" si="46"/>
        <v>55</v>
      </c>
      <c r="Z128" s="14" t="str">
        <f t="shared" si="47"/>
        <v/>
      </c>
      <c r="AA128" s="11" t="str">
        <f t="shared" si="57"/>
        <v/>
      </c>
      <c r="AB128" s="11" t="str">
        <f t="shared" si="58"/>
        <v/>
      </c>
      <c r="AC128" s="14" t="str">
        <f t="shared" ca="1" si="48"/>
        <v>2021-08-04T00:00:00</v>
      </c>
      <c r="AD128" s="11">
        <f t="shared" ca="1" si="49"/>
        <v>15</v>
      </c>
      <c r="AE128" s="11">
        <f t="shared" si="59"/>
        <v>73</v>
      </c>
      <c r="AF128" s="14" t="str">
        <f t="shared" si="50"/>
        <v/>
      </c>
      <c r="AG128" s="11" t="str">
        <f t="shared" si="60"/>
        <v/>
      </c>
      <c r="AH128" s="11" t="str">
        <f t="shared" si="61"/>
        <v/>
      </c>
      <c r="AJ128" s="11">
        <f t="shared" si="62"/>
        <v>26.2</v>
      </c>
      <c r="AK128" s="11">
        <f t="shared" si="63"/>
        <v>14.2</v>
      </c>
      <c r="AL128" s="11">
        <f t="shared" si="64"/>
        <v>27.2</v>
      </c>
      <c r="AN128" s="11">
        <f t="shared" ca="1" si="51"/>
        <v>0.03</v>
      </c>
      <c r="AO128" s="11">
        <v>0.2</v>
      </c>
      <c r="AR128" s="13">
        <v>44397</v>
      </c>
      <c r="AS128" s="13" t="str">
        <f t="shared" si="52"/>
        <v/>
      </c>
      <c r="AT128" s="13">
        <f t="shared" ca="1" si="53"/>
        <v>44412</v>
      </c>
      <c r="AU128" s="13" t="str">
        <f t="shared" si="54"/>
        <v/>
      </c>
      <c r="AV128" s="11">
        <f t="shared" si="65"/>
        <v>6.5</v>
      </c>
      <c r="AW128" s="11">
        <f t="shared" si="55"/>
        <v>9.75</v>
      </c>
      <c r="AX128" s="11">
        <v>-0.56243107960569638</v>
      </c>
      <c r="AY128" s="1" t="str">
        <f t="shared" si="66"/>
        <v/>
      </c>
      <c r="AZ128" s="1" t="str">
        <f t="shared" si="67"/>
        <v/>
      </c>
      <c r="BA128" s="1" t="str">
        <f t="shared" ca="1" si="56"/>
        <v/>
      </c>
    </row>
    <row r="129" spans="1:53" x14ac:dyDescent="0.25">
      <c r="A129" s="1">
        <v>86000121</v>
      </c>
      <c r="B129" s="1" t="s">
        <v>78</v>
      </c>
      <c r="C129" s="1" t="s">
        <v>79</v>
      </c>
      <c r="D129" s="1">
        <v>189</v>
      </c>
      <c r="E129" s="1" t="s">
        <v>25</v>
      </c>
      <c r="F129" s="1">
        <v>10395</v>
      </c>
      <c r="G129" s="1" t="s">
        <v>26</v>
      </c>
      <c r="H129" s="1">
        <v>0</v>
      </c>
      <c r="I129" s="1">
        <v>56</v>
      </c>
      <c r="J129" s="1">
        <v>365</v>
      </c>
      <c r="K129" s="1">
        <v>200</v>
      </c>
      <c r="L129" s="1">
        <v>7</v>
      </c>
      <c r="M129" s="1">
        <v>400</v>
      </c>
      <c r="N129" s="1">
        <v>100</v>
      </c>
      <c r="O129" s="1">
        <v>30</v>
      </c>
      <c r="P129" s="1">
        <v>10</v>
      </c>
      <c r="R129" s="1" t="s">
        <v>84</v>
      </c>
      <c r="S129" s="1" t="s">
        <v>85</v>
      </c>
      <c r="T129" s="1" t="s">
        <v>29</v>
      </c>
      <c r="U129" s="1" t="s">
        <v>30</v>
      </c>
      <c r="W129" s="11">
        <f t="shared" si="45"/>
        <v>14</v>
      </c>
      <c r="X129" s="11">
        <f t="shared" si="46"/>
        <v>47</v>
      </c>
      <c r="Z129" s="14" t="str">
        <f t="shared" si="47"/>
        <v/>
      </c>
      <c r="AA129" s="11" t="str">
        <f t="shared" si="57"/>
        <v/>
      </c>
      <c r="AB129" s="11" t="str">
        <f t="shared" si="58"/>
        <v/>
      </c>
      <c r="AC129" s="14" t="str">
        <f t="shared" ca="1" si="48"/>
        <v>2021-08-04T00:00:00</v>
      </c>
      <c r="AD129" s="11">
        <f t="shared" ca="1" si="49"/>
        <v>15</v>
      </c>
      <c r="AE129" s="11">
        <f t="shared" si="59"/>
        <v>63</v>
      </c>
      <c r="AF129" s="14" t="str">
        <f t="shared" si="50"/>
        <v/>
      </c>
      <c r="AG129" s="11" t="str">
        <f t="shared" si="60"/>
        <v/>
      </c>
      <c r="AH129" s="11" t="str">
        <f t="shared" si="61"/>
        <v/>
      </c>
      <c r="AJ129" s="11">
        <f t="shared" si="62"/>
        <v>23.6</v>
      </c>
      <c r="AK129" s="11">
        <f t="shared" si="63"/>
        <v>9.1999999999999993</v>
      </c>
      <c r="AL129" s="11">
        <f t="shared" si="64"/>
        <v>21</v>
      </c>
      <c r="AN129" s="11">
        <f t="shared" ca="1" si="51"/>
        <v>0.11</v>
      </c>
      <c r="AO129" s="11">
        <v>0.2</v>
      </c>
      <c r="AR129" s="13">
        <v>44397</v>
      </c>
      <c r="AS129" s="13" t="str">
        <f t="shared" si="52"/>
        <v/>
      </c>
      <c r="AT129" s="13">
        <f t="shared" ca="1" si="53"/>
        <v>44412</v>
      </c>
      <c r="AU129" s="13" t="str">
        <f t="shared" si="54"/>
        <v/>
      </c>
      <c r="AV129" s="11">
        <f t="shared" si="65"/>
        <v>5.9</v>
      </c>
      <c r="AW129" s="11">
        <f t="shared" si="55"/>
        <v>8.8500000000000014</v>
      </c>
      <c r="AX129" s="11">
        <v>-0.95134546456489</v>
      </c>
      <c r="AY129" s="1" t="str">
        <f t="shared" si="66"/>
        <v/>
      </c>
      <c r="AZ129" s="1">
        <f t="shared" si="67"/>
        <v>1</v>
      </c>
      <c r="BA129" s="1" t="str">
        <f t="shared" ca="1" si="56"/>
        <v/>
      </c>
    </row>
    <row r="130" spans="1:53" x14ac:dyDescent="0.25">
      <c r="A130" s="1">
        <v>86000123</v>
      </c>
      <c r="B130" s="1" t="s">
        <v>78</v>
      </c>
      <c r="C130" s="1" t="s">
        <v>79</v>
      </c>
      <c r="D130" s="1">
        <v>484</v>
      </c>
      <c r="E130" s="1" t="s">
        <v>25</v>
      </c>
      <c r="F130" s="1">
        <v>26620</v>
      </c>
      <c r="G130" s="1" t="s">
        <v>26</v>
      </c>
      <c r="H130" s="1">
        <v>0</v>
      </c>
      <c r="I130" s="1">
        <v>46</v>
      </c>
      <c r="J130" s="1">
        <v>365</v>
      </c>
      <c r="K130" s="1">
        <v>200</v>
      </c>
      <c r="L130" s="1">
        <v>7</v>
      </c>
      <c r="M130" s="1">
        <v>400</v>
      </c>
      <c r="N130" s="1">
        <v>100</v>
      </c>
      <c r="O130" s="1">
        <v>30</v>
      </c>
      <c r="P130" s="1">
        <v>10</v>
      </c>
      <c r="R130" s="1" t="s">
        <v>84</v>
      </c>
      <c r="S130" s="1" t="s">
        <v>81</v>
      </c>
      <c r="T130" s="1" t="s">
        <v>29</v>
      </c>
      <c r="U130" s="1" t="s">
        <v>30</v>
      </c>
      <c r="W130" s="11">
        <f t="shared" si="45"/>
        <v>14</v>
      </c>
      <c r="X130" s="11">
        <f t="shared" si="46"/>
        <v>121</v>
      </c>
      <c r="Z130" s="14" t="str">
        <f t="shared" si="47"/>
        <v/>
      </c>
      <c r="AA130" s="11" t="str">
        <f t="shared" ref="AA130:AA155" si="68">IF(I130&lt;=30,I130,"")</f>
        <v/>
      </c>
      <c r="AB130" s="11" t="str">
        <f t="shared" ref="AB130:AB155" si="69">IF(I130&lt;=30,INT(D130/2),"")</f>
        <v/>
      </c>
      <c r="AC130" s="14" t="str">
        <f t="shared" ca="1" si="48"/>
        <v>2021-08-09T00:00:00</v>
      </c>
      <c r="AD130" s="11">
        <f t="shared" ca="1" si="49"/>
        <v>20</v>
      </c>
      <c r="AE130" s="11">
        <f t="shared" ref="AE130:AE155" si="70">IF(I130&gt;30,INT(D130/3),"")</f>
        <v>161</v>
      </c>
      <c r="AF130" s="14" t="str">
        <f t="shared" si="50"/>
        <v/>
      </c>
      <c r="AG130" s="11" t="str">
        <f t="shared" ref="AG130:AG155" si="71">IF(I130&lt;=30,INT(I130*0.6),"")</f>
        <v/>
      </c>
      <c r="AH130" s="11" t="str">
        <f t="shared" ref="AH130:AH155" si="72">IF(I130&lt;=30,INT(D130/3),"")</f>
        <v/>
      </c>
      <c r="AJ130" s="11">
        <f t="shared" ref="AJ130:AJ155" si="73">TRUNC(7*D130/I130,1)</f>
        <v>73.599999999999994</v>
      </c>
      <c r="AK130" s="11">
        <f t="shared" ref="AK130:AK155" si="74">TRUNC(AJ130-AV130+AW130*AX130,1)</f>
        <v>73.599999999999994</v>
      </c>
      <c r="AL130" s="11">
        <f t="shared" ref="AL130:AL155" si="75">TRUNC(AJ130+AV130+AW130*AX130,1)</f>
        <v>110.4</v>
      </c>
      <c r="AN130" s="11">
        <f t="shared" ca="1" si="51"/>
        <v>0.16</v>
      </c>
      <c r="AO130" s="11">
        <v>0.2</v>
      </c>
      <c r="AR130" s="13">
        <v>44397</v>
      </c>
      <c r="AS130" s="13" t="str">
        <f t="shared" si="52"/>
        <v/>
      </c>
      <c r="AT130" s="13">
        <f t="shared" ca="1" si="53"/>
        <v>44417</v>
      </c>
      <c r="AU130" s="13" t="str">
        <f t="shared" si="54"/>
        <v/>
      </c>
      <c r="AV130" s="11">
        <f t="shared" ref="AV130:AV155" si="76">TRUNC(AJ130*0.25,1)</f>
        <v>18.399999999999999</v>
      </c>
      <c r="AW130" s="11">
        <f t="shared" si="55"/>
        <v>27.599999999999998</v>
      </c>
      <c r="AX130" s="11">
        <v>0.66699795501460324</v>
      </c>
      <c r="AY130" s="1" t="str">
        <f t="shared" ref="AY130:AY155" si="77">IF(AJ130&lt;AK130,1,"")</f>
        <v/>
      </c>
      <c r="AZ130" s="1" t="str">
        <f t="shared" ref="AZ130:AZ155" si="78">IF(AJ130&gt;AL130,1,"")</f>
        <v/>
      </c>
      <c r="BA130" s="1" t="str">
        <f t="shared" ca="1" si="56"/>
        <v/>
      </c>
    </row>
    <row r="131" spans="1:53" x14ac:dyDescent="0.25">
      <c r="A131" s="1">
        <v>86000124</v>
      </c>
      <c r="B131" s="1" t="s">
        <v>78</v>
      </c>
      <c r="C131" s="1" t="s">
        <v>79</v>
      </c>
      <c r="D131" s="1">
        <v>447</v>
      </c>
      <c r="E131" s="1" t="s">
        <v>25</v>
      </c>
      <c r="F131" s="1">
        <v>24585</v>
      </c>
      <c r="G131" s="1" t="s">
        <v>26</v>
      </c>
      <c r="H131" s="1">
        <v>0</v>
      </c>
      <c r="I131" s="1">
        <v>56</v>
      </c>
      <c r="J131" s="1">
        <v>365</v>
      </c>
      <c r="K131" s="1">
        <v>200</v>
      </c>
      <c r="L131" s="1">
        <v>7</v>
      </c>
      <c r="M131" s="1">
        <v>400</v>
      </c>
      <c r="N131" s="1">
        <v>100</v>
      </c>
      <c r="O131" s="1">
        <v>30</v>
      </c>
      <c r="P131" s="1">
        <v>10</v>
      </c>
      <c r="R131" s="1" t="s">
        <v>84</v>
      </c>
      <c r="S131" s="1" t="s">
        <v>81</v>
      </c>
      <c r="T131" s="1" t="s">
        <v>29</v>
      </c>
      <c r="U131" s="1" t="s">
        <v>30</v>
      </c>
      <c r="W131" s="11">
        <f t="shared" ref="W131:W155" si="79">L131+7</f>
        <v>14</v>
      </c>
      <c r="X131" s="11">
        <f t="shared" ref="X131:X155" si="80">INT(D131*0.25)</f>
        <v>111</v>
      </c>
      <c r="Z131" s="14" t="str">
        <f t="shared" ref="Z131:Z155" si="81">TEXT(AS131,"yyyy-mm-ddThh:MM:ss")</f>
        <v/>
      </c>
      <c r="AA131" s="11" t="str">
        <f t="shared" si="68"/>
        <v/>
      </c>
      <c r="AB131" s="11" t="str">
        <f t="shared" si="69"/>
        <v/>
      </c>
      <c r="AC131" s="14" t="str">
        <f t="shared" ref="AC131:AC155" ca="1" si="82">TEXT(AT131,"yyyy-mm-ddThh:MM:ss")</f>
        <v>2021-07-21T00:00:00</v>
      </c>
      <c r="AD131" s="11">
        <f t="shared" ref="AD131:AD155" ca="1" si="83">IF(I131&gt;30,AT131-AR131,"")</f>
        <v>1</v>
      </c>
      <c r="AE131" s="11">
        <f t="shared" si="70"/>
        <v>149</v>
      </c>
      <c r="AF131" s="14" t="str">
        <f t="shared" ref="AF131:AF155" si="84">TEXT(AU131,"yyyy-mm-ddThh:MM:ss")</f>
        <v/>
      </c>
      <c r="AG131" s="11" t="str">
        <f t="shared" si="71"/>
        <v/>
      </c>
      <c r="AH131" s="11" t="str">
        <f t="shared" si="72"/>
        <v/>
      </c>
      <c r="AJ131" s="11">
        <f t="shared" si="73"/>
        <v>55.8</v>
      </c>
      <c r="AK131" s="11">
        <f t="shared" si="74"/>
        <v>57.2</v>
      </c>
      <c r="AL131" s="11">
        <f t="shared" si="75"/>
        <v>85</v>
      </c>
      <c r="AN131" s="11">
        <f t="shared" ref="AN131:AN155" ca="1" si="85">TRUNC(RAND()*0.25,2)</f>
        <v>0.12</v>
      </c>
      <c r="AO131" s="11">
        <v>0.2</v>
      </c>
      <c r="AR131" s="13">
        <v>44397</v>
      </c>
      <c r="AS131" s="13" t="str">
        <f t="shared" ref="AS131:AS155" si="86">IF(I131&lt;=30,AR131+I131,"")</f>
        <v/>
      </c>
      <c r="AT131" s="13">
        <f t="shared" ref="AT131:AT155" ca="1" si="87">IF(I131&gt;30,AR131+INT(RAND()*30),"")</f>
        <v>44398</v>
      </c>
      <c r="AU131" s="13" t="str">
        <f t="shared" ref="AU131:AU155" si="88">IF(I131&lt;=30,AR131+INT(I131*0.6),"")</f>
        <v/>
      </c>
      <c r="AV131" s="11">
        <f t="shared" si="76"/>
        <v>13.9</v>
      </c>
      <c r="AW131" s="11">
        <f t="shared" ref="AW131:AW155" si="89">AV131*1.5</f>
        <v>20.85</v>
      </c>
      <c r="AX131" s="11">
        <v>0.73811569669668642</v>
      </c>
      <c r="AY131" s="1">
        <f t="shared" si="77"/>
        <v>1</v>
      </c>
      <c r="AZ131" s="1" t="str">
        <f t="shared" si="78"/>
        <v/>
      </c>
      <c r="BA131" s="1" t="str">
        <f t="shared" ref="BA131:BA155" ca="1" si="90">IF(AN131&gt;AO131,1,"")</f>
        <v/>
      </c>
    </row>
    <row r="132" spans="1:53" x14ac:dyDescent="0.25">
      <c r="A132" s="1">
        <v>39000221</v>
      </c>
      <c r="B132" s="1" t="s">
        <v>78</v>
      </c>
      <c r="C132" s="1" t="s">
        <v>79</v>
      </c>
      <c r="D132" s="1">
        <v>184</v>
      </c>
      <c r="E132" s="1" t="s">
        <v>25</v>
      </c>
      <c r="F132" s="1">
        <v>34960</v>
      </c>
      <c r="G132" s="1" t="s">
        <v>26</v>
      </c>
      <c r="H132" s="1">
        <v>0</v>
      </c>
      <c r="I132" s="1">
        <v>13</v>
      </c>
      <c r="J132" s="1">
        <v>365</v>
      </c>
      <c r="K132" s="1">
        <v>200</v>
      </c>
      <c r="L132" s="1">
        <v>7</v>
      </c>
      <c r="M132" s="1">
        <v>400</v>
      </c>
      <c r="N132" s="1">
        <v>100</v>
      </c>
      <c r="O132" s="1">
        <v>30</v>
      </c>
      <c r="P132" s="1">
        <v>10</v>
      </c>
      <c r="R132" s="1" t="s">
        <v>87</v>
      </c>
      <c r="S132" s="1" t="s">
        <v>86</v>
      </c>
      <c r="T132" s="1" t="s">
        <v>29</v>
      </c>
      <c r="U132" s="1" t="s">
        <v>30</v>
      </c>
      <c r="W132" s="11">
        <f t="shared" si="79"/>
        <v>14</v>
      </c>
      <c r="X132" s="11">
        <f t="shared" si="80"/>
        <v>46</v>
      </c>
      <c r="Z132" s="14" t="str">
        <f t="shared" si="81"/>
        <v>2021-08-02T00:00:00</v>
      </c>
      <c r="AA132" s="11">
        <f t="shared" si="68"/>
        <v>13</v>
      </c>
      <c r="AB132" s="11">
        <f t="shared" si="69"/>
        <v>92</v>
      </c>
      <c r="AC132" s="14" t="str">
        <f t="shared" ca="1" si="82"/>
        <v/>
      </c>
      <c r="AD132" s="11" t="str">
        <f t="shared" si="83"/>
        <v/>
      </c>
      <c r="AE132" s="11" t="str">
        <f t="shared" si="70"/>
        <v/>
      </c>
      <c r="AF132" s="14" t="str">
        <f t="shared" si="84"/>
        <v>2021-07-27T00:00:00</v>
      </c>
      <c r="AG132" s="11">
        <f t="shared" si="71"/>
        <v>7</v>
      </c>
      <c r="AH132" s="11">
        <f t="shared" si="72"/>
        <v>61</v>
      </c>
      <c r="AJ132" s="11">
        <f t="shared" si="73"/>
        <v>99</v>
      </c>
      <c r="AK132" s="11">
        <f t="shared" si="74"/>
        <v>80.2</v>
      </c>
      <c r="AL132" s="11">
        <f t="shared" si="75"/>
        <v>129.6</v>
      </c>
      <c r="AN132" s="11">
        <f t="shared" ca="1" si="85"/>
        <v>0.01</v>
      </c>
      <c r="AO132" s="11">
        <v>0.2</v>
      </c>
      <c r="AR132" s="13">
        <v>44397</v>
      </c>
      <c r="AS132" s="13">
        <f t="shared" si="86"/>
        <v>44410</v>
      </c>
      <c r="AT132" s="13" t="str">
        <f t="shared" ca="1" si="87"/>
        <v/>
      </c>
      <c r="AU132" s="13">
        <f t="shared" si="88"/>
        <v>44404</v>
      </c>
      <c r="AV132" s="11">
        <f t="shared" si="76"/>
        <v>24.7</v>
      </c>
      <c r="AW132" s="11">
        <f t="shared" si="89"/>
        <v>37.049999999999997</v>
      </c>
      <c r="AX132" s="11">
        <v>0.15935907338911282</v>
      </c>
      <c r="AY132" s="1" t="str">
        <f t="shared" si="77"/>
        <v/>
      </c>
      <c r="AZ132" s="1" t="str">
        <f t="shared" si="78"/>
        <v/>
      </c>
      <c r="BA132" s="1" t="str">
        <f t="shared" ca="1" si="90"/>
        <v/>
      </c>
    </row>
    <row r="133" spans="1:53" x14ac:dyDescent="0.25">
      <c r="A133" s="1">
        <v>39000224</v>
      </c>
      <c r="B133" s="1" t="s">
        <v>78</v>
      </c>
      <c r="C133" s="1" t="s">
        <v>79</v>
      </c>
      <c r="D133" s="1">
        <v>291</v>
      </c>
      <c r="E133" s="1" t="s">
        <v>25</v>
      </c>
      <c r="F133" s="1">
        <v>59073</v>
      </c>
      <c r="G133" s="1" t="s">
        <v>26</v>
      </c>
      <c r="H133" s="1">
        <v>0</v>
      </c>
      <c r="I133" s="1">
        <v>15</v>
      </c>
      <c r="J133" s="1">
        <v>365</v>
      </c>
      <c r="K133" s="1">
        <v>200</v>
      </c>
      <c r="L133" s="1">
        <v>7</v>
      </c>
      <c r="M133" s="1">
        <v>400</v>
      </c>
      <c r="N133" s="1">
        <v>100</v>
      </c>
      <c r="O133" s="1">
        <v>30</v>
      </c>
      <c r="P133" s="1">
        <v>10</v>
      </c>
      <c r="R133" s="1" t="s">
        <v>87</v>
      </c>
      <c r="S133" s="1" t="s">
        <v>81</v>
      </c>
      <c r="T133" s="1" t="s">
        <v>29</v>
      </c>
      <c r="U133" s="1" t="s">
        <v>30</v>
      </c>
      <c r="W133" s="11">
        <f t="shared" si="79"/>
        <v>14</v>
      </c>
      <c r="X133" s="11">
        <f t="shared" si="80"/>
        <v>72</v>
      </c>
      <c r="Z133" s="14" t="str">
        <f t="shared" si="81"/>
        <v>2021-08-04T00:00:00</v>
      </c>
      <c r="AA133" s="11">
        <f t="shared" si="68"/>
        <v>15</v>
      </c>
      <c r="AB133" s="11">
        <f t="shared" si="69"/>
        <v>145</v>
      </c>
      <c r="AC133" s="14" t="str">
        <f t="shared" ca="1" si="82"/>
        <v/>
      </c>
      <c r="AD133" s="11" t="str">
        <f t="shared" si="83"/>
        <v/>
      </c>
      <c r="AE133" s="11" t="str">
        <f t="shared" si="70"/>
        <v/>
      </c>
      <c r="AF133" s="14" t="str">
        <f t="shared" si="84"/>
        <v>2021-07-29T00:00:00</v>
      </c>
      <c r="AG133" s="11">
        <f t="shared" si="71"/>
        <v>9</v>
      </c>
      <c r="AH133" s="11">
        <f t="shared" si="72"/>
        <v>97</v>
      </c>
      <c r="AJ133" s="11">
        <f t="shared" si="73"/>
        <v>135.80000000000001</v>
      </c>
      <c r="AK133" s="11">
        <f t="shared" si="74"/>
        <v>152.4</v>
      </c>
      <c r="AL133" s="11">
        <f t="shared" si="75"/>
        <v>220.2</v>
      </c>
      <c r="AN133" s="11">
        <f t="shared" ca="1" si="85"/>
        <v>0.06</v>
      </c>
      <c r="AO133" s="11">
        <v>0.2</v>
      </c>
      <c r="AR133" s="13">
        <v>44397</v>
      </c>
      <c r="AS133" s="13">
        <f t="shared" si="86"/>
        <v>44412</v>
      </c>
      <c r="AT133" s="13" t="str">
        <f t="shared" ca="1" si="87"/>
        <v/>
      </c>
      <c r="AU133" s="13">
        <f t="shared" si="88"/>
        <v>44406</v>
      </c>
      <c r="AV133" s="11">
        <f t="shared" si="76"/>
        <v>33.9</v>
      </c>
      <c r="AW133" s="11">
        <f t="shared" si="89"/>
        <v>50.849999999999994</v>
      </c>
      <c r="AX133" s="11">
        <v>0.99474652292076327</v>
      </c>
      <c r="AY133" s="1">
        <f t="shared" si="77"/>
        <v>1</v>
      </c>
      <c r="AZ133" s="1" t="str">
        <f t="shared" si="78"/>
        <v/>
      </c>
      <c r="BA133" s="1" t="str">
        <f t="shared" ca="1" si="90"/>
        <v/>
      </c>
    </row>
    <row r="134" spans="1:53" x14ac:dyDescent="0.25">
      <c r="A134" s="1">
        <v>2000287</v>
      </c>
      <c r="B134" s="1" t="s">
        <v>78</v>
      </c>
      <c r="C134" s="1" t="s">
        <v>79</v>
      </c>
      <c r="D134" s="1">
        <v>14</v>
      </c>
      <c r="E134" s="1" t="s">
        <v>25</v>
      </c>
      <c r="F134" s="1">
        <v>1568</v>
      </c>
      <c r="G134" s="1" t="s">
        <v>26</v>
      </c>
      <c r="H134" s="1">
        <v>0</v>
      </c>
      <c r="I134" s="1">
        <v>13</v>
      </c>
      <c r="J134" s="1">
        <v>365</v>
      </c>
      <c r="K134" s="1">
        <v>200</v>
      </c>
      <c r="L134" s="1">
        <v>14</v>
      </c>
      <c r="M134" s="1">
        <v>400</v>
      </c>
      <c r="N134" s="1">
        <v>100</v>
      </c>
      <c r="O134" s="1">
        <v>30</v>
      </c>
      <c r="P134" s="1">
        <v>10</v>
      </c>
      <c r="R134" s="1" t="s">
        <v>88</v>
      </c>
      <c r="S134" s="1" t="s">
        <v>85</v>
      </c>
      <c r="T134" s="1" t="s">
        <v>29</v>
      </c>
      <c r="U134" s="1" t="s">
        <v>30</v>
      </c>
      <c r="W134" s="11">
        <f t="shared" si="79"/>
        <v>21</v>
      </c>
      <c r="X134" s="11">
        <f t="shared" si="80"/>
        <v>3</v>
      </c>
      <c r="Z134" s="14" t="str">
        <f t="shared" si="81"/>
        <v>2021-08-02T00:00:00</v>
      </c>
      <c r="AA134" s="11">
        <f t="shared" si="68"/>
        <v>13</v>
      </c>
      <c r="AB134" s="11">
        <f t="shared" si="69"/>
        <v>7</v>
      </c>
      <c r="AC134" s="14" t="str">
        <f t="shared" ca="1" si="82"/>
        <v/>
      </c>
      <c r="AD134" s="11" t="str">
        <f t="shared" si="83"/>
        <v/>
      </c>
      <c r="AE134" s="11" t="str">
        <f t="shared" si="70"/>
        <v/>
      </c>
      <c r="AF134" s="14" t="str">
        <f t="shared" si="84"/>
        <v>2021-07-27T00:00:00</v>
      </c>
      <c r="AG134" s="11">
        <f t="shared" si="71"/>
        <v>7</v>
      </c>
      <c r="AH134" s="11">
        <f t="shared" si="72"/>
        <v>4</v>
      </c>
      <c r="AJ134" s="11">
        <f t="shared" si="73"/>
        <v>7.5</v>
      </c>
      <c r="AK134" s="11">
        <f t="shared" si="74"/>
        <v>5.4</v>
      </c>
      <c r="AL134" s="11">
        <f t="shared" si="75"/>
        <v>9</v>
      </c>
      <c r="AN134" s="11">
        <f t="shared" ca="1" si="85"/>
        <v>0.01</v>
      </c>
      <c r="AO134" s="11">
        <v>0.2</v>
      </c>
      <c r="AR134" s="13">
        <v>44397</v>
      </c>
      <c r="AS134" s="13">
        <f t="shared" si="86"/>
        <v>44410</v>
      </c>
      <c r="AT134" s="13" t="str">
        <f t="shared" ca="1" si="87"/>
        <v/>
      </c>
      <c r="AU134" s="13">
        <f t="shared" si="88"/>
        <v>44404</v>
      </c>
      <c r="AV134" s="11">
        <f t="shared" si="76"/>
        <v>1.8</v>
      </c>
      <c r="AW134" s="11">
        <f t="shared" si="89"/>
        <v>2.7</v>
      </c>
      <c r="AX134" s="11">
        <v>-0.11005735229653557</v>
      </c>
      <c r="AY134" s="1" t="str">
        <f t="shared" si="77"/>
        <v/>
      </c>
      <c r="AZ134" s="1" t="str">
        <f t="shared" si="78"/>
        <v/>
      </c>
      <c r="BA134" s="1" t="str">
        <f t="shared" ca="1" si="90"/>
        <v/>
      </c>
    </row>
    <row r="135" spans="1:53" x14ac:dyDescent="0.25">
      <c r="A135" s="1">
        <v>8210677</v>
      </c>
      <c r="B135" s="1" t="s">
        <v>78</v>
      </c>
      <c r="C135" s="1" t="s">
        <v>79</v>
      </c>
      <c r="D135" s="1">
        <v>310</v>
      </c>
      <c r="E135" s="1" t="s">
        <v>25</v>
      </c>
      <c r="F135" s="1">
        <v>58590</v>
      </c>
      <c r="G135" s="1" t="s">
        <v>26</v>
      </c>
      <c r="H135" s="1">
        <v>0</v>
      </c>
      <c r="I135" s="1">
        <v>7</v>
      </c>
      <c r="J135" s="1">
        <v>365</v>
      </c>
      <c r="K135" s="1">
        <v>200</v>
      </c>
      <c r="L135" s="1">
        <v>14</v>
      </c>
      <c r="M135" s="1">
        <v>400</v>
      </c>
      <c r="N135" s="1">
        <v>100</v>
      </c>
      <c r="O135" s="1">
        <v>30</v>
      </c>
      <c r="P135" s="1">
        <v>10</v>
      </c>
      <c r="R135" s="1" t="s">
        <v>88</v>
      </c>
      <c r="S135" s="1" t="s">
        <v>86</v>
      </c>
      <c r="T135" s="1" t="s">
        <v>29</v>
      </c>
      <c r="U135" s="1" t="s">
        <v>30</v>
      </c>
      <c r="W135" s="11">
        <f t="shared" si="79"/>
        <v>21</v>
      </c>
      <c r="X135" s="11">
        <f t="shared" si="80"/>
        <v>77</v>
      </c>
      <c r="Z135" s="14" t="str">
        <f t="shared" si="81"/>
        <v>2021-07-27T00:00:00</v>
      </c>
      <c r="AA135" s="11">
        <f t="shared" si="68"/>
        <v>7</v>
      </c>
      <c r="AB135" s="11">
        <f t="shared" si="69"/>
        <v>155</v>
      </c>
      <c r="AC135" s="14" t="str">
        <f t="shared" ca="1" si="82"/>
        <v/>
      </c>
      <c r="AD135" s="11" t="str">
        <f t="shared" si="83"/>
        <v/>
      </c>
      <c r="AE135" s="11" t="str">
        <f t="shared" si="70"/>
        <v/>
      </c>
      <c r="AF135" s="14" t="str">
        <f t="shared" si="84"/>
        <v>2021-07-24T00:00:00</v>
      </c>
      <c r="AG135" s="11">
        <f t="shared" si="71"/>
        <v>4</v>
      </c>
      <c r="AH135" s="11">
        <f t="shared" si="72"/>
        <v>103</v>
      </c>
      <c r="AJ135" s="11">
        <f t="shared" si="73"/>
        <v>310</v>
      </c>
      <c r="AK135" s="11">
        <f t="shared" si="74"/>
        <v>123.1</v>
      </c>
      <c r="AL135" s="11">
        <f t="shared" si="75"/>
        <v>278.10000000000002</v>
      </c>
      <c r="AN135" s="11">
        <f t="shared" ca="1" si="85"/>
        <v>0.04</v>
      </c>
      <c r="AO135" s="11">
        <v>0.2</v>
      </c>
      <c r="AR135" s="13">
        <v>44397</v>
      </c>
      <c r="AS135" s="13">
        <f t="shared" si="86"/>
        <v>44404</v>
      </c>
      <c r="AT135" s="13" t="str">
        <f t="shared" ca="1" si="87"/>
        <v/>
      </c>
      <c r="AU135" s="13">
        <f t="shared" si="88"/>
        <v>44401</v>
      </c>
      <c r="AV135" s="11">
        <f t="shared" si="76"/>
        <v>77.5</v>
      </c>
      <c r="AW135" s="11">
        <f t="shared" si="89"/>
        <v>116.25</v>
      </c>
      <c r="AX135" s="11">
        <v>-0.94062129711215392</v>
      </c>
      <c r="AY135" s="1" t="str">
        <f t="shared" si="77"/>
        <v/>
      </c>
      <c r="AZ135" s="1">
        <f t="shared" si="78"/>
        <v>1</v>
      </c>
      <c r="BA135" s="1" t="str">
        <f t="shared" ca="1" si="90"/>
        <v/>
      </c>
    </row>
    <row r="136" spans="1:53" x14ac:dyDescent="0.25">
      <c r="A136" s="1">
        <v>9665303</v>
      </c>
      <c r="B136" s="1" t="s">
        <v>78</v>
      </c>
      <c r="C136" s="1" t="s">
        <v>79</v>
      </c>
      <c r="D136" s="1">
        <v>100</v>
      </c>
      <c r="E136" s="1" t="s">
        <v>25</v>
      </c>
      <c r="F136" s="1">
        <v>95000</v>
      </c>
      <c r="G136" s="1" t="s">
        <v>26</v>
      </c>
      <c r="H136" s="1">
        <v>0</v>
      </c>
      <c r="I136" s="1">
        <v>20</v>
      </c>
      <c r="J136" s="1">
        <v>365</v>
      </c>
      <c r="K136" s="1">
        <v>200</v>
      </c>
      <c r="L136" s="1">
        <v>14</v>
      </c>
      <c r="M136" s="1">
        <v>400</v>
      </c>
      <c r="N136" s="1">
        <v>100</v>
      </c>
      <c r="O136" s="1">
        <v>30</v>
      </c>
      <c r="P136" s="1">
        <v>10</v>
      </c>
      <c r="R136" s="1" t="s">
        <v>88</v>
      </c>
      <c r="S136" s="1" t="s">
        <v>81</v>
      </c>
      <c r="T136" s="1" t="s">
        <v>29</v>
      </c>
      <c r="U136" s="1" t="s">
        <v>30</v>
      </c>
      <c r="W136" s="11">
        <f t="shared" si="79"/>
        <v>21</v>
      </c>
      <c r="X136" s="11">
        <f t="shared" si="80"/>
        <v>25</v>
      </c>
      <c r="Z136" s="14" t="str">
        <f t="shared" si="81"/>
        <v>2021-08-09T00:00:00</v>
      </c>
      <c r="AA136" s="11">
        <f t="shared" si="68"/>
        <v>20</v>
      </c>
      <c r="AB136" s="11">
        <f t="shared" si="69"/>
        <v>50</v>
      </c>
      <c r="AC136" s="14" t="str">
        <f t="shared" ca="1" si="82"/>
        <v/>
      </c>
      <c r="AD136" s="11" t="str">
        <f t="shared" si="83"/>
        <v/>
      </c>
      <c r="AE136" s="11" t="str">
        <f t="shared" si="70"/>
        <v/>
      </c>
      <c r="AF136" s="14" t="str">
        <f t="shared" si="84"/>
        <v>2021-08-01T00:00:00</v>
      </c>
      <c r="AG136" s="11">
        <f t="shared" si="71"/>
        <v>12</v>
      </c>
      <c r="AH136" s="11">
        <f t="shared" si="72"/>
        <v>33</v>
      </c>
      <c r="AJ136" s="11">
        <f t="shared" si="73"/>
        <v>35</v>
      </c>
      <c r="AK136" s="11">
        <f t="shared" si="74"/>
        <v>28.9</v>
      </c>
      <c r="AL136" s="11">
        <f t="shared" si="75"/>
        <v>46.3</v>
      </c>
      <c r="AN136" s="11">
        <f t="shared" ca="1" si="85"/>
        <v>0.08</v>
      </c>
      <c r="AO136" s="11">
        <v>0.2</v>
      </c>
      <c r="AR136" s="13">
        <v>44397</v>
      </c>
      <c r="AS136" s="13">
        <f t="shared" si="86"/>
        <v>44417</v>
      </c>
      <c r="AT136" s="13" t="str">
        <f t="shared" ca="1" si="87"/>
        <v/>
      </c>
      <c r="AU136" s="13">
        <f t="shared" si="88"/>
        <v>44409</v>
      </c>
      <c r="AV136" s="11">
        <f t="shared" si="76"/>
        <v>8.6999999999999993</v>
      </c>
      <c r="AW136" s="11">
        <f t="shared" si="89"/>
        <v>13.049999999999999</v>
      </c>
      <c r="AX136" s="11">
        <v>0.20470534535083784</v>
      </c>
      <c r="AY136" s="1" t="str">
        <f t="shared" si="77"/>
        <v/>
      </c>
      <c r="AZ136" s="1" t="str">
        <f t="shared" si="78"/>
        <v/>
      </c>
      <c r="BA136" s="1" t="str">
        <f t="shared" ca="1" si="90"/>
        <v/>
      </c>
    </row>
    <row r="137" spans="1:53" x14ac:dyDescent="0.25">
      <c r="A137" s="1">
        <v>45000222</v>
      </c>
      <c r="B137" s="1" t="s">
        <v>78</v>
      </c>
      <c r="C137" s="1" t="s">
        <v>79</v>
      </c>
      <c r="D137" s="1">
        <v>220</v>
      </c>
      <c r="E137" s="1" t="s">
        <v>25</v>
      </c>
      <c r="F137" s="1">
        <v>170280</v>
      </c>
      <c r="G137" s="1" t="s">
        <v>26</v>
      </c>
      <c r="H137" s="1">
        <v>0</v>
      </c>
      <c r="I137" s="1">
        <v>17</v>
      </c>
      <c r="J137" s="1">
        <v>365</v>
      </c>
      <c r="K137" s="1">
        <v>200</v>
      </c>
      <c r="L137" s="1">
        <v>14</v>
      </c>
      <c r="M137" s="1">
        <v>400</v>
      </c>
      <c r="N137" s="1">
        <v>100</v>
      </c>
      <c r="O137" s="1">
        <v>30</v>
      </c>
      <c r="P137" s="1">
        <v>10</v>
      </c>
      <c r="R137" s="1" t="s">
        <v>88</v>
      </c>
      <c r="S137" s="1" t="s">
        <v>86</v>
      </c>
      <c r="T137" s="1" t="s">
        <v>29</v>
      </c>
      <c r="U137" s="1" t="s">
        <v>30</v>
      </c>
      <c r="W137" s="11">
        <f t="shared" si="79"/>
        <v>21</v>
      </c>
      <c r="X137" s="11">
        <f t="shared" si="80"/>
        <v>55</v>
      </c>
      <c r="Z137" s="14" t="str">
        <f t="shared" si="81"/>
        <v>2021-08-06T00:00:00</v>
      </c>
      <c r="AA137" s="11">
        <f t="shared" si="68"/>
        <v>17</v>
      </c>
      <c r="AB137" s="11">
        <f t="shared" si="69"/>
        <v>110</v>
      </c>
      <c r="AC137" s="14" t="str">
        <f t="shared" ca="1" si="82"/>
        <v/>
      </c>
      <c r="AD137" s="11" t="str">
        <f t="shared" si="83"/>
        <v/>
      </c>
      <c r="AE137" s="11" t="str">
        <f t="shared" si="70"/>
        <v/>
      </c>
      <c r="AF137" s="14" t="str">
        <f t="shared" si="84"/>
        <v>2021-07-30T00:00:00</v>
      </c>
      <c r="AG137" s="11">
        <f t="shared" si="71"/>
        <v>10</v>
      </c>
      <c r="AH137" s="11">
        <f t="shared" si="72"/>
        <v>73</v>
      </c>
      <c r="AJ137" s="11">
        <f t="shared" si="73"/>
        <v>90.5</v>
      </c>
      <c r="AK137" s="11">
        <f t="shared" si="74"/>
        <v>95.9</v>
      </c>
      <c r="AL137" s="11">
        <f t="shared" si="75"/>
        <v>141.1</v>
      </c>
      <c r="AN137" s="11">
        <f t="shared" ca="1" si="85"/>
        <v>0.23</v>
      </c>
      <c r="AO137" s="11">
        <v>0.2</v>
      </c>
      <c r="AR137" s="13">
        <v>44397</v>
      </c>
      <c r="AS137" s="13">
        <f t="shared" si="86"/>
        <v>44414</v>
      </c>
      <c r="AT137" s="13" t="str">
        <f t="shared" ca="1" si="87"/>
        <v/>
      </c>
      <c r="AU137" s="13">
        <f t="shared" si="88"/>
        <v>44407</v>
      </c>
      <c r="AV137" s="11">
        <f t="shared" si="76"/>
        <v>22.6</v>
      </c>
      <c r="AW137" s="11">
        <f t="shared" si="89"/>
        <v>33.900000000000006</v>
      </c>
      <c r="AX137" s="11">
        <v>0.82851558980682127</v>
      </c>
      <c r="AY137" s="1">
        <f t="shared" si="77"/>
        <v>1</v>
      </c>
      <c r="AZ137" s="1" t="str">
        <f t="shared" si="78"/>
        <v/>
      </c>
      <c r="BA137" s="1">
        <f t="shared" ca="1" si="90"/>
        <v>1</v>
      </c>
    </row>
    <row r="138" spans="1:53" x14ac:dyDescent="0.25">
      <c r="A138" s="1">
        <v>7900012</v>
      </c>
      <c r="B138" s="1" t="s">
        <v>78</v>
      </c>
      <c r="C138" s="1" t="s">
        <v>79</v>
      </c>
      <c r="D138" s="1">
        <v>342</v>
      </c>
      <c r="E138" s="1" t="s">
        <v>25</v>
      </c>
      <c r="F138" s="1">
        <v>1710</v>
      </c>
      <c r="G138" s="1" t="s">
        <v>26</v>
      </c>
      <c r="H138" s="1">
        <v>0</v>
      </c>
      <c r="I138" s="1">
        <v>35</v>
      </c>
      <c r="J138" s="1">
        <v>365</v>
      </c>
      <c r="K138" s="1">
        <v>200</v>
      </c>
      <c r="L138" s="1">
        <v>7</v>
      </c>
      <c r="M138" s="1">
        <v>400</v>
      </c>
      <c r="N138" s="1">
        <v>100</v>
      </c>
      <c r="O138" s="1">
        <v>30</v>
      </c>
      <c r="P138" s="1">
        <v>10</v>
      </c>
      <c r="R138" s="1" t="s">
        <v>89</v>
      </c>
      <c r="S138" s="1" t="s">
        <v>81</v>
      </c>
      <c r="T138" s="1" t="s">
        <v>29</v>
      </c>
      <c r="U138" s="1" t="s">
        <v>30</v>
      </c>
      <c r="W138" s="11">
        <f t="shared" si="79"/>
        <v>14</v>
      </c>
      <c r="X138" s="11">
        <f t="shared" si="80"/>
        <v>85</v>
      </c>
      <c r="Z138" s="14" t="str">
        <f t="shared" si="81"/>
        <v/>
      </c>
      <c r="AA138" s="11" t="str">
        <f t="shared" si="68"/>
        <v/>
      </c>
      <c r="AB138" s="11" t="str">
        <f t="shared" si="69"/>
        <v/>
      </c>
      <c r="AC138" s="14" t="str">
        <f t="shared" ca="1" si="82"/>
        <v>2021-08-07T00:00:00</v>
      </c>
      <c r="AD138" s="11">
        <f t="shared" ca="1" si="83"/>
        <v>18</v>
      </c>
      <c r="AE138" s="11">
        <f t="shared" si="70"/>
        <v>114</v>
      </c>
      <c r="AF138" s="14" t="str">
        <f t="shared" si="84"/>
        <v/>
      </c>
      <c r="AG138" s="11" t="str">
        <f t="shared" si="71"/>
        <v/>
      </c>
      <c r="AH138" s="11" t="str">
        <f t="shared" si="72"/>
        <v/>
      </c>
      <c r="AJ138" s="11">
        <f t="shared" si="73"/>
        <v>68.400000000000006</v>
      </c>
      <c r="AK138" s="11">
        <f t="shared" si="74"/>
        <v>45.7</v>
      </c>
      <c r="AL138" s="11">
        <f t="shared" si="75"/>
        <v>79.900000000000006</v>
      </c>
      <c r="AN138" s="11">
        <f t="shared" ca="1" si="85"/>
        <v>0.12</v>
      </c>
      <c r="AO138" s="11">
        <v>0.2</v>
      </c>
      <c r="AR138" s="13">
        <v>44397</v>
      </c>
      <c r="AS138" s="13" t="str">
        <f t="shared" si="86"/>
        <v/>
      </c>
      <c r="AT138" s="13">
        <f t="shared" ca="1" si="87"/>
        <v>44415</v>
      </c>
      <c r="AU138" s="13" t="str">
        <f t="shared" si="88"/>
        <v/>
      </c>
      <c r="AV138" s="11">
        <f t="shared" si="76"/>
        <v>17.100000000000001</v>
      </c>
      <c r="AW138" s="11">
        <f t="shared" si="89"/>
        <v>25.650000000000002</v>
      </c>
      <c r="AX138" s="11">
        <v>-0.21470253369237091</v>
      </c>
      <c r="AY138" s="1" t="str">
        <f t="shared" si="77"/>
        <v/>
      </c>
      <c r="AZ138" s="1" t="str">
        <f t="shared" si="78"/>
        <v/>
      </c>
      <c r="BA138" s="1" t="str">
        <f t="shared" ca="1" si="90"/>
        <v/>
      </c>
    </row>
    <row r="139" spans="1:53" x14ac:dyDescent="0.25">
      <c r="A139" s="1">
        <v>7900014</v>
      </c>
      <c r="B139" s="1" t="s">
        <v>78</v>
      </c>
      <c r="C139" s="1" t="s">
        <v>79</v>
      </c>
      <c r="D139" s="1">
        <v>482</v>
      </c>
      <c r="E139" s="1" t="s">
        <v>25</v>
      </c>
      <c r="F139" s="1">
        <v>9158</v>
      </c>
      <c r="G139" s="1" t="s">
        <v>26</v>
      </c>
      <c r="H139" s="1">
        <v>0</v>
      </c>
      <c r="I139" s="1">
        <v>35</v>
      </c>
      <c r="J139" s="1">
        <v>365</v>
      </c>
      <c r="K139" s="1">
        <v>200</v>
      </c>
      <c r="L139" s="1">
        <v>7</v>
      </c>
      <c r="M139" s="1">
        <v>400</v>
      </c>
      <c r="N139" s="1">
        <v>100</v>
      </c>
      <c r="O139" s="1">
        <v>30</v>
      </c>
      <c r="P139" s="1">
        <v>10</v>
      </c>
      <c r="R139" s="1" t="s">
        <v>89</v>
      </c>
      <c r="S139" s="1" t="s">
        <v>81</v>
      </c>
      <c r="T139" s="1" t="s">
        <v>29</v>
      </c>
      <c r="U139" s="1" t="s">
        <v>30</v>
      </c>
      <c r="W139" s="11">
        <f t="shared" si="79"/>
        <v>14</v>
      </c>
      <c r="X139" s="11">
        <f t="shared" si="80"/>
        <v>120</v>
      </c>
      <c r="Z139" s="14" t="str">
        <f t="shared" si="81"/>
        <v/>
      </c>
      <c r="AA139" s="11" t="str">
        <f t="shared" si="68"/>
        <v/>
      </c>
      <c r="AB139" s="11" t="str">
        <f t="shared" si="69"/>
        <v/>
      </c>
      <c r="AC139" s="14" t="str">
        <f t="shared" ca="1" si="82"/>
        <v>2021-08-02T00:00:00</v>
      </c>
      <c r="AD139" s="11">
        <f t="shared" ca="1" si="83"/>
        <v>13</v>
      </c>
      <c r="AE139" s="11">
        <f t="shared" si="70"/>
        <v>160</v>
      </c>
      <c r="AF139" s="14" t="str">
        <f t="shared" si="84"/>
        <v/>
      </c>
      <c r="AG139" s="11" t="str">
        <f t="shared" si="71"/>
        <v/>
      </c>
      <c r="AH139" s="11" t="str">
        <f t="shared" si="72"/>
        <v/>
      </c>
      <c r="AJ139" s="11">
        <f t="shared" si="73"/>
        <v>96.4</v>
      </c>
      <c r="AK139" s="11">
        <f t="shared" si="74"/>
        <v>50.5</v>
      </c>
      <c r="AL139" s="11">
        <f t="shared" si="75"/>
        <v>98.7</v>
      </c>
      <c r="AN139" s="11">
        <f t="shared" ca="1" si="85"/>
        <v>0.17</v>
      </c>
      <c r="AO139" s="11">
        <v>0.2</v>
      </c>
      <c r="AP139" s="11">
        <f ca="1">TRUNC(RAND()*0.1-0.05,3)</f>
        <v>-5.0000000000000001E-3</v>
      </c>
      <c r="AR139" s="13">
        <v>44397</v>
      </c>
      <c r="AS139" s="13" t="str">
        <f t="shared" si="86"/>
        <v/>
      </c>
      <c r="AT139" s="13">
        <f t="shared" ca="1" si="87"/>
        <v>44410</v>
      </c>
      <c r="AU139" s="13" t="str">
        <f t="shared" si="88"/>
        <v/>
      </c>
      <c r="AV139" s="11">
        <f t="shared" si="76"/>
        <v>24.1</v>
      </c>
      <c r="AW139" s="11">
        <f t="shared" si="89"/>
        <v>36.150000000000006</v>
      </c>
      <c r="AX139" s="11">
        <v>-0.60225180427062774</v>
      </c>
      <c r="AY139" s="1" t="str">
        <f t="shared" si="77"/>
        <v/>
      </c>
      <c r="AZ139" s="1" t="str">
        <f t="shared" si="78"/>
        <v/>
      </c>
      <c r="BA139" s="1" t="str">
        <f t="shared" ca="1" si="90"/>
        <v/>
      </c>
    </row>
    <row r="140" spans="1:53" x14ac:dyDescent="0.25">
      <c r="A140" s="1">
        <v>7900015</v>
      </c>
      <c r="B140" s="1" t="s">
        <v>78</v>
      </c>
      <c r="C140" s="1" t="s">
        <v>79</v>
      </c>
      <c r="D140" s="1">
        <v>176</v>
      </c>
      <c r="E140" s="1" t="s">
        <v>25</v>
      </c>
      <c r="F140" s="1">
        <v>528</v>
      </c>
      <c r="G140" s="1" t="s">
        <v>26</v>
      </c>
      <c r="H140" s="1">
        <v>0</v>
      </c>
      <c r="I140" s="1">
        <v>26</v>
      </c>
      <c r="J140" s="1">
        <v>365</v>
      </c>
      <c r="K140" s="1">
        <v>200</v>
      </c>
      <c r="L140" s="1">
        <v>7</v>
      </c>
      <c r="M140" s="1">
        <v>400</v>
      </c>
      <c r="N140" s="1">
        <v>100</v>
      </c>
      <c r="O140" s="1">
        <v>30</v>
      </c>
      <c r="P140" s="1">
        <v>10</v>
      </c>
      <c r="R140" s="1" t="s">
        <v>89</v>
      </c>
      <c r="S140" s="1" t="s">
        <v>81</v>
      </c>
      <c r="T140" s="1" t="s">
        <v>29</v>
      </c>
      <c r="U140" s="1" t="s">
        <v>30</v>
      </c>
      <c r="W140" s="11">
        <f t="shared" si="79"/>
        <v>14</v>
      </c>
      <c r="X140" s="11">
        <f t="shared" si="80"/>
        <v>44</v>
      </c>
      <c r="Z140" s="14" t="str">
        <f t="shared" si="81"/>
        <v>2021-08-15T00:00:00</v>
      </c>
      <c r="AA140" s="11">
        <f t="shared" si="68"/>
        <v>26</v>
      </c>
      <c r="AB140" s="11">
        <f t="shared" si="69"/>
        <v>88</v>
      </c>
      <c r="AC140" s="14" t="str">
        <f t="shared" ca="1" si="82"/>
        <v/>
      </c>
      <c r="AD140" s="11" t="str">
        <f t="shared" si="83"/>
        <v/>
      </c>
      <c r="AE140" s="11" t="str">
        <f t="shared" si="70"/>
        <v/>
      </c>
      <c r="AF140" s="14" t="str">
        <f t="shared" si="84"/>
        <v>2021-08-04T00:00:00</v>
      </c>
      <c r="AG140" s="11">
        <f t="shared" si="71"/>
        <v>15</v>
      </c>
      <c r="AH140" s="11">
        <f t="shared" si="72"/>
        <v>58</v>
      </c>
      <c r="AJ140" s="11">
        <f t="shared" si="73"/>
        <v>47.3</v>
      </c>
      <c r="AK140" s="11">
        <f t="shared" si="74"/>
        <v>32.9</v>
      </c>
      <c r="AL140" s="11">
        <f t="shared" si="75"/>
        <v>56.5</v>
      </c>
      <c r="AN140" s="11">
        <f t="shared" ca="1" si="85"/>
        <v>0.03</v>
      </c>
      <c r="AO140" s="11">
        <v>0.2</v>
      </c>
      <c r="AP140" s="11">
        <f ca="1">TRUNC(RAND()*0.1-0.05,3)</f>
        <v>0.01</v>
      </c>
      <c r="AR140" s="13">
        <v>44397</v>
      </c>
      <c r="AS140" s="13">
        <f t="shared" si="86"/>
        <v>44423</v>
      </c>
      <c r="AT140" s="13" t="str">
        <f t="shared" ca="1" si="87"/>
        <v/>
      </c>
      <c r="AU140" s="13">
        <f t="shared" si="88"/>
        <v>44412</v>
      </c>
      <c r="AV140" s="11">
        <f t="shared" si="76"/>
        <v>11.8</v>
      </c>
      <c r="AW140" s="11">
        <f t="shared" si="89"/>
        <v>17.700000000000003</v>
      </c>
      <c r="AX140" s="11">
        <v>-0.14633989775971878</v>
      </c>
      <c r="AY140" s="1" t="str">
        <f t="shared" si="77"/>
        <v/>
      </c>
      <c r="AZ140" s="1" t="str">
        <f t="shared" si="78"/>
        <v/>
      </c>
      <c r="BA140" s="1" t="str">
        <f t="shared" ca="1" si="90"/>
        <v/>
      </c>
    </row>
    <row r="141" spans="1:53" x14ac:dyDescent="0.25">
      <c r="A141" s="1">
        <v>9664144</v>
      </c>
      <c r="B141" s="1" t="s">
        <v>78</v>
      </c>
      <c r="C141" s="1" t="s">
        <v>79</v>
      </c>
      <c r="D141" s="1">
        <v>548</v>
      </c>
      <c r="E141" s="1" t="s">
        <v>25</v>
      </c>
      <c r="F141" s="1">
        <v>13152</v>
      </c>
      <c r="G141" s="1" t="s">
        <v>26</v>
      </c>
      <c r="H141" s="1">
        <v>0</v>
      </c>
      <c r="I141" s="1">
        <v>56</v>
      </c>
      <c r="J141" s="1">
        <v>365</v>
      </c>
      <c r="K141" s="1">
        <v>200</v>
      </c>
      <c r="L141" s="1">
        <v>7</v>
      </c>
      <c r="M141" s="1">
        <v>400</v>
      </c>
      <c r="N141" s="1">
        <v>100</v>
      </c>
      <c r="O141" s="1">
        <v>30</v>
      </c>
      <c r="P141" s="1">
        <v>10</v>
      </c>
      <c r="R141" s="1" t="s">
        <v>89</v>
      </c>
      <c r="S141" s="1" t="s">
        <v>81</v>
      </c>
      <c r="T141" s="1" t="s">
        <v>29</v>
      </c>
      <c r="U141" s="1" t="s">
        <v>30</v>
      </c>
      <c r="W141" s="11">
        <f t="shared" si="79"/>
        <v>14</v>
      </c>
      <c r="X141" s="11">
        <f t="shared" si="80"/>
        <v>137</v>
      </c>
      <c r="Z141" s="14" t="str">
        <f t="shared" si="81"/>
        <v/>
      </c>
      <c r="AA141" s="11" t="str">
        <f t="shared" si="68"/>
        <v/>
      </c>
      <c r="AB141" s="11" t="str">
        <f t="shared" si="69"/>
        <v/>
      </c>
      <c r="AC141" s="14" t="str">
        <f t="shared" ca="1" si="82"/>
        <v>2021-07-30T00:00:00</v>
      </c>
      <c r="AD141" s="11">
        <f t="shared" ca="1" si="83"/>
        <v>10</v>
      </c>
      <c r="AE141" s="11">
        <f t="shared" si="70"/>
        <v>182</v>
      </c>
      <c r="AF141" s="14" t="str">
        <f t="shared" si="84"/>
        <v/>
      </c>
      <c r="AG141" s="11" t="str">
        <f t="shared" si="71"/>
        <v/>
      </c>
      <c r="AH141" s="11" t="str">
        <f t="shared" si="72"/>
        <v/>
      </c>
      <c r="AJ141" s="11">
        <f t="shared" si="73"/>
        <v>68.5</v>
      </c>
      <c r="AK141" s="11">
        <f t="shared" si="74"/>
        <v>53.9</v>
      </c>
      <c r="AL141" s="11">
        <f t="shared" si="75"/>
        <v>88.1</v>
      </c>
      <c r="AN141" s="11">
        <f t="shared" ca="1" si="85"/>
        <v>0.15</v>
      </c>
      <c r="AO141" s="11">
        <v>0.2</v>
      </c>
      <c r="AP141" s="11">
        <f ca="1">TRUNC(RAND()*0.1-0.05,3)</f>
        <v>2.1999999999999999E-2</v>
      </c>
      <c r="AR141" s="13">
        <v>44397</v>
      </c>
      <c r="AS141" s="13" t="str">
        <f t="shared" si="86"/>
        <v/>
      </c>
      <c r="AT141" s="13">
        <f t="shared" ca="1" si="87"/>
        <v>44407</v>
      </c>
      <c r="AU141" s="13" t="str">
        <f t="shared" si="88"/>
        <v/>
      </c>
      <c r="AV141" s="11">
        <f t="shared" si="76"/>
        <v>17.100000000000001</v>
      </c>
      <c r="AW141" s="11">
        <f t="shared" si="89"/>
        <v>25.650000000000002</v>
      </c>
      <c r="AX141" s="11">
        <v>9.840557869461164E-2</v>
      </c>
      <c r="AY141" s="1" t="str">
        <f t="shared" si="77"/>
        <v/>
      </c>
      <c r="AZ141" s="1" t="str">
        <f t="shared" si="78"/>
        <v/>
      </c>
      <c r="BA141" s="1" t="str">
        <f t="shared" ca="1" si="90"/>
        <v/>
      </c>
    </row>
    <row r="142" spans="1:53" x14ac:dyDescent="0.25">
      <c r="A142" s="1">
        <v>9665306</v>
      </c>
      <c r="B142" s="1" t="s">
        <v>78</v>
      </c>
      <c r="C142" s="1" t="s">
        <v>79</v>
      </c>
      <c r="D142" s="1">
        <v>198</v>
      </c>
      <c r="E142" s="1" t="s">
        <v>25</v>
      </c>
      <c r="F142" s="1">
        <v>594</v>
      </c>
      <c r="G142" s="1" t="s">
        <v>26</v>
      </c>
      <c r="H142" s="1">
        <v>0</v>
      </c>
      <c r="I142" s="1">
        <v>13</v>
      </c>
      <c r="J142" s="1">
        <v>365</v>
      </c>
      <c r="K142" s="1">
        <v>200</v>
      </c>
      <c r="L142" s="1">
        <v>7</v>
      </c>
      <c r="M142" s="1">
        <v>400</v>
      </c>
      <c r="N142" s="1">
        <v>100</v>
      </c>
      <c r="O142" s="1">
        <v>30</v>
      </c>
      <c r="P142" s="1">
        <v>10</v>
      </c>
      <c r="R142" s="1" t="s">
        <v>89</v>
      </c>
      <c r="S142" s="1" t="s">
        <v>81</v>
      </c>
      <c r="T142" s="1" t="s">
        <v>29</v>
      </c>
      <c r="U142" s="1" t="s">
        <v>30</v>
      </c>
      <c r="W142" s="11">
        <f t="shared" si="79"/>
        <v>14</v>
      </c>
      <c r="X142" s="11">
        <f t="shared" si="80"/>
        <v>49</v>
      </c>
      <c r="Z142" s="14" t="str">
        <f t="shared" si="81"/>
        <v>2021-08-02T00:00:00</v>
      </c>
      <c r="AA142" s="11">
        <f t="shared" si="68"/>
        <v>13</v>
      </c>
      <c r="AB142" s="11">
        <f t="shared" si="69"/>
        <v>99</v>
      </c>
      <c r="AC142" s="14" t="str">
        <f t="shared" ca="1" si="82"/>
        <v/>
      </c>
      <c r="AD142" s="11" t="str">
        <f t="shared" si="83"/>
        <v/>
      </c>
      <c r="AE142" s="11" t="str">
        <f t="shared" si="70"/>
        <v/>
      </c>
      <c r="AF142" s="14" t="str">
        <f t="shared" si="84"/>
        <v>2021-07-27T00:00:00</v>
      </c>
      <c r="AG142" s="11">
        <f t="shared" si="71"/>
        <v>7</v>
      </c>
      <c r="AH142" s="11">
        <f t="shared" si="72"/>
        <v>66</v>
      </c>
      <c r="AJ142" s="11">
        <f t="shared" si="73"/>
        <v>106.6</v>
      </c>
      <c r="AK142" s="11">
        <f t="shared" si="74"/>
        <v>106</v>
      </c>
      <c r="AL142" s="11">
        <f t="shared" si="75"/>
        <v>159.19999999999999</v>
      </c>
      <c r="AN142" s="11">
        <f t="shared" ca="1" si="85"/>
        <v>0.2</v>
      </c>
      <c r="AO142" s="11">
        <v>0.2</v>
      </c>
      <c r="AR142" s="13">
        <v>44397</v>
      </c>
      <c r="AS142" s="13">
        <f t="shared" si="86"/>
        <v>44410</v>
      </c>
      <c r="AT142" s="13" t="str">
        <f t="shared" ca="1" si="87"/>
        <v/>
      </c>
      <c r="AU142" s="13">
        <f t="shared" si="88"/>
        <v>44404</v>
      </c>
      <c r="AV142" s="11">
        <f t="shared" si="76"/>
        <v>26.6</v>
      </c>
      <c r="AW142" s="11">
        <f t="shared" si="89"/>
        <v>39.900000000000006</v>
      </c>
      <c r="AX142" s="11">
        <v>0.65276496002211615</v>
      </c>
      <c r="AY142" s="1" t="str">
        <f t="shared" si="77"/>
        <v/>
      </c>
      <c r="AZ142" s="1" t="str">
        <f t="shared" si="78"/>
        <v/>
      </c>
      <c r="BA142" s="1" t="str">
        <f t="shared" ca="1" si="90"/>
        <v/>
      </c>
    </row>
    <row r="143" spans="1:53" x14ac:dyDescent="0.25">
      <c r="A143" s="1">
        <v>2530003</v>
      </c>
      <c r="B143" s="1" t="s">
        <v>78</v>
      </c>
      <c r="C143" s="1" t="s">
        <v>79</v>
      </c>
      <c r="D143" s="1">
        <v>205</v>
      </c>
      <c r="E143" s="1" t="s">
        <v>25</v>
      </c>
      <c r="F143" s="1">
        <v>264450</v>
      </c>
      <c r="G143" s="1" t="s">
        <v>26</v>
      </c>
      <c r="H143" s="1">
        <v>0</v>
      </c>
      <c r="I143" s="1">
        <v>1</v>
      </c>
      <c r="J143" s="1">
        <v>365</v>
      </c>
      <c r="K143" s="1">
        <v>200</v>
      </c>
      <c r="L143" s="1">
        <v>14</v>
      </c>
      <c r="M143" s="1">
        <v>400</v>
      </c>
      <c r="N143" s="1">
        <v>100</v>
      </c>
      <c r="O143" s="1">
        <v>30</v>
      </c>
      <c r="P143" s="1">
        <v>10</v>
      </c>
      <c r="R143" s="1" t="s">
        <v>90</v>
      </c>
      <c r="S143" s="1" t="s">
        <v>81</v>
      </c>
      <c r="T143" s="1" t="s">
        <v>29</v>
      </c>
      <c r="U143" s="1" t="s">
        <v>30</v>
      </c>
      <c r="W143" s="11">
        <f t="shared" si="79"/>
        <v>21</v>
      </c>
      <c r="X143" s="11">
        <f t="shared" si="80"/>
        <v>51</v>
      </c>
      <c r="Z143" s="14" t="str">
        <f t="shared" si="81"/>
        <v>2021-07-21T00:00:00</v>
      </c>
      <c r="AA143" s="11">
        <f t="shared" si="68"/>
        <v>1</v>
      </c>
      <c r="AB143" s="11">
        <f t="shared" si="69"/>
        <v>102</v>
      </c>
      <c r="AC143" s="14" t="str">
        <f t="shared" ca="1" si="82"/>
        <v/>
      </c>
      <c r="AD143" s="11" t="str">
        <f t="shared" si="83"/>
        <v/>
      </c>
      <c r="AE143" s="11" t="str">
        <f t="shared" si="70"/>
        <v/>
      </c>
      <c r="AF143" s="14" t="str">
        <f t="shared" si="84"/>
        <v>2021-07-20T00:00:00</v>
      </c>
      <c r="AG143" s="11">
        <f t="shared" si="71"/>
        <v>0</v>
      </c>
      <c r="AH143" s="11">
        <f t="shared" si="72"/>
        <v>68</v>
      </c>
      <c r="AJ143" s="11">
        <f t="shared" si="73"/>
        <v>1435</v>
      </c>
      <c r="AK143" s="11">
        <f t="shared" si="74"/>
        <v>1225.4000000000001</v>
      </c>
      <c r="AL143" s="11">
        <f t="shared" si="75"/>
        <v>1942.8</v>
      </c>
      <c r="AN143" s="11">
        <f t="shared" ca="1" si="85"/>
        <v>0</v>
      </c>
      <c r="AO143" s="11">
        <v>0.2</v>
      </c>
      <c r="AR143" s="13">
        <v>44397</v>
      </c>
      <c r="AS143" s="13">
        <f t="shared" si="86"/>
        <v>44398</v>
      </c>
      <c r="AT143" s="13" t="str">
        <f t="shared" ca="1" si="87"/>
        <v/>
      </c>
      <c r="AU143" s="13">
        <f t="shared" si="88"/>
        <v>44397</v>
      </c>
      <c r="AV143" s="11">
        <f t="shared" si="76"/>
        <v>358.7</v>
      </c>
      <c r="AW143" s="11">
        <f t="shared" si="89"/>
        <v>538.04999999999995</v>
      </c>
      <c r="AX143" s="11">
        <v>0.27718592149404886</v>
      </c>
      <c r="AY143" s="1" t="str">
        <f t="shared" si="77"/>
        <v/>
      </c>
      <c r="AZ143" s="1" t="str">
        <f t="shared" si="78"/>
        <v/>
      </c>
      <c r="BA143" s="1" t="str">
        <f t="shared" ca="1" si="90"/>
        <v/>
      </c>
    </row>
    <row r="144" spans="1:53" x14ac:dyDescent="0.25">
      <c r="A144" s="1">
        <v>2530020</v>
      </c>
      <c r="B144" s="1" t="s">
        <v>78</v>
      </c>
      <c r="C144" s="1" t="s">
        <v>79</v>
      </c>
      <c r="D144" s="1">
        <v>536</v>
      </c>
      <c r="E144" s="1" t="s">
        <v>25</v>
      </c>
      <c r="F144" s="1">
        <v>632480</v>
      </c>
      <c r="G144" s="1" t="s">
        <v>26</v>
      </c>
      <c r="H144" s="1">
        <v>0</v>
      </c>
      <c r="I144" s="1">
        <v>10</v>
      </c>
      <c r="J144" s="1">
        <v>365</v>
      </c>
      <c r="K144" s="1">
        <v>200</v>
      </c>
      <c r="L144" s="1">
        <v>14</v>
      </c>
      <c r="M144" s="1">
        <v>400</v>
      </c>
      <c r="N144" s="1">
        <v>100</v>
      </c>
      <c r="O144" s="1">
        <v>30</v>
      </c>
      <c r="P144" s="1">
        <v>10</v>
      </c>
      <c r="R144" s="1" t="s">
        <v>90</v>
      </c>
      <c r="S144" s="1" t="s">
        <v>86</v>
      </c>
      <c r="T144" s="1" t="s">
        <v>29</v>
      </c>
      <c r="U144" s="1" t="s">
        <v>30</v>
      </c>
      <c r="W144" s="11">
        <f t="shared" si="79"/>
        <v>21</v>
      </c>
      <c r="X144" s="11">
        <f t="shared" si="80"/>
        <v>134</v>
      </c>
      <c r="Z144" s="14" t="str">
        <f t="shared" si="81"/>
        <v>2021-07-30T00:00:00</v>
      </c>
      <c r="AA144" s="11">
        <f t="shared" si="68"/>
        <v>10</v>
      </c>
      <c r="AB144" s="11">
        <f t="shared" si="69"/>
        <v>268</v>
      </c>
      <c r="AC144" s="14" t="str">
        <f t="shared" ca="1" si="82"/>
        <v/>
      </c>
      <c r="AD144" s="11" t="str">
        <f t="shared" si="83"/>
        <v/>
      </c>
      <c r="AE144" s="11" t="str">
        <f t="shared" si="70"/>
        <v/>
      </c>
      <c r="AF144" s="14" t="str">
        <f t="shared" si="84"/>
        <v>2021-07-26T00:00:00</v>
      </c>
      <c r="AG144" s="11">
        <f t="shared" si="71"/>
        <v>6</v>
      </c>
      <c r="AH144" s="11">
        <f t="shared" si="72"/>
        <v>178</v>
      </c>
      <c r="AJ144" s="11">
        <f t="shared" si="73"/>
        <v>375.2</v>
      </c>
      <c r="AK144" s="11">
        <f t="shared" si="74"/>
        <v>294.60000000000002</v>
      </c>
      <c r="AL144" s="11">
        <f t="shared" si="75"/>
        <v>482.2</v>
      </c>
      <c r="AN144" s="11">
        <f t="shared" ca="1" si="85"/>
        <v>0.08</v>
      </c>
      <c r="AO144" s="11">
        <v>0.2</v>
      </c>
      <c r="AR144" s="13">
        <v>44397</v>
      </c>
      <c r="AS144" s="13">
        <f t="shared" si="86"/>
        <v>44407</v>
      </c>
      <c r="AT144" s="13" t="str">
        <f t="shared" ca="1" si="87"/>
        <v/>
      </c>
      <c r="AU144" s="13">
        <f t="shared" si="88"/>
        <v>44403</v>
      </c>
      <c r="AV144" s="11">
        <f t="shared" si="76"/>
        <v>93.8</v>
      </c>
      <c r="AW144" s="11">
        <f t="shared" si="89"/>
        <v>140.69999999999999</v>
      </c>
      <c r="AX144" s="11">
        <v>9.4223674315646377E-2</v>
      </c>
      <c r="AY144" s="1" t="str">
        <f t="shared" si="77"/>
        <v/>
      </c>
      <c r="AZ144" s="1" t="str">
        <f t="shared" si="78"/>
        <v/>
      </c>
      <c r="BA144" s="1" t="str">
        <f t="shared" ca="1" si="90"/>
        <v/>
      </c>
    </row>
    <row r="145" spans="1:53" x14ac:dyDescent="0.25">
      <c r="A145" s="1">
        <v>7903986</v>
      </c>
      <c r="B145" s="1" t="s">
        <v>78</v>
      </c>
      <c r="C145" s="1" t="s">
        <v>79</v>
      </c>
      <c r="D145" s="1">
        <v>467</v>
      </c>
      <c r="E145" s="1" t="s">
        <v>25</v>
      </c>
      <c r="F145" s="1">
        <v>462330</v>
      </c>
      <c r="G145" s="1" t="s">
        <v>26</v>
      </c>
      <c r="H145" s="1">
        <v>0</v>
      </c>
      <c r="I145" s="1">
        <v>23</v>
      </c>
      <c r="J145" s="1">
        <v>365</v>
      </c>
      <c r="K145" s="1">
        <v>200</v>
      </c>
      <c r="L145" s="1">
        <v>14</v>
      </c>
      <c r="M145" s="1">
        <v>400</v>
      </c>
      <c r="N145" s="1">
        <v>100</v>
      </c>
      <c r="O145" s="1">
        <v>30</v>
      </c>
      <c r="P145" s="1">
        <v>10</v>
      </c>
      <c r="R145" s="1" t="s">
        <v>90</v>
      </c>
      <c r="S145" s="1" t="s">
        <v>86</v>
      </c>
      <c r="T145" s="1" t="s">
        <v>29</v>
      </c>
      <c r="U145" s="1" t="s">
        <v>30</v>
      </c>
      <c r="W145" s="11">
        <f t="shared" si="79"/>
        <v>21</v>
      </c>
      <c r="X145" s="11">
        <f t="shared" si="80"/>
        <v>116</v>
      </c>
      <c r="Z145" s="14" t="str">
        <f t="shared" si="81"/>
        <v>2021-08-12T00:00:00</v>
      </c>
      <c r="AA145" s="11">
        <f t="shared" si="68"/>
        <v>23</v>
      </c>
      <c r="AB145" s="11">
        <f t="shared" si="69"/>
        <v>233</v>
      </c>
      <c r="AC145" s="14" t="str">
        <f t="shared" ca="1" si="82"/>
        <v/>
      </c>
      <c r="AD145" s="11" t="str">
        <f t="shared" si="83"/>
        <v/>
      </c>
      <c r="AE145" s="11" t="str">
        <f t="shared" si="70"/>
        <v/>
      </c>
      <c r="AF145" s="14" t="str">
        <f t="shared" si="84"/>
        <v>2021-08-02T00:00:00</v>
      </c>
      <c r="AG145" s="11">
        <f t="shared" si="71"/>
        <v>13</v>
      </c>
      <c r="AH145" s="11">
        <f t="shared" si="72"/>
        <v>155</v>
      </c>
      <c r="AJ145" s="11">
        <f t="shared" si="73"/>
        <v>142.1</v>
      </c>
      <c r="AK145" s="11">
        <f t="shared" si="74"/>
        <v>97.2</v>
      </c>
      <c r="AL145" s="11">
        <f t="shared" si="75"/>
        <v>168.2</v>
      </c>
      <c r="AN145" s="11">
        <f t="shared" ca="1" si="85"/>
        <v>0.04</v>
      </c>
      <c r="AO145" s="11">
        <v>0.2</v>
      </c>
      <c r="AR145" s="13">
        <v>44397</v>
      </c>
      <c r="AS145" s="13">
        <f t="shared" si="86"/>
        <v>44420</v>
      </c>
      <c r="AT145" s="13" t="str">
        <f t="shared" ca="1" si="87"/>
        <v/>
      </c>
      <c r="AU145" s="13">
        <f t="shared" si="88"/>
        <v>44410</v>
      </c>
      <c r="AV145" s="11">
        <f t="shared" si="76"/>
        <v>35.5</v>
      </c>
      <c r="AW145" s="11">
        <f t="shared" si="89"/>
        <v>53.25</v>
      </c>
      <c r="AX145" s="11">
        <v>-0.17615021719179191</v>
      </c>
      <c r="AY145" s="1" t="str">
        <f t="shared" si="77"/>
        <v/>
      </c>
      <c r="AZ145" s="1" t="str">
        <f t="shared" si="78"/>
        <v/>
      </c>
      <c r="BA145" s="1" t="str">
        <f t="shared" ca="1" si="90"/>
        <v/>
      </c>
    </row>
    <row r="146" spans="1:53" x14ac:dyDescent="0.25">
      <c r="A146" s="1">
        <v>8220072</v>
      </c>
      <c r="B146" s="1" t="s">
        <v>78</v>
      </c>
      <c r="C146" s="1" t="s">
        <v>79</v>
      </c>
      <c r="D146" s="1">
        <v>83</v>
      </c>
      <c r="E146" s="1" t="s">
        <v>25</v>
      </c>
      <c r="F146" s="1">
        <v>120516</v>
      </c>
      <c r="G146" s="1" t="s">
        <v>26</v>
      </c>
      <c r="H146" s="1">
        <v>0</v>
      </c>
      <c r="I146" s="1">
        <v>51</v>
      </c>
      <c r="J146" s="1">
        <v>365</v>
      </c>
      <c r="K146" s="1">
        <v>200</v>
      </c>
      <c r="L146" s="1">
        <v>14</v>
      </c>
      <c r="M146" s="1">
        <v>400</v>
      </c>
      <c r="N146" s="1">
        <v>100</v>
      </c>
      <c r="O146" s="1">
        <v>30</v>
      </c>
      <c r="P146" s="1">
        <v>10</v>
      </c>
      <c r="R146" s="1" t="s">
        <v>90</v>
      </c>
      <c r="S146" s="1" t="s">
        <v>85</v>
      </c>
      <c r="T146" s="1" t="s">
        <v>29</v>
      </c>
      <c r="U146" s="1" t="s">
        <v>30</v>
      </c>
      <c r="W146" s="11">
        <f t="shared" si="79"/>
        <v>21</v>
      </c>
      <c r="X146" s="11">
        <f t="shared" si="80"/>
        <v>20</v>
      </c>
      <c r="Z146" s="14" t="str">
        <f t="shared" si="81"/>
        <v/>
      </c>
      <c r="AA146" s="11" t="str">
        <f t="shared" si="68"/>
        <v/>
      </c>
      <c r="AB146" s="11" t="str">
        <f t="shared" si="69"/>
        <v/>
      </c>
      <c r="AC146" s="14" t="str">
        <f t="shared" ca="1" si="82"/>
        <v>2021-08-12T00:00:00</v>
      </c>
      <c r="AD146" s="11">
        <f t="shared" ca="1" si="83"/>
        <v>23</v>
      </c>
      <c r="AE146" s="11">
        <f t="shared" si="70"/>
        <v>27</v>
      </c>
      <c r="AF146" s="14" t="str">
        <f t="shared" si="84"/>
        <v/>
      </c>
      <c r="AG146" s="11" t="str">
        <f t="shared" si="71"/>
        <v/>
      </c>
      <c r="AH146" s="11" t="str">
        <f t="shared" si="72"/>
        <v/>
      </c>
      <c r="AJ146" s="11">
        <f t="shared" si="73"/>
        <v>11.3</v>
      </c>
      <c r="AK146" s="11">
        <f t="shared" si="74"/>
        <v>10.6</v>
      </c>
      <c r="AL146" s="11">
        <f t="shared" si="75"/>
        <v>16.2</v>
      </c>
      <c r="AN146" s="11">
        <f t="shared" ca="1" si="85"/>
        <v>0.16</v>
      </c>
      <c r="AO146" s="11">
        <v>0.2</v>
      </c>
      <c r="AR146" s="13">
        <v>44397</v>
      </c>
      <c r="AS146" s="13" t="str">
        <f t="shared" si="86"/>
        <v/>
      </c>
      <c r="AT146" s="13">
        <f t="shared" ca="1" si="87"/>
        <v>44420</v>
      </c>
      <c r="AU146" s="13" t="str">
        <f t="shared" si="88"/>
        <v/>
      </c>
      <c r="AV146" s="11">
        <f t="shared" si="76"/>
        <v>2.8</v>
      </c>
      <c r="AW146" s="11">
        <f t="shared" si="89"/>
        <v>4.1999999999999993</v>
      </c>
      <c r="AX146" s="11">
        <v>0.50145509001460309</v>
      </c>
      <c r="AY146" s="1" t="str">
        <f t="shared" si="77"/>
        <v/>
      </c>
      <c r="AZ146" s="1" t="str">
        <f t="shared" si="78"/>
        <v/>
      </c>
      <c r="BA146" s="1" t="str">
        <f t="shared" ca="1" si="90"/>
        <v/>
      </c>
    </row>
    <row r="147" spans="1:53" x14ac:dyDescent="0.25">
      <c r="A147" s="1">
        <v>83008200</v>
      </c>
      <c r="B147" s="1" t="s">
        <v>78</v>
      </c>
      <c r="C147" s="1" t="s">
        <v>79</v>
      </c>
      <c r="D147" s="1">
        <v>167</v>
      </c>
      <c r="E147" s="1" t="s">
        <v>25</v>
      </c>
      <c r="F147" s="1">
        <v>400466</v>
      </c>
      <c r="G147" s="1" t="s">
        <v>26</v>
      </c>
      <c r="H147" s="1">
        <v>0</v>
      </c>
      <c r="I147" s="1">
        <v>10</v>
      </c>
      <c r="J147" s="1">
        <v>365</v>
      </c>
      <c r="K147" s="1">
        <v>200</v>
      </c>
      <c r="L147" s="1">
        <v>14</v>
      </c>
      <c r="M147" s="1">
        <v>400</v>
      </c>
      <c r="N147" s="1">
        <v>100</v>
      </c>
      <c r="O147" s="1">
        <v>30</v>
      </c>
      <c r="P147" s="1">
        <v>10</v>
      </c>
      <c r="R147" s="1" t="s">
        <v>90</v>
      </c>
      <c r="S147" s="1" t="s">
        <v>85</v>
      </c>
      <c r="T147" s="1" t="s">
        <v>29</v>
      </c>
      <c r="U147" s="1" t="s">
        <v>30</v>
      </c>
      <c r="W147" s="11">
        <f t="shared" si="79"/>
        <v>21</v>
      </c>
      <c r="X147" s="11">
        <f t="shared" si="80"/>
        <v>41</v>
      </c>
      <c r="Z147" s="14" t="str">
        <f t="shared" si="81"/>
        <v>2021-07-30T00:00:00</v>
      </c>
      <c r="AA147" s="11">
        <f t="shared" si="68"/>
        <v>10</v>
      </c>
      <c r="AB147" s="11">
        <f t="shared" si="69"/>
        <v>83</v>
      </c>
      <c r="AC147" s="14" t="str">
        <f t="shared" ca="1" si="82"/>
        <v/>
      </c>
      <c r="AD147" s="11" t="str">
        <f t="shared" si="83"/>
        <v/>
      </c>
      <c r="AE147" s="11" t="str">
        <f t="shared" si="70"/>
        <v/>
      </c>
      <c r="AF147" s="14" t="str">
        <f t="shared" si="84"/>
        <v>2021-07-26T00:00:00</v>
      </c>
      <c r="AG147" s="11">
        <f t="shared" si="71"/>
        <v>6</v>
      </c>
      <c r="AH147" s="11">
        <f t="shared" si="72"/>
        <v>55</v>
      </c>
      <c r="AJ147" s="11">
        <f t="shared" si="73"/>
        <v>116.9</v>
      </c>
      <c r="AK147" s="11">
        <f t="shared" si="74"/>
        <v>51.8</v>
      </c>
      <c r="AL147" s="11">
        <f t="shared" si="75"/>
        <v>110.2</v>
      </c>
      <c r="AN147" s="11">
        <f t="shared" ca="1" si="85"/>
        <v>0.06</v>
      </c>
      <c r="AO147" s="11">
        <v>0.2</v>
      </c>
      <c r="AP147" s="11">
        <f ca="1">TRUNC(RAND()*0.1-0.05,3)</f>
        <v>4.0000000000000001E-3</v>
      </c>
      <c r="AR147" s="13">
        <v>44397</v>
      </c>
      <c r="AS147" s="13">
        <f t="shared" si="86"/>
        <v>44407</v>
      </c>
      <c r="AT147" s="13" t="str">
        <f t="shared" ca="1" si="87"/>
        <v/>
      </c>
      <c r="AU147" s="13">
        <f t="shared" si="88"/>
        <v>44403</v>
      </c>
      <c r="AV147" s="11">
        <f t="shared" si="76"/>
        <v>29.2</v>
      </c>
      <c r="AW147" s="11">
        <f t="shared" si="89"/>
        <v>43.8</v>
      </c>
      <c r="AX147" s="11">
        <v>-0.81845771006530121</v>
      </c>
      <c r="AY147" s="1" t="str">
        <f t="shared" si="77"/>
        <v/>
      </c>
      <c r="AZ147" s="1">
        <f t="shared" si="78"/>
        <v>1</v>
      </c>
      <c r="BA147" s="1" t="str">
        <f t="shared" ca="1" si="90"/>
        <v/>
      </c>
    </row>
    <row r="148" spans="1:53" x14ac:dyDescent="0.25">
      <c r="A148" s="1">
        <v>83008300</v>
      </c>
      <c r="B148" s="1" t="s">
        <v>78</v>
      </c>
      <c r="C148" s="1" t="s">
        <v>79</v>
      </c>
      <c r="D148" s="1">
        <v>107</v>
      </c>
      <c r="E148" s="1" t="s">
        <v>25</v>
      </c>
      <c r="F148" s="1">
        <v>491344</v>
      </c>
      <c r="G148" s="1" t="s">
        <v>26</v>
      </c>
      <c r="H148" s="1">
        <v>0</v>
      </c>
      <c r="I148" s="1">
        <v>23</v>
      </c>
      <c r="J148" s="1">
        <v>365</v>
      </c>
      <c r="K148" s="1">
        <v>200</v>
      </c>
      <c r="L148" s="1">
        <v>14</v>
      </c>
      <c r="M148" s="1">
        <v>400</v>
      </c>
      <c r="N148" s="1">
        <v>100</v>
      </c>
      <c r="O148" s="1">
        <v>30</v>
      </c>
      <c r="P148" s="1">
        <v>10</v>
      </c>
      <c r="R148" s="1" t="s">
        <v>90</v>
      </c>
      <c r="S148" s="1" t="s">
        <v>86</v>
      </c>
      <c r="T148" s="1" t="s">
        <v>29</v>
      </c>
      <c r="U148" s="1" t="s">
        <v>30</v>
      </c>
      <c r="W148" s="11">
        <f t="shared" si="79"/>
        <v>21</v>
      </c>
      <c r="X148" s="11">
        <f t="shared" si="80"/>
        <v>26</v>
      </c>
      <c r="Z148" s="14" t="str">
        <f t="shared" si="81"/>
        <v>2021-08-12T00:00:00</v>
      </c>
      <c r="AA148" s="11">
        <f t="shared" si="68"/>
        <v>23</v>
      </c>
      <c r="AB148" s="11">
        <f t="shared" si="69"/>
        <v>53</v>
      </c>
      <c r="AC148" s="14" t="str">
        <f t="shared" ca="1" si="82"/>
        <v/>
      </c>
      <c r="AD148" s="11" t="str">
        <f t="shared" si="83"/>
        <v/>
      </c>
      <c r="AE148" s="11" t="str">
        <f t="shared" si="70"/>
        <v/>
      </c>
      <c r="AF148" s="14" t="str">
        <f t="shared" si="84"/>
        <v>2021-08-02T00:00:00</v>
      </c>
      <c r="AG148" s="11">
        <f t="shared" si="71"/>
        <v>13</v>
      </c>
      <c r="AH148" s="11">
        <f t="shared" si="72"/>
        <v>35</v>
      </c>
      <c r="AJ148" s="11">
        <f t="shared" si="73"/>
        <v>32.5</v>
      </c>
      <c r="AK148" s="11">
        <f t="shared" si="74"/>
        <v>32.200000000000003</v>
      </c>
      <c r="AL148" s="11">
        <f t="shared" si="75"/>
        <v>48.4</v>
      </c>
      <c r="AN148" s="11">
        <f t="shared" ca="1" si="85"/>
        <v>0.22</v>
      </c>
      <c r="AO148" s="11">
        <v>0.2</v>
      </c>
      <c r="AR148" s="13">
        <v>44397</v>
      </c>
      <c r="AS148" s="13">
        <f t="shared" si="86"/>
        <v>44420</v>
      </c>
      <c r="AT148" s="13" t="str">
        <f t="shared" ca="1" si="87"/>
        <v/>
      </c>
      <c r="AU148" s="13">
        <f t="shared" si="88"/>
        <v>44410</v>
      </c>
      <c r="AV148" s="11">
        <f t="shared" si="76"/>
        <v>8.1</v>
      </c>
      <c r="AW148" s="11">
        <f t="shared" si="89"/>
        <v>12.149999999999999</v>
      </c>
      <c r="AX148" s="11">
        <v>0.64573633719920265</v>
      </c>
      <c r="AY148" s="1" t="str">
        <f t="shared" si="77"/>
        <v/>
      </c>
      <c r="AZ148" s="1" t="str">
        <f t="shared" si="78"/>
        <v/>
      </c>
      <c r="BA148" s="1">
        <f t="shared" ca="1" si="90"/>
        <v>1</v>
      </c>
    </row>
    <row r="149" spans="1:53" x14ac:dyDescent="0.25">
      <c r="A149" s="1">
        <v>83008400</v>
      </c>
      <c r="B149" s="1" t="s">
        <v>78</v>
      </c>
      <c r="C149" s="1" t="s">
        <v>79</v>
      </c>
      <c r="D149" s="1">
        <v>250</v>
      </c>
      <c r="E149" s="1" t="s">
        <v>25</v>
      </c>
      <c r="F149" s="1">
        <v>1382500</v>
      </c>
      <c r="G149" s="1" t="s">
        <v>26</v>
      </c>
      <c r="H149" s="1">
        <v>0</v>
      </c>
      <c r="I149" s="1">
        <v>28</v>
      </c>
      <c r="J149" s="1">
        <v>365</v>
      </c>
      <c r="K149" s="1">
        <v>200</v>
      </c>
      <c r="L149" s="1">
        <v>14</v>
      </c>
      <c r="M149" s="1">
        <v>400</v>
      </c>
      <c r="N149" s="1">
        <v>100</v>
      </c>
      <c r="O149" s="1">
        <v>30</v>
      </c>
      <c r="P149" s="1">
        <v>10</v>
      </c>
      <c r="R149" s="1" t="s">
        <v>90</v>
      </c>
      <c r="S149" s="1" t="s">
        <v>86</v>
      </c>
      <c r="T149" s="1" t="s">
        <v>29</v>
      </c>
      <c r="U149" s="1" t="s">
        <v>30</v>
      </c>
      <c r="W149" s="11">
        <f t="shared" si="79"/>
        <v>21</v>
      </c>
      <c r="X149" s="11">
        <f t="shared" si="80"/>
        <v>62</v>
      </c>
      <c r="Z149" s="14" t="str">
        <f t="shared" si="81"/>
        <v>2021-08-17T00:00:00</v>
      </c>
      <c r="AA149" s="11">
        <f t="shared" si="68"/>
        <v>28</v>
      </c>
      <c r="AB149" s="11">
        <f t="shared" si="69"/>
        <v>125</v>
      </c>
      <c r="AC149" s="14" t="str">
        <f t="shared" ca="1" si="82"/>
        <v/>
      </c>
      <c r="AD149" s="11" t="str">
        <f t="shared" si="83"/>
        <v/>
      </c>
      <c r="AE149" s="11" t="str">
        <f t="shared" si="70"/>
        <v/>
      </c>
      <c r="AF149" s="14" t="str">
        <f t="shared" si="84"/>
        <v>2021-08-05T00:00:00</v>
      </c>
      <c r="AG149" s="11">
        <f t="shared" si="71"/>
        <v>16</v>
      </c>
      <c r="AH149" s="11">
        <f t="shared" si="72"/>
        <v>83</v>
      </c>
      <c r="AJ149" s="11">
        <f t="shared" si="73"/>
        <v>62.5</v>
      </c>
      <c r="AK149" s="11">
        <f t="shared" si="74"/>
        <v>31.3</v>
      </c>
      <c r="AL149" s="11">
        <f t="shared" si="75"/>
        <v>62.5</v>
      </c>
      <c r="AN149" s="11">
        <f t="shared" ca="1" si="85"/>
        <v>7.0000000000000007E-2</v>
      </c>
      <c r="AO149" s="11">
        <v>0.2</v>
      </c>
      <c r="AR149" s="13">
        <v>44397</v>
      </c>
      <c r="AS149" s="13">
        <f t="shared" si="86"/>
        <v>44425</v>
      </c>
      <c r="AT149" s="13" t="str">
        <f t="shared" ca="1" si="87"/>
        <v/>
      </c>
      <c r="AU149" s="13">
        <f t="shared" si="88"/>
        <v>44413</v>
      </c>
      <c r="AV149" s="11">
        <f t="shared" si="76"/>
        <v>15.6</v>
      </c>
      <c r="AW149" s="11">
        <f t="shared" si="89"/>
        <v>23.4</v>
      </c>
      <c r="AX149" s="11">
        <v>-0.66424590076831591</v>
      </c>
      <c r="AY149" s="1" t="str">
        <f t="shared" si="77"/>
        <v/>
      </c>
      <c r="AZ149" s="1" t="str">
        <f t="shared" si="78"/>
        <v/>
      </c>
      <c r="BA149" s="1" t="str">
        <f t="shared" ca="1" si="90"/>
        <v/>
      </c>
    </row>
    <row r="150" spans="1:53" x14ac:dyDescent="0.25">
      <c r="A150" s="1">
        <v>89820200</v>
      </c>
      <c r="B150" s="1" t="s">
        <v>78</v>
      </c>
      <c r="C150" s="1" t="s">
        <v>79</v>
      </c>
      <c r="D150" s="1">
        <v>155</v>
      </c>
      <c r="E150" s="1" t="s">
        <v>25</v>
      </c>
      <c r="F150" s="1">
        <v>364095</v>
      </c>
      <c r="G150" s="1" t="s">
        <v>26</v>
      </c>
      <c r="H150" s="1">
        <v>0</v>
      </c>
      <c r="I150" s="1">
        <v>37</v>
      </c>
      <c r="J150" s="1">
        <v>365</v>
      </c>
      <c r="K150" s="1">
        <v>200</v>
      </c>
      <c r="L150" s="1">
        <v>14</v>
      </c>
      <c r="M150" s="1">
        <v>400</v>
      </c>
      <c r="N150" s="1">
        <v>100</v>
      </c>
      <c r="O150" s="1">
        <v>30</v>
      </c>
      <c r="P150" s="1">
        <v>10</v>
      </c>
      <c r="R150" s="1" t="s">
        <v>90</v>
      </c>
      <c r="S150" s="1" t="s">
        <v>85</v>
      </c>
      <c r="T150" s="1" t="s">
        <v>29</v>
      </c>
      <c r="U150" s="1" t="s">
        <v>30</v>
      </c>
      <c r="W150" s="11">
        <f t="shared" si="79"/>
        <v>21</v>
      </c>
      <c r="X150" s="11">
        <f t="shared" si="80"/>
        <v>38</v>
      </c>
      <c r="Z150" s="14" t="str">
        <f t="shared" si="81"/>
        <v/>
      </c>
      <c r="AA150" s="11" t="str">
        <f t="shared" si="68"/>
        <v/>
      </c>
      <c r="AB150" s="11" t="str">
        <f t="shared" si="69"/>
        <v/>
      </c>
      <c r="AC150" s="14" t="str">
        <f t="shared" ca="1" si="82"/>
        <v>2021-08-01T00:00:00</v>
      </c>
      <c r="AD150" s="11">
        <f t="shared" ca="1" si="83"/>
        <v>12</v>
      </c>
      <c r="AE150" s="11">
        <f t="shared" si="70"/>
        <v>51</v>
      </c>
      <c r="AF150" s="14" t="str">
        <f t="shared" si="84"/>
        <v/>
      </c>
      <c r="AG150" s="11" t="str">
        <f t="shared" si="71"/>
        <v/>
      </c>
      <c r="AH150" s="11" t="str">
        <f t="shared" si="72"/>
        <v/>
      </c>
      <c r="AJ150" s="11">
        <f t="shared" si="73"/>
        <v>29.3</v>
      </c>
      <c r="AK150" s="11">
        <f t="shared" si="74"/>
        <v>22.6</v>
      </c>
      <c r="AL150" s="11">
        <f t="shared" si="75"/>
        <v>37.200000000000003</v>
      </c>
      <c r="AN150" s="11">
        <f t="shared" ca="1" si="85"/>
        <v>0.04</v>
      </c>
      <c r="AO150" s="11">
        <v>0.2</v>
      </c>
      <c r="AP150" s="11">
        <f ca="1">TRUNC(RAND()*0.1-0.05,3)</f>
        <v>1.7999999999999999E-2</v>
      </c>
      <c r="AR150" s="13">
        <v>44397</v>
      </c>
      <c r="AS150" s="13" t="str">
        <f t="shared" si="86"/>
        <v/>
      </c>
      <c r="AT150" s="13">
        <f t="shared" ca="1" si="87"/>
        <v>44409</v>
      </c>
      <c r="AU150" s="13" t="str">
        <f t="shared" si="88"/>
        <v/>
      </c>
      <c r="AV150" s="11">
        <f t="shared" si="76"/>
        <v>7.3</v>
      </c>
      <c r="AW150" s="11">
        <f t="shared" si="89"/>
        <v>10.95</v>
      </c>
      <c r="AX150" s="11">
        <v>5.710245925105939E-2</v>
      </c>
      <c r="AY150" s="1" t="str">
        <f t="shared" si="77"/>
        <v/>
      </c>
      <c r="AZ150" s="1" t="str">
        <f t="shared" si="78"/>
        <v/>
      </c>
      <c r="BA150" s="1" t="str">
        <f t="shared" ca="1" si="90"/>
        <v/>
      </c>
    </row>
    <row r="151" spans="1:53" x14ac:dyDescent="0.25">
      <c r="A151" s="1">
        <v>83600200</v>
      </c>
      <c r="B151" s="1" t="s">
        <v>78</v>
      </c>
      <c r="C151" s="1" t="s">
        <v>79</v>
      </c>
      <c r="D151" s="1">
        <v>118</v>
      </c>
      <c r="E151" s="1" t="s">
        <v>25</v>
      </c>
      <c r="F151" s="1">
        <v>151866</v>
      </c>
      <c r="G151" s="1" t="s">
        <v>26</v>
      </c>
      <c r="H151" s="1">
        <v>0</v>
      </c>
      <c r="I151" s="1">
        <v>41</v>
      </c>
      <c r="J151" s="1">
        <v>365</v>
      </c>
      <c r="K151" s="1">
        <v>200</v>
      </c>
      <c r="L151" s="1">
        <v>14</v>
      </c>
      <c r="M151" s="1">
        <v>400</v>
      </c>
      <c r="N151" s="1">
        <v>100</v>
      </c>
      <c r="O151" s="1">
        <v>30</v>
      </c>
      <c r="P151" s="1">
        <v>10</v>
      </c>
      <c r="R151" s="1" t="s">
        <v>91</v>
      </c>
      <c r="S151" s="1" t="s">
        <v>85</v>
      </c>
      <c r="T151" s="1" t="s">
        <v>29</v>
      </c>
      <c r="U151" s="1" t="s">
        <v>30</v>
      </c>
      <c r="W151" s="11">
        <f t="shared" si="79"/>
        <v>21</v>
      </c>
      <c r="X151" s="11">
        <f t="shared" si="80"/>
        <v>29</v>
      </c>
      <c r="Z151" s="14" t="str">
        <f t="shared" si="81"/>
        <v/>
      </c>
      <c r="AA151" s="11" t="str">
        <f t="shared" si="68"/>
        <v/>
      </c>
      <c r="AB151" s="11" t="str">
        <f t="shared" si="69"/>
        <v/>
      </c>
      <c r="AC151" s="14" t="str">
        <f t="shared" ca="1" si="82"/>
        <v>2021-08-15T00:00:00</v>
      </c>
      <c r="AD151" s="11">
        <f t="shared" ca="1" si="83"/>
        <v>26</v>
      </c>
      <c r="AE151" s="11">
        <f t="shared" si="70"/>
        <v>39</v>
      </c>
      <c r="AF151" s="14" t="str">
        <f t="shared" si="84"/>
        <v/>
      </c>
      <c r="AG151" s="11" t="str">
        <f t="shared" si="71"/>
        <v/>
      </c>
      <c r="AH151" s="11" t="str">
        <f t="shared" si="72"/>
        <v/>
      </c>
      <c r="AJ151" s="11">
        <f t="shared" si="73"/>
        <v>20.100000000000001</v>
      </c>
      <c r="AK151" s="11">
        <f t="shared" si="74"/>
        <v>14.6</v>
      </c>
      <c r="AL151" s="11">
        <f t="shared" si="75"/>
        <v>24.6</v>
      </c>
      <c r="AN151" s="11">
        <f t="shared" ca="1" si="85"/>
        <v>0.05</v>
      </c>
      <c r="AO151" s="11">
        <v>0.2</v>
      </c>
      <c r="AR151" s="13">
        <v>44397</v>
      </c>
      <c r="AS151" s="13" t="str">
        <f t="shared" si="86"/>
        <v/>
      </c>
      <c r="AT151" s="13">
        <f t="shared" ca="1" si="87"/>
        <v>44423</v>
      </c>
      <c r="AU151" s="13" t="str">
        <f t="shared" si="88"/>
        <v/>
      </c>
      <c r="AV151" s="11">
        <f t="shared" si="76"/>
        <v>5</v>
      </c>
      <c r="AW151" s="11">
        <f t="shared" si="89"/>
        <v>7.5</v>
      </c>
      <c r="AX151" s="11">
        <v>-6.5844709289943681E-2</v>
      </c>
      <c r="AY151" s="1" t="str">
        <f t="shared" si="77"/>
        <v/>
      </c>
      <c r="AZ151" s="1" t="str">
        <f t="shared" si="78"/>
        <v/>
      </c>
      <c r="BA151" s="1" t="str">
        <f t="shared" ca="1" si="90"/>
        <v/>
      </c>
    </row>
    <row r="152" spans="1:53" x14ac:dyDescent="0.25">
      <c r="A152" s="1">
        <v>83600300</v>
      </c>
      <c r="B152" s="1" t="s">
        <v>78</v>
      </c>
      <c r="C152" s="1" t="s">
        <v>79</v>
      </c>
      <c r="D152" s="1">
        <v>323</v>
      </c>
      <c r="E152" s="1" t="s">
        <v>25</v>
      </c>
      <c r="F152" s="1">
        <v>470288</v>
      </c>
      <c r="G152" s="1" t="s">
        <v>26</v>
      </c>
      <c r="H152" s="1">
        <v>0</v>
      </c>
      <c r="I152" s="1">
        <v>44</v>
      </c>
      <c r="J152" s="1">
        <v>365</v>
      </c>
      <c r="K152" s="1">
        <v>200</v>
      </c>
      <c r="L152" s="1">
        <v>14</v>
      </c>
      <c r="M152" s="1">
        <v>400</v>
      </c>
      <c r="N152" s="1">
        <v>100</v>
      </c>
      <c r="O152" s="1">
        <v>30</v>
      </c>
      <c r="P152" s="1">
        <v>10</v>
      </c>
      <c r="R152" s="1" t="s">
        <v>91</v>
      </c>
      <c r="S152" s="1" t="s">
        <v>85</v>
      </c>
      <c r="T152" s="1" t="s">
        <v>29</v>
      </c>
      <c r="U152" s="1" t="s">
        <v>30</v>
      </c>
      <c r="W152" s="11">
        <f t="shared" si="79"/>
        <v>21</v>
      </c>
      <c r="X152" s="11">
        <f t="shared" si="80"/>
        <v>80</v>
      </c>
      <c r="Z152" s="14" t="str">
        <f t="shared" si="81"/>
        <v/>
      </c>
      <c r="AA152" s="11" t="str">
        <f t="shared" si="68"/>
        <v/>
      </c>
      <c r="AB152" s="11" t="str">
        <f t="shared" si="69"/>
        <v/>
      </c>
      <c r="AC152" s="14" t="str">
        <f t="shared" ca="1" si="82"/>
        <v>2021-08-02T00:00:00</v>
      </c>
      <c r="AD152" s="11">
        <f t="shared" ca="1" si="83"/>
        <v>13</v>
      </c>
      <c r="AE152" s="11">
        <f t="shared" si="70"/>
        <v>107</v>
      </c>
      <c r="AF152" s="14" t="str">
        <f t="shared" si="84"/>
        <v/>
      </c>
      <c r="AG152" s="11" t="str">
        <f t="shared" si="71"/>
        <v/>
      </c>
      <c r="AH152" s="11" t="str">
        <f t="shared" si="72"/>
        <v/>
      </c>
      <c r="AJ152" s="11">
        <f t="shared" si="73"/>
        <v>51.3</v>
      </c>
      <c r="AK152" s="11">
        <f t="shared" si="74"/>
        <v>46.9</v>
      </c>
      <c r="AL152" s="11">
        <f t="shared" si="75"/>
        <v>72.5</v>
      </c>
      <c r="AN152" s="11">
        <f t="shared" ca="1" si="85"/>
        <v>0.01</v>
      </c>
      <c r="AO152" s="11">
        <v>0.2</v>
      </c>
      <c r="AR152" s="13">
        <v>44397</v>
      </c>
      <c r="AS152" s="13" t="str">
        <f t="shared" si="86"/>
        <v/>
      </c>
      <c r="AT152" s="13">
        <f t="shared" ca="1" si="87"/>
        <v>44410</v>
      </c>
      <c r="AU152" s="13" t="str">
        <f t="shared" si="88"/>
        <v/>
      </c>
      <c r="AV152" s="11">
        <f t="shared" si="76"/>
        <v>12.8</v>
      </c>
      <c r="AW152" s="11">
        <f t="shared" si="89"/>
        <v>19.200000000000003</v>
      </c>
      <c r="AX152" s="11">
        <v>0.43829232686745945</v>
      </c>
      <c r="AY152" s="1" t="str">
        <f t="shared" si="77"/>
        <v/>
      </c>
      <c r="AZ152" s="1" t="str">
        <f t="shared" si="78"/>
        <v/>
      </c>
      <c r="BA152" s="1" t="str">
        <f t="shared" ca="1" si="90"/>
        <v/>
      </c>
    </row>
    <row r="153" spans="1:53" x14ac:dyDescent="0.25">
      <c r="A153" s="1">
        <v>9664145</v>
      </c>
      <c r="B153" s="1" t="s">
        <v>78</v>
      </c>
      <c r="C153" s="1" t="s">
        <v>79</v>
      </c>
      <c r="D153" s="1">
        <v>273</v>
      </c>
      <c r="E153" s="1" t="s">
        <v>25</v>
      </c>
      <c r="F153" s="1">
        <v>227409</v>
      </c>
      <c r="G153" s="1" t="s">
        <v>26</v>
      </c>
      <c r="H153" s="1">
        <v>0</v>
      </c>
      <c r="I153" s="1">
        <v>27</v>
      </c>
      <c r="J153" s="1">
        <v>365</v>
      </c>
      <c r="K153" s="1">
        <v>200</v>
      </c>
      <c r="L153" s="1">
        <v>14</v>
      </c>
      <c r="M153" s="1">
        <v>400</v>
      </c>
      <c r="N153" s="1">
        <v>100</v>
      </c>
      <c r="O153" s="1">
        <v>30</v>
      </c>
      <c r="P153" s="1">
        <v>10</v>
      </c>
      <c r="R153" s="1" t="s">
        <v>92</v>
      </c>
      <c r="S153" s="1" t="s">
        <v>85</v>
      </c>
      <c r="T153" s="1" t="s">
        <v>29</v>
      </c>
      <c r="U153" s="1" t="s">
        <v>30</v>
      </c>
      <c r="W153" s="11">
        <f t="shared" si="79"/>
        <v>21</v>
      </c>
      <c r="X153" s="11">
        <f t="shared" si="80"/>
        <v>68</v>
      </c>
      <c r="Z153" s="14" t="str">
        <f t="shared" si="81"/>
        <v>2021-08-16T00:00:00</v>
      </c>
      <c r="AA153" s="11">
        <f t="shared" si="68"/>
        <v>27</v>
      </c>
      <c r="AB153" s="11">
        <f t="shared" si="69"/>
        <v>136</v>
      </c>
      <c r="AC153" s="14" t="str">
        <f t="shared" ca="1" si="82"/>
        <v/>
      </c>
      <c r="AD153" s="11" t="str">
        <f t="shared" si="83"/>
        <v/>
      </c>
      <c r="AE153" s="11" t="str">
        <f t="shared" si="70"/>
        <v/>
      </c>
      <c r="AF153" s="14" t="str">
        <f t="shared" si="84"/>
        <v>2021-08-05T00:00:00</v>
      </c>
      <c r="AG153" s="11">
        <f t="shared" si="71"/>
        <v>16</v>
      </c>
      <c r="AH153" s="11">
        <f t="shared" si="72"/>
        <v>91</v>
      </c>
      <c r="AJ153" s="11">
        <f t="shared" si="73"/>
        <v>70.7</v>
      </c>
      <c r="AK153" s="11">
        <f t="shared" si="74"/>
        <v>63.4</v>
      </c>
      <c r="AL153" s="11">
        <f t="shared" si="75"/>
        <v>98.6</v>
      </c>
      <c r="AN153" s="11">
        <f t="shared" ca="1" si="85"/>
        <v>0.04</v>
      </c>
      <c r="AO153" s="11">
        <v>0.2</v>
      </c>
      <c r="AR153" s="13">
        <v>44397</v>
      </c>
      <c r="AS153" s="13">
        <f t="shared" si="86"/>
        <v>44424</v>
      </c>
      <c r="AT153" s="13" t="str">
        <f t="shared" ca="1" si="87"/>
        <v/>
      </c>
      <c r="AU153" s="13">
        <f t="shared" si="88"/>
        <v>44413</v>
      </c>
      <c r="AV153" s="11">
        <f t="shared" si="76"/>
        <v>17.600000000000001</v>
      </c>
      <c r="AW153" s="11">
        <f t="shared" si="89"/>
        <v>26.400000000000002</v>
      </c>
      <c r="AX153" s="11">
        <v>0.3910785038992719</v>
      </c>
      <c r="AY153" s="1" t="str">
        <f t="shared" si="77"/>
        <v/>
      </c>
      <c r="AZ153" s="1" t="str">
        <f t="shared" si="78"/>
        <v/>
      </c>
      <c r="BA153" s="1" t="str">
        <f t="shared" ca="1" si="90"/>
        <v/>
      </c>
    </row>
    <row r="154" spans="1:53" x14ac:dyDescent="0.25">
      <c r="A154" s="1">
        <v>9664146</v>
      </c>
      <c r="B154" s="1" t="s">
        <v>78</v>
      </c>
      <c r="C154" s="1" t="s">
        <v>79</v>
      </c>
      <c r="D154" s="1">
        <v>259</v>
      </c>
      <c r="E154" s="1" t="s">
        <v>25</v>
      </c>
      <c r="F154" s="1">
        <v>267288</v>
      </c>
      <c r="G154" s="1" t="s">
        <v>26</v>
      </c>
      <c r="H154" s="1">
        <v>0</v>
      </c>
      <c r="I154" s="1">
        <v>42</v>
      </c>
      <c r="J154" s="1">
        <v>365</v>
      </c>
      <c r="K154" s="1">
        <v>200</v>
      </c>
      <c r="L154" s="1">
        <v>14</v>
      </c>
      <c r="M154" s="1">
        <v>400</v>
      </c>
      <c r="N154" s="1">
        <v>100</v>
      </c>
      <c r="O154" s="1">
        <v>30</v>
      </c>
      <c r="P154" s="1">
        <v>10</v>
      </c>
      <c r="R154" s="1" t="s">
        <v>92</v>
      </c>
      <c r="S154" s="1" t="s">
        <v>81</v>
      </c>
      <c r="T154" s="1" t="s">
        <v>29</v>
      </c>
      <c r="U154" s="1" t="s">
        <v>30</v>
      </c>
      <c r="W154" s="11">
        <f t="shared" si="79"/>
        <v>21</v>
      </c>
      <c r="X154" s="11">
        <f t="shared" si="80"/>
        <v>64</v>
      </c>
      <c r="Z154" s="14" t="str">
        <f t="shared" si="81"/>
        <v/>
      </c>
      <c r="AA154" s="11" t="str">
        <f t="shared" si="68"/>
        <v/>
      </c>
      <c r="AB154" s="11" t="str">
        <f t="shared" si="69"/>
        <v/>
      </c>
      <c r="AC154" s="14" t="str">
        <f t="shared" ca="1" si="82"/>
        <v>2021-08-09T00:00:00</v>
      </c>
      <c r="AD154" s="11">
        <f t="shared" ca="1" si="83"/>
        <v>20</v>
      </c>
      <c r="AE154" s="11">
        <f t="shared" si="70"/>
        <v>86</v>
      </c>
      <c r="AF154" s="14" t="str">
        <f t="shared" si="84"/>
        <v/>
      </c>
      <c r="AG154" s="11" t="str">
        <f t="shared" si="71"/>
        <v/>
      </c>
      <c r="AH154" s="11" t="str">
        <f t="shared" si="72"/>
        <v/>
      </c>
      <c r="AJ154" s="11">
        <f t="shared" si="73"/>
        <v>43.1</v>
      </c>
      <c r="AK154" s="11">
        <f t="shared" si="74"/>
        <v>30.5</v>
      </c>
      <c r="AL154" s="11">
        <f t="shared" si="75"/>
        <v>51.9</v>
      </c>
      <c r="AN154" s="11">
        <f t="shared" ca="1" si="85"/>
        <v>0.18</v>
      </c>
      <c r="AO154" s="11">
        <v>0.2</v>
      </c>
      <c r="AP154" s="11">
        <f ca="1">TRUNC(RAND()*0.1-0.05,3)</f>
        <v>1.7999999999999999E-2</v>
      </c>
      <c r="AR154" s="13">
        <v>44397</v>
      </c>
      <c r="AS154" s="13" t="str">
        <f t="shared" si="86"/>
        <v/>
      </c>
      <c r="AT154" s="13">
        <f t="shared" ca="1" si="87"/>
        <v>44417</v>
      </c>
      <c r="AU154" s="13" t="str">
        <f t="shared" si="88"/>
        <v/>
      </c>
      <c r="AV154" s="11">
        <f t="shared" si="76"/>
        <v>10.7</v>
      </c>
      <c r="AW154" s="11">
        <f t="shared" si="89"/>
        <v>16.049999999999997</v>
      </c>
      <c r="AX154" s="11">
        <v>-0.11217170324808245</v>
      </c>
      <c r="AY154" s="1" t="str">
        <f t="shared" si="77"/>
        <v/>
      </c>
      <c r="AZ154" s="1" t="str">
        <f t="shared" si="78"/>
        <v/>
      </c>
      <c r="BA154" s="1" t="str">
        <f t="shared" ca="1" si="90"/>
        <v/>
      </c>
    </row>
    <row r="155" spans="1:53" x14ac:dyDescent="0.25">
      <c r="A155" s="1">
        <v>9664147</v>
      </c>
      <c r="B155" s="1" t="s">
        <v>78</v>
      </c>
      <c r="C155" s="1" t="s">
        <v>79</v>
      </c>
      <c r="D155" s="1">
        <v>27</v>
      </c>
      <c r="E155" s="1" t="s">
        <v>25</v>
      </c>
      <c r="F155" s="1">
        <v>26352</v>
      </c>
      <c r="G155" s="1" t="s">
        <v>26</v>
      </c>
      <c r="H155" s="1">
        <v>0</v>
      </c>
      <c r="I155" s="1">
        <v>56</v>
      </c>
      <c r="J155" s="1">
        <v>365</v>
      </c>
      <c r="K155" s="1">
        <v>200</v>
      </c>
      <c r="L155" s="1">
        <v>14</v>
      </c>
      <c r="M155" s="1">
        <v>400</v>
      </c>
      <c r="N155" s="1">
        <v>100</v>
      </c>
      <c r="O155" s="1">
        <v>30</v>
      </c>
      <c r="P155" s="1">
        <v>10</v>
      </c>
      <c r="R155" s="1" t="s">
        <v>92</v>
      </c>
      <c r="S155" s="1" t="s">
        <v>81</v>
      </c>
      <c r="T155" s="1" t="s">
        <v>29</v>
      </c>
      <c r="U155" s="1" t="s">
        <v>30</v>
      </c>
      <c r="W155" s="11">
        <f t="shared" si="79"/>
        <v>21</v>
      </c>
      <c r="X155" s="11">
        <f t="shared" si="80"/>
        <v>6</v>
      </c>
      <c r="Z155" s="14" t="str">
        <f t="shared" si="81"/>
        <v/>
      </c>
      <c r="AA155" s="11" t="str">
        <f t="shared" si="68"/>
        <v/>
      </c>
      <c r="AB155" s="11" t="str">
        <f t="shared" si="69"/>
        <v/>
      </c>
      <c r="AC155" s="14" t="str">
        <f t="shared" ca="1" si="82"/>
        <v>2021-07-28T00:00:00</v>
      </c>
      <c r="AD155" s="11">
        <f t="shared" ca="1" si="83"/>
        <v>8</v>
      </c>
      <c r="AE155" s="11">
        <f t="shared" si="70"/>
        <v>9</v>
      </c>
      <c r="AF155" s="14" t="str">
        <f t="shared" si="84"/>
        <v/>
      </c>
      <c r="AG155" s="11" t="str">
        <f t="shared" si="71"/>
        <v/>
      </c>
      <c r="AH155" s="11" t="str">
        <f t="shared" si="72"/>
        <v/>
      </c>
      <c r="AJ155" s="11">
        <f t="shared" si="73"/>
        <v>3.3</v>
      </c>
      <c r="AK155" s="11">
        <f t="shared" si="74"/>
        <v>1.3</v>
      </c>
      <c r="AL155" s="11">
        <f t="shared" si="75"/>
        <v>2.9</v>
      </c>
      <c r="AN155" s="11">
        <f t="shared" ca="1" si="85"/>
        <v>0.2</v>
      </c>
      <c r="AO155" s="11">
        <v>0.2</v>
      </c>
      <c r="AR155" s="13">
        <v>44397</v>
      </c>
      <c r="AS155" s="13" t="str">
        <f t="shared" si="86"/>
        <v/>
      </c>
      <c r="AT155" s="13">
        <f t="shared" ca="1" si="87"/>
        <v>44405</v>
      </c>
      <c r="AU155" s="13" t="str">
        <f t="shared" si="88"/>
        <v/>
      </c>
      <c r="AV155" s="11">
        <f t="shared" si="76"/>
        <v>0.8</v>
      </c>
      <c r="AW155" s="11">
        <f t="shared" si="89"/>
        <v>1.2000000000000002</v>
      </c>
      <c r="AX155" s="11">
        <v>-0.99216790914317543</v>
      </c>
      <c r="AY155" s="1" t="str">
        <f t="shared" si="77"/>
        <v/>
      </c>
      <c r="AZ155" s="1">
        <f t="shared" si="78"/>
        <v>1</v>
      </c>
      <c r="BA155" s="1" t="str">
        <f t="shared" ca="1" si="9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5"/>
  <sheetViews>
    <sheetView workbookViewId="0">
      <pane ySplit="1" topLeftCell="A2" activePane="bottomLeft" state="frozen"/>
      <selection pane="bottomLeft" activeCell="C1" sqref="C1"/>
    </sheetView>
  </sheetViews>
  <sheetFormatPr defaultColWidth="6.85546875" defaultRowHeight="15" x14ac:dyDescent="0.25"/>
  <cols>
    <col min="1" max="1" width="17.7109375" style="1" bestFit="1" customWidth="1"/>
    <col min="2" max="2" width="37.140625" style="1" bestFit="1" customWidth="1"/>
    <col min="3" max="3" width="9.7109375" style="1" bestFit="1" customWidth="1"/>
    <col min="4" max="4" width="18.85546875" style="12" bestFit="1" customWidth="1"/>
    <col min="5" max="5" width="12.7109375" style="11" customWidth="1"/>
    <col min="6" max="7" width="18.85546875" style="12" bestFit="1" customWidth="1"/>
    <col min="8" max="20" width="12.7109375" style="11" customWidth="1"/>
    <col min="21" max="21" width="27" style="1" bestFit="1" customWidth="1"/>
    <col min="22" max="22" width="27.5703125" style="1" customWidth="1"/>
    <col min="23" max="16384" width="6.85546875" style="1"/>
  </cols>
  <sheetData>
    <row r="1" spans="1:22" s="3" customFormat="1" ht="52.5" customHeight="1" x14ac:dyDescent="0.25">
      <c r="A1" s="16" t="s">
        <v>148</v>
      </c>
      <c r="B1" s="16" t="s">
        <v>150</v>
      </c>
      <c r="C1" s="16" t="s">
        <v>152</v>
      </c>
      <c r="D1" s="8" t="s">
        <v>93</v>
      </c>
      <c r="E1" s="8" t="s">
        <v>108</v>
      </c>
      <c r="F1" s="8" t="s">
        <v>94</v>
      </c>
      <c r="G1" s="8" t="s">
        <v>109</v>
      </c>
      <c r="H1" s="7" t="s">
        <v>98</v>
      </c>
      <c r="I1" s="7" t="s">
        <v>99</v>
      </c>
      <c r="J1" s="9" t="s">
        <v>95</v>
      </c>
      <c r="K1" s="9" t="s">
        <v>96</v>
      </c>
      <c r="L1" s="9" t="s">
        <v>100</v>
      </c>
      <c r="M1" s="9" t="s">
        <v>97</v>
      </c>
      <c r="N1" s="9" t="s">
        <v>101</v>
      </c>
      <c r="O1" s="5" t="s">
        <v>102</v>
      </c>
      <c r="P1" s="5" t="s">
        <v>103</v>
      </c>
      <c r="Q1" s="5" t="s">
        <v>104</v>
      </c>
      <c r="R1" s="6" t="s">
        <v>105</v>
      </c>
      <c r="S1" s="6" t="s">
        <v>106</v>
      </c>
      <c r="T1" s="6" t="s">
        <v>107</v>
      </c>
      <c r="U1" s="17" t="s">
        <v>155</v>
      </c>
      <c r="V1" s="2" t="s">
        <v>5</v>
      </c>
    </row>
    <row r="2" spans="1:22" x14ac:dyDescent="0.25">
      <c r="A2" s="10" t="s">
        <v>149</v>
      </c>
      <c r="B2" s="10" t="s">
        <v>151</v>
      </c>
      <c r="C2" s="10" t="s">
        <v>153</v>
      </c>
      <c r="D2" s="14" t="s">
        <v>117</v>
      </c>
      <c r="E2" s="11">
        <v>12</v>
      </c>
      <c r="F2" s="14" t="s">
        <v>116</v>
      </c>
      <c r="G2" s="14" t="s">
        <v>118</v>
      </c>
      <c r="H2" s="11">
        <v>21</v>
      </c>
      <c r="I2" s="11">
        <v>6</v>
      </c>
      <c r="J2" s="11">
        <v>19</v>
      </c>
      <c r="K2" s="11" t="s">
        <v>116</v>
      </c>
      <c r="L2" s="11" t="s">
        <v>116</v>
      </c>
      <c r="M2" s="11">
        <v>11</v>
      </c>
      <c r="N2" s="11">
        <v>8</v>
      </c>
      <c r="O2" s="11">
        <v>9.1999999999999993</v>
      </c>
      <c r="P2" s="11">
        <v>4.4000000000000004</v>
      </c>
      <c r="Q2" s="11">
        <v>9</v>
      </c>
      <c r="R2" s="11">
        <v>0.11</v>
      </c>
      <c r="S2" s="11">
        <v>0.2</v>
      </c>
      <c r="T2" s="11">
        <v>-0.02</v>
      </c>
      <c r="U2" s="18" t="s">
        <v>154</v>
      </c>
      <c r="V2" s="1" t="s">
        <v>156</v>
      </c>
    </row>
    <row r="3" spans="1:22" x14ac:dyDescent="0.25">
      <c r="A3" s="10" t="s">
        <v>149</v>
      </c>
      <c r="B3" s="10" t="s">
        <v>151</v>
      </c>
      <c r="C3" s="10" t="s">
        <v>153</v>
      </c>
      <c r="D3" s="14" t="s">
        <v>116</v>
      </c>
      <c r="E3" s="11" t="s">
        <v>116</v>
      </c>
      <c r="F3" s="14" t="s">
        <v>119</v>
      </c>
      <c r="G3" s="14" t="s">
        <v>116</v>
      </c>
      <c r="H3" s="11">
        <v>21</v>
      </c>
      <c r="I3" s="11">
        <v>5</v>
      </c>
      <c r="J3" s="11" t="s">
        <v>116</v>
      </c>
      <c r="K3" s="11">
        <v>2</v>
      </c>
      <c r="L3" s="11">
        <v>6</v>
      </c>
      <c r="M3" s="11" t="s">
        <v>116</v>
      </c>
      <c r="N3" s="11" t="s">
        <v>116</v>
      </c>
      <c r="O3" s="11">
        <v>4</v>
      </c>
      <c r="P3" s="11">
        <v>3.9</v>
      </c>
      <c r="Q3" s="11">
        <v>5.9</v>
      </c>
      <c r="R3" s="11">
        <v>0.19</v>
      </c>
      <c r="S3" s="11">
        <v>0.2</v>
      </c>
      <c r="U3" s="18" t="s">
        <v>154</v>
      </c>
      <c r="V3" s="1" t="s">
        <v>157</v>
      </c>
    </row>
    <row r="4" spans="1:22" x14ac:dyDescent="0.25">
      <c r="A4" s="10" t="s">
        <v>149</v>
      </c>
      <c r="B4" s="10" t="s">
        <v>151</v>
      </c>
      <c r="C4" s="10" t="s">
        <v>153</v>
      </c>
      <c r="D4" s="14" t="s">
        <v>120</v>
      </c>
      <c r="E4" s="11">
        <v>1</v>
      </c>
      <c r="F4" s="14" t="s">
        <v>116</v>
      </c>
      <c r="G4" s="14" t="s">
        <v>121</v>
      </c>
      <c r="H4" s="11">
        <v>21</v>
      </c>
      <c r="I4" s="11">
        <v>0</v>
      </c>
      <c r="J4" s="11">
        <v>14</v>
      </c>
      <c r="K4" s="11" t="s">
        <v>116</v>
      </c>
      <c r="L4" s="11" t="s">
        <v>116</v>
      </c>
      <c r="M4" s="11">
        <v>8</v>
      </c>
      <c r="N4" s="11">
        <v>1</v>
      </c>
      <c r="O4" s="11">
        <v>1.5</v>
      </c>
      <c r="P4" s="11">
        <v>1.2</v>
      </c>
      <c r="Q4" s="11">
        <v>1.8</v>
      </c>
      <c r="R4" s="11">
        <v>0.22</v>
      </c>
      <c r="S4" s="11">
        <v>0.2</v>
      </c>
      <c r="U4" s="18" t="s">
        <v>154</v>
      </c>
      <c r="V4" s="1" t="s">
        <v>158</v>
      </c>
    </row>
    <row r="5" spans="1:22" x14ac:dyDescent="0.25">
      <c r="A5" s="10" t="s">
        <v>149</v>
      </c>
      <c r="B5" s="10" t="s">
        <v>151</v>
      </c>
      <c r="C5" s="10" t="s">
        <v>153</v>
      </c>
      <c r="D5" s="14" t="s">
        <v>122</v>
      </c>
      <c r="E5" s="11">
        <v>17</v>
      </c>
      <c r="F5" s="14" t="s">
        <v>116</v>
      </c>
      <c r="G5" s="14" t="s">
        <v>123</v>
      </c>
      <c r="H5" s="11">
        <v>21</v>
      </c>
      <c r="I5" s="11">
        <v>8</v>
      </c>
      <c r="J5" s="11">
        <v>16</v>
      </c>
      <c r="K5" s="11" t="s">
        <v>116</v>
      </c>
      <c r="L5" s="11" t="s">
        <v>116</v>
      </c>
      <c r="M5" s="11">
        <v>9</v>
      </c>
      <c r="N5" s="11">
        <v>11</v>
      </c>
      <c r="O5" s="11">
        <v>15.3</v>
      </c>
      <c r="P5" s="11">
        <v>13.6</v>
      </c>
      <c r="Q5" s="11">
        <v>21.2</v>
      </c>
      <c r="R5" s="11">
        <v>0.03</v>
      </c>
      <c r="S5" s="11">
        <v>0.2</v>
      </c>
      <c r="U5" s="18" t="s">
        <v>154</v>
      </c>
      <c r="V5" s="1" t="s">
        <v>159</v>
      </c>
    </row>
    <row r="6" spans="1:22" x14ac:dyDescent="0.25">
      <c r="A6" s="10" t="s">
        <v>149</v>
      </c>
      <c r="B6" s="10" t="s">
        <v>151</v>
      </c>
      <c r="C6" s="10" t="s">
        <v>153</v>
      </c>
      <c r="D6" s="14" t="s">
        <v>116</v>
      </c>
      <c r="E6" s="11" t="s">
        <v>116</v>
      </c>
      <c r="F6" s="14" t="s">
        <v>120</v>
      </c>
      <c r="G6" s="14" t="s">
        <v>116</v>
      </c>
      <c r="H6" s="11">
        <v>21</v>
      </c>
      <c r="I6" s="11">
        <v>10</v>
      </c>
      <c r="J6" s="11" t="s">
        <v>116</v>
      </c>
      <c r="K6" s="11">
        <v>14</v>
      </c>
      <c r="L6" s="11">
        <v>14</v>
      </c>
      <c r="M6" s="11" t="s">
        <v>116</v>
      </c>
      <c r="N6" s="11" t="s">
        <v>116</v>
      </c>
      <c r="O6" s="11">
        <v>7.1</v>
      </c>
      <c r="P6" s="11">
        <v>7.3</v>
      </c>
      <c r="Q6" s="11">
        <v>10.7</v>
      </c>
      <c r="R6" s="11">
        <v>0.17</v>
      </c>
      <c r="S6" s="11">
        <v>0.2</v>
      </c>
      <c r="U6" s="18" t="s">
        <v>154</v>
      </c>
      <c r="V6" s="1" t="s">
        <v>160</v>
      </c>
    </row>
    <row r="7" spans="1:22" x14ac:dyDescent="0.25">
      <c r="A7" s="10" t="s">
        <v>149</v>
      </c>
      <c r="B7" s="10" t="s">
        <v>151</v>
      </c>
      <c r="C7" s="10" t="s">
        <v>153</v>
      </c>
      <c r="D7" s="14" t="s">
        <v>116</v>
      </c>
      <c r="E7" s="11" t="s">
        <v>116</v>
      </c>
      <c r="F7" s="14" t="s">
        <v>124</v>
      </c>
      <c r="G7" s="14" t="s">
        <v>116</v>
      </c>
      <c r="H7" s="11">
        <v>21</v>
      </c>
      <c r="I7" s="11">
        <v>12</v>
      </c>
      <c r="J7" s="11" t="s">
        <v>116</v>
      </c>
      <c r="K7" s="11">
        <v>24</v>
      </c>
      <c r="L7" s="11">
        <v>16</v>
      </c>
      <c r="M7" s="11" t="s">
        <v>116</v>
      </c>
      <c r="N7" s="11" t="s">
        <v>116</v>
      </c>
      <c r="O7" s="11">
        <v>8.3000000000000007</v>
      </c>
      <c r="P7" s="11">
        <v>6.4</v>
      </c>
      <c r="Q7" s="11">
        <v>10.4</v>
      </c>
      <c r="R7" s="11">
        <v>0.17</v>
      </c>
      <c r="S7" s="11">
        <v>0.2</v>
      </c>
      <c r="U7" s="18" t="s">
        <v>154</v>
      </c>
      <c r="V7" s="1" t="s">
        <v>161</v>
      </c>
    </row>
    <row r="8" spans="1:22" x14ac:dyDescent="0.25">
      <c r="A8" s="10" t="s">
        <v>149</v>
      </c>
      <c r="B8" s="10" t="s">
        <v>151</v>
      </c>
      <c r="C8" s="10" t="s">
        <v>153</v>
      </c>
      <c r="D8" s="14" t="s">
        <v>125</v>
      </c>
      <c r="E8" s="11">
        <v>3</v>
      </c>
      <c r="F8" s="14" t="s">
        <v>116</v>
      </c>
      <c r="G8" s="14" t="s">
        <v>126</v>
      </c>
      <c r="H8" s="11">
        <v>21</v>
      </c>
      <c r="I8" s="11">
        <v>1</v>
      </c>
      <c r="J8" s="11">
        <v>3</v>
      </c>
      <c r="K8" s="11" t="s">
        <v>116</v>
      </c>
      <c r="L8" s="11" t="s">
        <v>116</v>
      </c>
      <c r="M8" s="11">
        <v>1</v>
      </c>
      <c r="N8" s="11">
        <v>2</v>
      </c>
      <c r="O8" s="11">
        <v>16.3</v>
      </c>
      <c r="P8" s="11">
        <v>14</v>
      </c>
      <c r="Q8" s="11">
        <v>22</v>
      </c>
      <c r="R8" s="11">
        <v>0.01</v>
      </c>
      <c r="S8" s="11">
        <v>0.2</v>
      </c>
      <c r="U8" s="18" t="s">
        <v>154</v>
      </c>
      <c r="V8" s="1" t="s">
        <v>162</v>
      </c>
    </row>
    <row r="9" spans="1:22" x14ac:dyDescent="0.25">
      <c r="A9" s="10" t="s">
        <v>149</v>
      </c>
      <c r="B9" s="10" t="s">
        <v>151</v>
      </c>
      <c r="C9" s="10" t="s">
        <v>153</v>
      </c>
      <c r="D9" s="14" t="s">
        <v>127</v>
      </c>
      <c r="E9" s="11">
        <v>20</v>
      </c>
      <c r="F9" s="14" t="s">
        <v>116</v>
      </c>
      <c r="G9" s="14" t="s">
        <v>122</v>
      </c>
      <c r="H9" s="11">
        <v>21</v>
      </c>
      <c r="I9" s="11">
        <v>10</v>
      </c>
      <c r="J9" s="11">
        <v>27</v>
      </c>
      <c r="K9" s="11" t="s">
        <v>116</v>
      </c>
      <c r="L9" s="11" t="s">
        <v>116</v>
      </c>
      <c r="M9" s="11">
        <v>16</v>
      </c>
      <c r="N9" s="11">
        <v>13</v>
      </c>
      <c r="O9" s="11">
        <v>10.3</v>
      </c>
      <c r="P9" s="11">
        <v>8.1</v>
      </c>
      <c r="Q9" s="11">
        <v>13.1</v>
      </c>
      <c r="R9" s="11">
        <v>0.1</v>
      </c>
      <c r="S9" s="11">
        <v>0.2</v>
      </c>
      <c r="U9" s="18" t="s">
        <v>154</v>
      </c>
      <c r="V9" s="1" t="s">
        <v>163</v>
      </c>
    </row>
    <row r="10" spans="1:22" x14ac:dyDescent="0.25">
      <c r="A10" s="10" t="s">
        <v>149</v>
      </c>
      <c r="B10" s="10" t="s">
        <v>151</v>
      </c>
      <c r="C10" s="10" t="s">
        <v>153</v>
      </c>
      <c r="D10" s="14" t="s">
        <v>116</v>
      </c>
      <c r="E10" s="11" t="s">
        <v>116</v>
      </c>
      <c r="F10" s="14" t="s">
        <v>125</v>
      </c>
      <c r="G10" s="14" t="s">
        <v>116</v>
      </c>
      <c r="H10" s="11">
        <v>21</v>
      </c>
      <c r="I10" s="11">
        <v>4</v>
      </c>
      <c r="J10" s="11" t="s">
        <v>116</v>
      </c>
      <c r="K10" s="11">
        <v>3</v>
      </c>
      <c r="L10" s="11">
        <v>5</v>
      </c>
      <c r="M10" s="11" t="s">
        <v>116</v>
      </c>
      <c r="N10" s="11" t="s">
        <v>116</v>
      </c>
      <c r="O10" s="11">
        <v>2.8</v>
      </c>
      <c r="P10" s="11">
        <v>3</v>
      </c>
      <c r="Q10" s="11">
        <v>4.4000000000000004</v>
      </c>
      <c r="R10" s="11">
        <v>0.13</v>
      </c>
      <c r="S10" s="11">
        <v>0.2</v>
      </c>
      <c r="U10" s="18" t="s">
        <v>154</v>
      </c>
      <c r="V10" s="1" t="s">
        <v>164</v>
      </c>
    </row>
    <row r="11" spans="1:22" x14ac:dyDescent="0.25">
      <c r="A11" s="10" t="s">
        <v>149</v>
      </c>
      <c r="B11" s="10" t="s">
        <v>151</v>
      </c>
      <c r="C11" s="10" t="s">
        <v>153</v>
      </c>
      <c r="D11" s="14" t="s">
        <v>119</v>
      </c>
      <c r="E11" s="11">
        <v>7</v>
      </c>
      <c r="F11" s="14" t="s">
        <v>116</v>
      </c>
      <c r="G11" s="14" t="s">
        <v>126</v>
      </c>
      <c r="H11" s="11">
        <v>21</v>
      </c>
      <c r="I11" s="11">
        <v>3</v>
      </c>
      <c r="J11" s="11">
        <v>2</v>
      </c>
      <c r="K11" s="11" t="s">
        <v>116</v>
      </c>
      <c r="L11" s="11" t="s">
        <v>116</v>
      </c>
      <c r="M11" s="11">
        <v>1</v>
      </c>
      <c r="N11" s="11">
        <v>5</v>
      </c>
      <c r="O11" s="11">
        <v>52.5</v>
      </c>
      <c r="P11" s="11">
        <v>56.7</v>
      </c>
      <c r="Q11" s="11">
        <v>82.9</v>
      </c>
      <c r="R11" s="11">
        <v>0.02</v>
      </c>
      <c r="S11" s="11">
        <v>0.2</v>
      </c>
      <c r="U11" s="18" t="s">
        <v>154</v>
      </c>
      <c r="V11" s="1" t="s">
        <v>165</v>
      </c>
    </row>
    <row r="12" spans="1:22" x14ac:dyDescent="0.25">
      <c r="A12" s="10" t="s">
        <v>149</v>
      </c>
      <c r="B12" s="10" t="s">
        <v>151</v>
      </c>
      <c r="C12" s="10" t="s">
        <v>153</v>
      </c>
      <c r="D12" s="14" t="s">
        <v>128</v>
      </c>
      <c r="E12" s="11">
        <v>21</v>
      </c>
      <c r="F12" s="14" t="s">
        <v>116</v>
      </c>
      <c r="G12" s="14" t="s">
        <v>129</v>
      </c>
      <c r="H12" s="11">
        <v>21</v>
      </c>
      <c r="I12" s="11">
        <v>10</v>
      </c>
      <c r="J12" s="11">
        <v>10</v>
      </c>
      <c r="K12" s="11" t="s">
        <v>116</v>
      </c>
      <c r="L12" s="11" t="s">
        <v>116</v>
      </c>
      <c r="M12" s="11">
        <v>6</v>
      </c>
      <c r="N12" s="11">
        <v>14</v>
      </c>
      <c r="O12" s="11">
        <v>29.4</v>
      </c>
      <c r="P12" s="11">
        <v>24.3</v>
      </c>
      <c r="Q12" s="11">
        <v>38.9</v>
      </c>
      <c r="R12" s="11">
        <v>0.1</v>
      </c>
      <c r="S12" s="11">
        <v>0.2</v>
      </c>
      <c r="U12" s="18" t="s">
        <v>154</v>
      </c>
      <c r="V12" s="1" t="s">
        <v>166</v>
      </c>
    </row>
    <row r="13" spans="1:22" x14ac:dyDescent="0.25">
      <c r="A13" s="10" t="s">
        <v>149</v>
      </c>
      <c r="B13" s="10" t="s">
        <v>151</v>
      </c>
      <c r="C13" s="10" t="s">
        <v>153</v>
      </c>
      <c r="D13" s="14" t="s">
        <v>116</v>
      </c>
      <c r="E13" s="11" t="s">
        <v>116</v>
      </c>
      <c r="F13" s="14" t="s">
        <v>130</v>
      </c>
      <c r="G13" s="14" t="s">
        <v>116</v>
      </c>
      <c r="H13" s="11">
        <v>21</v>
      </c>
      <c r="I13" s="11">
        <v>12</v>
      </c>
      <c r="J13" s="11" t="s">
        <v>116</v>
      </c>
      <c r="K13" s="11">
        <v>5</v>
      </c>
      <c r="L13" s="11">
        <v>16</v>
      </c>
      <c r="M13" s="11" t="s">
        <v>116</v>
      </c>
      <c r="N13" s="11" t="s">
        <v>116</v>
      </c>
      <c r="O13" s="11">
        <v>6.2</v>
      </c>
      <c r="P13" s="11">
        <v>3.7</v>
      </c>
      <c r="Q13" s="11">
        <v>6.7</v>
      </c>
      <c r="R13" s="11">
        <v>0.14000000000000001</v>
      </c>
      <c r="S13" s="11">
        <v>0.2</v>
      </c>
      <c r="U13" s="18" t="s">
        <v>154</v>
      </c>
      <c r="V13" s="1" t="s">
        <v>167</v>
      </c>
    </row>
    <row r="14" spans="1:22" x14ac:dyDescent="0.25">
      <c r="A14" s="10" t="s">
        <v>149</v>
      </c>
      <c r="B14" s="10" t="s">
        <v>151</v>
      </c>
      <c r="C14" s="10" t="s">
        <v>153</v>
      </c>
      <c r="D14" s="14" t="s">
        <v>116</v>
      </c>
      <c r="E14" s="11" t="s">
        <v>116</v>
      </c>
      <c r="F14" s="14" t="s">
        <v>131</v>
      </c>
      <c r="G14" s="14" t="s">
        <v>116</v>
      </c>
      <c r="H14" s="11">
        <v>21</v>
      </c>
      <c r="I14" s="11">
        <v>7</v>
      </c>
      <c r="J14" s="11" t="s">
        <v>116</v>
      </c>
      <c r="K14" s="11">
        <v>21</v>
      </c>
      <c r="L14" s="11">
        <v>10</v>
      </c>
      <c r="M14" s="11" t="s">
        <v>116</v>
      </c>
      <c r="N14" s="11" t="s">
        <v>116</v>
      </c>
      <c r="O14" s="11">
        <v>5.6</v>
      </c>
      <c r="P14" s="11">
        <v>5.4</v>
      </c>
      <c r="Q14" s="11">
        <v>8.1999999999999993</v>
      </c>
      <c r="R14" s="11">
        <v>0</v>
      </c>
      <c r="S14" s="11">
        <v>0.2</v>
      </c>
      <c r="U14" s="18" t="s">
        <v>154</v>
      </c>
      <c r="V14" s="1" t="s">
        <v>168</v>
      </c>
    </row>
    <row r="15" spans="1:22" x14ac:dyDescent="0.25">
      <c r="A15" s="10" t="s">
        <v>149</v>
      </c>
      <c r="B15" s="10" t="s">
        <v>151</v>
      </c>
      <c r="C15" s="10" t="s">
        <v>153</v>
      </c>
      <c r="D15" s="14" t="s">
        <v>116</v>
      </c>
      <c r="E15" s="11" t="s">
        <v>116</v>
      </c>
      <c r="F15" s="14" t="s">
        <v>132</v>
      </c>
      <c r="G15" s="14" t="s">
        <v>116</v>
      </c>
      <c r="H15" s="11">
        <v>21</v>
      </c>
      <c r="I15" s="11">
        <v>1</v>
      </c>
      <c r="J15" s="11" t="s">
        <v>116</v>
      </c>
      <c r="K15" s="11">
        <v>20</v>
      </c>
      <c r="L15" s="11">
        <v>1</v>
      </c>
      <c r="M15" s="11" t="s">
        <v>116</v>
      </c>
      <c r="N15" s="11" t="s">
        <v>116</v>
      </c>
      <c r="O15" s="11">
        <v>0.5</v>
      </c>
      <c r="P15" s="11">
        <v>0.3</v>
      </c>
      <c r="Q15" s="11">
        <v>0.5</v>
      </c>
      <c r="R15" s="11">
        <v>0.23</v>
      </c>
      <c r="S15" s="11">
        <v>0.2</v>
      </c>
      <c r="U15" s="18" t="s">
        <v>154</v>
      </c>
      <c r="V15" s="1" t="s">
        <v>169</v>
      </c>
    </row>
    <row r="16" spans="1:22" x14ac:dyDescent="0.25">
      <c r="A16" s="10" t="s">
        <v>149</v>
      </c>
      <c r="B16" s="10" t="s">
        <v>151</v>
      </c>
      <c r="C16" s="10" t="s">
        <v>153</v>
      </c>
      <c r="D16" s="14" t="s">
        <v>133</v>
      </c>
      <c r="E16" s="11">
        <v>1</v>
      </c>
      <c r="F16" s="14" t="s">
        <v>116</v>
      </c>
      <c r="G16" s="14" t="s">
        <v>134</v>
      </c>
      <c r="H16" s="11">
        <v>21</v>
      </c>
      <c r="I16" s="11">
        <v>0</v>
      </c>
      <c r="J16" s="11">
        <v>26</v>
      </c>
      <c r="K16" s="11" t="s">
        <v>116</v>
      </c>
      <c r="L16" s="11" t="s">
        <v>116</v>
      </c>
      <c r="M16" s="11">
        <v>15</v>
      </c>
      <c r="N16" s="11">
        <v>0</v>
      </c>
      <c r="O16" s="11">
        <v>0.5</v>
      </c>
      <c r="P16" s="11">
        <v>0.5</v>
      </c>
      <c r="Q16" s="11">
        <v>0.7</v>
      </c>
      <c r="R16" s="11">
        <v>0.14000000000000001</v>
      </c>
      <c r="S16" s="11">
        <v>0.2</v>
      </c>
      <c r="U16" s="18" t="s">
        <v>154</v>
      </c>
      <c r="V16" s="1" t="s">
        <v>170</v>
      </c>
    </row>
    <row r="17" spans="1:22" x14ac:dyDescent="0.25">
      <c r="A17" s="10" t="s">
        <v>149</v>
      </c>
      <c r="B17" s="10" t="s">
        <v>151</v>
      </c>
      <c r="C17" s="10" t="s">
        <v>153</v>
      </c>
      <c r="D17" s="14" t="s">
        <v>116</v>
      </c>
      <c r="E17" s="11" t="s">
        <v>116</v>
      </c>
      <c r="F17" s="14" t="s">
        <v>128</v>
      </c>
      <c r="G17" s="14" t="s">
        <v>116</v>
      </c>
      <c r="H17" s="11">
        <v>21</v>
      </c>
      <c r="I17" s="11">
        <v>3</v>
      </c>
      <c r="J17" s="11" t="s">
        <v>116</v>
      </c>
      <c r="K17" s="11">
        <v>10</v>
      </c>
      <c r="L17" s="11">
        <v>5</v>
      </c>
      <c r="M17" s="11" t="s">
        <v>116</v>
      </c>
      <c r="N17" s="11" t="s">
        <v>116</v>
      </c>
      <c r="O17" s="11">
        <v>1.7</v>
      </c>
      <c r="P17" s="11">
        <v>1.2</v>
      </c>
      <c r="Q17" s="11">
        <v>2</v>
      </c>
      <c r="R17" s="11">
        <v>0.09</v>
      </c>
      <c r="S17" s="11">
        <v>0.2</v>
      </c>
      <c r="T17" s="11">
        <v>-4.1000000000000002E-2</v>
      </c>
      <c r="U17" s="18" t="s">
        <v>154</v>
      </c>
      <c r="V17" s="1" t="s">
        <v>171</v>
      </c>
    </row>
    <row r="18" spans="1:22" x14ac:dyDescent="0.25">
      <c r="A18" s="10" t="s">
        <v>149</v>
      </c>
      <c r="B18" s="10" t="s">
        <v>151</v>
      </c>
      <c r="C18" s="10" t="s">
        <v>153</v>
      </c>
      <c r="D18" s="14" t="s">
        <v>125</v>
      </c>
      <c r="E18" s="11">
        <v>20</v>
      </c>
      <c r="F18" s="14" t="s">
        <v>116</v>
      </c>
      <c r="G18" s="14" t="s">
        <v>126</v>
      </c>
      <c r="H18" s="11">
        <v>21</v>
      </c>
      <c r="I18" s="11">
        <v>10</v>
      </c>
      <c r="J18" s="11">
        <v>3</v>
      </c>
      <c r="K18" s="11" t="s">
        <v>116</v>
      </c>
      <c r="L18" s="11" t="s">
        <v>116</v>
      </c>
      <c r="M18" s="11">
        <v>1</v>
      </c>
      <c r="N18" s="11">
        <v>13</v>
      </c>
      <c r="O18" s="11">
        <v>93.3</v>
      </c>
      <c r="P18" s="11">
        <v>48.4</v>
      </c>
      <c r="Q18" s="11">
        <v>95</v>
      </c>
      <c r="R18" s="11">
        <v>0.19</v>
      </c>
      <c r="S18" s="11">
        <v>0.2</v>
      </c>
      <c r="U18" s="18" t="s">
        <v>154</v>
      </c>
      <c r="V18" s="1" t="s">
        <v>172</v>
      </c>
    </row>
    <row r="19" spans="1:22" x14ac:dyDescent="0.25">
      <c r="A19" s="10" t="s">
        <v>149</v>
      </c>
      <c r="B19" s="10" t="s">
        <v>151</v>
      </c>
      <c r="C19" s="10" t="s">
        <v>153</v>
      </c>
      <c r="D19" s="14" t="s">
        <v>129</v>
      </c>
      <c r="E19" s="11">
        <v>14</v>
      </c>
      <c r="F19" s="14" t="s">
        <v>116</v>
      </c>
      <c r="G19" s="14" t="s">
        <v>125</v>
      </c>
      <c r="H19" s="11">
        <v>21</v>
      </c>
      <c r="I19" s="11">
        <v>7</v>
      </c>
      <c r="J19" s="11">
        <v>6</v>
      </c>
      <c r="K19" s="11" t="s">
        <v>116</v>
      </c>
      <c r="L19" s="11" t="s">
        <v>116</v>
      </c>
      <c r="M19" s="11">
        <v>3</v>
      </c>
      <c r="N19" s="11">
        <v>9</v>
      </c>
      <c r="O19" s="11">
        <v>33.799999999999997</v>
      </c>
      <c r="P19" s="11">
        <v>33.200000000000003</v>
      </c>
      <c r="Q19" s="11">
        <v>50</v>
      </c>
      <c r="R19" s="11">
        <v>0.11</v>
      </c>
      <c r="S19" s="11">
        <v>0.2</v>
      </c>
      <c r="T19" s="11">
        <v>3.5999999999999997E-2</v>
      </c>
      <c r="U19" s="18" t="s">
        <v>154</v>
      </c>
      <c r="V19" s="1" t="s">
        <v>173</v>
      </c>
    </row>
    <row r="20" spans="1:22" x14ac:dyDescent="0.25">
      <c r="A20" s="10" t="s">
        <v>149</v>
      </c>
      <c r="B20" s="10" t="s">
        <v>151</v>
      </c>
      <c r="C20" s="10" t="s">
        <v>153</v>
      </c>
      <c r="D20" s="14" t="s">
        <v>135</v>
      </c>
      <c r="E20" s="11">
        <v>8</v>
      </c>
      <c r="F20" s="14" t="s">
        <v>116</v>
      </c>
      <c r="G20" s="14" t="s">
        <v>136</v>
      </c>
      <c r="H20" s="11">
        <v>21</v>
      </c>
      <c r="I20" s="11">
        <v>4</v>
      </c>
      <c r="J20" s="11">
        <v>30</v>
      </c>
      <c r="K20" s="11" t="s">
        <v>116</v>
      </c>
      <c r="L20" s="11" t="s">
        <v>116</v>
      </c>
      <c r="M20" s="11">
        <v>18</v>
      </c>
      <c r="N20" s="11">
        <v>5</v>
      </c>
      <c r="O20" s="11">
        <v>3.7</v>
      </c>
      <c r="P20" s="11">
        <v>3</v>
      </c>
      <c r="Q20" s="11">
        <v>4.8</v>
      </c>
      <c r="R20" s="11">
        <v>0.24</v>
      </c>
      <c r="S20" s="11">
        <v>0.2</v>
      </c>
      <c r="T20" s="11">
        <v>-0.03</v>
      </c>
      <c r="U20" s="18" t="s">
        <v>154</v>
      </c>
      <c r="V20" s="1" t="s">
        <v>174</v>
      </c>
    </row>
    <row r="21" spans="1:22" x14ac:dyDescent="0.25">
      <c r="A21" s="10" t="s">
        <v>149</v>
      </c>
      <c r="B21" s="10" t="s">
        <v>151</v>
      </c>
      <c r="C21" s="10" t="s">
        <v>153</v>
      </c>
      <c r="D21" s="14" t="s">
        <v>133</v>
      </c>
      <c r="E21" s="11">
        <v>4</v>
      </c>
      <c r="F21" s="14" t="s">
        <v>116</v>
      </c>
      <c r="G21" s="14" t="s">
        <v>134</v>
      </c>
      <c r="H21" s="11">
        <v>21</v>
      </c>
      <c r="I21" s="11">
        <v>2</v>
      </c>
      <c r="J21" s="11">
        <v>26</v>
      </c>
      <c r="K21" s="11" t="s">
        <v>116</v>
      </c>
      <c r="L21" s="11" t="s">
        <v>116</v>
      </c>
      <c r="M21" s="11">
        <v>15</v>
      </c>
      <c r="N21" s="11">
        <v>2</v>
      </c>
      <c r="O21" s="11">
        <v>2.1</v>
      </c>
      <c r="P21" s="11">
        <v>2.2000000000000002</v>
      </c>
      <c r="Q21" s="11">
        <v>3.2</v>
      </c>
      <c r="R21" s="11">
        <v>0.1</v>
      </c>
      <c r="S21" s="11">
        <v>0.2</v>
      </c>
      <c r="U21" s="18" t="s">
        <v>154</v>
      </c>
      <c r="V21" s="1" t="s">
        <v>175</v>
      </c>
    </row>
    <row r="22" spans="1:22" x14ac:dyDescent="0.25">
      <c r="A22" s="10" t="s">
        <v>149</v>
      </c>
      <c r="B22" s="10" t="s">
        <v>151</v>
      </c>
      <c r="C22" s="10" t="s">
        <v>153</v>
      </c>
      <c r="D22" s="14" t="s">
        <v>116</v>
      </c>
      <c r="E22" s="11" t="s">
        <v>116</v>
      </c>
      <c r="F22" s="14" t="s">
        <v>131</v>
      </c>
      <c r="G22" s="14" t="s">
        <v>116</v>
      </c>
      <c r="H22" s="11">
        <v>21</v>
      </c>
      <c r="I22" s="11">
        <v>1</v>
      </c>
      <c r="J22" s="11" t="s">
        <v>116</v>
      </c>
      <c r="K22" s="11">
        <v>21</v>
      </c>
      <c r="L22" s="11">
        <v>2</v>
      </c>
      <c r="M22" s="11" t="s">
        <v>116</v>
      </c>
      <c r="N22" s="11" t="s">
        <v>116</v>
      </c>
      <c r="O22" s="11">
        <v>0.8</v>
      </c>
      <c r="P22" s="11">
        <v>0.3</v>
      </c>
      <c r="Q22" s="11">
        <v>0.7</v>
      </c>
      <c r="R22" s="11">
        <v>0.02</v>
      </c>
      <c r="S22" s="11">
        <v>0.2</v>
      </c>
      <c r="U22" s="18" t="s">
        <v>154</v>
      </c>
      <c r="V22" s="1" t="s">
        <v>176</v>
      </c>
    </row>
    <row r="23" spans="1:22" x14ac:dyDescent="0.25">
      <c r="A23" s="10" t="s">
        <v>149</v>
      </c>
      <c r="B23" s="10" t="s">
        <v>151</v>
      </c>
      <c r="C23" s="10" t="s">
        <v>153</v>
      </c>
      <c r="D23" s="14" t="s">
        <v>125</v>
      </c>
      <c r="E23" s="11">
        <v>0</v>
      </c>
      <c r="F23" s="14" t="s">
        <v>116</v>
      </c>
      <c r="G23" s="14" t="s">
        <v>126</v>
      </c>
      <c r="H23" s="11">
        <v>21</v>
      </c>
      <c r="I23" s="11">
        <v>0</v>
      </c>
      <c r="J23" s="11">
        <v>3</v>
      </c>
      <c r="K23" s="11" t="s">
        <v>116</v>
      </c>
      <c r="L23" s="11" t="s">
        <v>116</v>
      </c>
      <c r="M23" s="11">
        <v>1</v>
      </c>
      <c r="N23" s="11">
        <v>0</v>
      </c>
      <c r="O23" s="11">
        <v>0</v>
      </c>
      <c r="P23" s="11">
        <v>0</v>
      </c>
      <c r="Q23" s="11">
        <v>0</v>
      </c>
      <c r="R23" s="11">
        <v>0.15</v>
      </c>
      <c r="S23" s="11">
        <v>0.2</v>
      </c>
      <c r="T23" s="11">
        <v>3.7999999999999999E-2</v>
      </c>
      <c r="U23" s="18" t="s">
        <v>154</v>
      </c>
      <c r="V23" s="1" t="s">
        <v>177</v>
      </c>
    </row>
    <row r="24" spans="1:22" x14ac:dyDescent="0.25">
      <c r="A24" s="10" t="s">
        <v>149</v>
      </c>
      <c r="B24" s="10" t="s">
        <v>151</v>
      </c>
      <c r="C24" s="10" t="s">
        <v>153</v>
      </c>
      <c r="D24" s="14" t="s">
        <v>137</v>
      </c>
      <c r="E24" s="11">
        <v>5</v>
      </c>
      <c r="F24" s="14" t="s">
        <v>116</v>
      </c>
      <c r="G24" s="14" t="s">
        <v>134</v>
      </c>
      <c r="H24" s="11">
        <v>21</v>
      </c>
      <c r="I24" s="11">
        <v>2</v>
      </c>
      <c r="J24" s="11">
        <v>25</v>
      </c>
      <c r="K24" s="11" t="s">
        <v>116</v>
      </c>
      <c r="L24" s="11" t="s">
        <v>116</v>
      </c>
      <c r="M24" s="11">
        <v>15</v>
      </c>
      <c r="N24" s="11">
        <v>3</v>
      </c>
      <c r="O24" s="11">
        <v>3</v>
      </c>
      <c r="P24" s="11">
        <v>3.3</v>
      </c>
      <c r="Q24" s="11">
        <v>4.7</v>
      </c>
      <c r="R24" s="11">
        <v>0.04</v>
      </c>
      <c r="S24" s="11">
        <v>0.2</v>
      </c>
      <c r="U24" s="18" t="s">
        <v>154</v>
      </c>
      <c r="V24" s="1" t="s">
        <v>178</v>
      </c>
    </row>
    <row r="25" spans="1:22" x14ac:dyDescent="0.25">
      <c r="A25" s="10" t="s">
        <v>149</v>
      </c>
      <c r="B25" s="10" t="s">
        <v>151</v>
      </c>
      <c r="C25" s="10" t="s">
        <v>153</v>
      </c>
      <c r="D25" s="14" t="s">
        <v>116</v>
      </c>
      <c r="E25" s="11" t="s">
        <v>116</v>
      </c>
      <c r="F25" s="14" t="s">
        <v>138</v>
      </c>
      <c r="G25" s="14" t="s">
        <v>116</v>
      </c>
      <c r="H25" s="11">
        <v>21</v>
      </c>
      <c r="I25" s="11">
        <v>4</v>
      </c>
      <c r="J25" s="11" t="s">
        <v>116</v>
      </c>
      <c r="K25" s="11">
        <v>7</v>
      </c>
      <c r="L25" s="11">
        <v>6</v>
      </c>
      <c r="M25" s="11" t="s">
        <v>116</v>
      </c>
      <c r="N25" s="11" t="s">
        <v>116</v>
      </c>
      <c r="O25" s="11">
        <v>3</v>
      </c>
      <c r="P25" s="11">
        <v>2.2000000000000002</v>
      </c>
      <c r="Q25" s="11">
        <v>3.6</v>
      </c>
      <c r="R25" s="11">
        <v>0.19</v>
      </c>
      <c r="S25" s="11">
        <v>0.2</v>
      </c>
      <c r="U25" s="18" t="s">
        <v>154</v>
      </c>
      <c r="V25" s="1" t="s">
        <v>179</v>
      </c>
    </row>
    <row r="26" spans="1:22" x14ac:dyDescent="0.25">
      <c r="A26" s="10" t="s">
        <v>149</v>
      </c>
      <c r="B26" s="10" t="s">
        <v>151</v>
      </c>
      <c r="C26" s="10" t="s">
        <v>153</v>
      </c>
      <c r="D26" s="14" t="s">
        <v>116</v>
      </c>
      <c r="E26" s="11" t="s">
        <v>116</v>
      </c>
      <c r="F26" s="14" t="s">
        <v>139</v>
      </c>
      <c r="G26" s="14" t="s">
        <v>116</v>
      </c>
      <c r="H26" s="11">
        <v>21</v>
      </c>
      <c r="I26" s="11">
        <v>9</v>
      </c>
      <c r="J26" s="11" t="s">
        <v>116</v>
      </c>
      <c r="K26" s="11">
        <v>0</v>
      </c>
      <c r="L26" s="11">
        <v>13</v>
      </c>
      <c r="M26" s="11" t="s">
        <v>116</v>
      </c>
      <c r="N26" s="11" t="s">
        <v>116</v>
      </c>
      <c r="O26" s="11">
        <v>8.8000000000000007</v>
      </c>
      <c r="P26" s="11">
        <v>8.8000000000000007</v>
      </c>
      <c r="Q26" s="11">
        <v>13.2</v>
      </c>
      <c r="R26" s="11">
        <v>7.0000000000000007E-2</v>
      </c>
      <c r="S26" s="11">
        <v>0.2</v>
      </c>
      <c r="U26" s="18" t="s">
        <v>154</v>
      </c>
      <c r="V26" s="1" t="s">
        <v>180</v>
      </c>
    </row>
    <row r="27" spans="1:22" x14ac:dyDescent="0.25">
      <c r="A27" s="10" t="s">
        <v>149</v>
      </c>
      <c r="B27" s="10" t="s">
        <v>151</v>
      </c>
      <c r="C27" s="10" t="s">
        <v>153</v>
      </c>
      <c r="D27" s="14" t="s">
        <v>116</v>
      </c>
      <c r="E27" s="11" t="s">
        <v>116</v>
      </c>
      <c r="F27" s="14" t="s">
        <v>120</v>
      </c>
      <c r="G27" s="14" t="s">
        <v>116</v>
      </c>
      <c r="H27" s="11">
        <v>21</v>
      </c>
      <c r="I27" s="11">
        <v>9</v>
      </c>
      <c r="J27" s="11" t="s">
        <v>116</v>
      </c>
      <c r="K27" s="11">
        <v>14</v>
      </c>
      <c r="L27" s="11">
        <v>12</v>
      </c>
      <c r="M27" s="11" t="s">
        <v>116</v>
      </c>
      <c r="N27" s="11" t="s">
        <v>116</v>
      </c>
      <c r="O27" s="11">
        <v>7.8</v>
      </c>
      <c r="P27" s="11">
        <v>5.4</v>
      </c>
      <c r="Q27" s="11">
        <v>9.1999999999999993</v>
      </c>
      <c r="R27" s="11">
        <v>0.22</v>
      </c>
      <c r="S27" s="11">
        <v>0.2</v>
      </c>
      <c r="U27" s="18" t="s">
        <v>154</v>
      </c>
      <c r="V27" s="1" t="s">
        <v>181</v>
      </c>
    </row>
    <row r="28" spans="1:22" x14ac:dyDescent="0.25">
      <c r="A28" s="10" t="s">
        <v>149</v>
      </c>
      <c r="B28" s="10" t="s">
        <v>151</v>
      </c>
      <c r="C28" s="10" t="s">
        <v>153</v>
      </c>
      <c r="D28" s="14" t="s">
        <v>136</v>
      </c>
      <c r="E28" s="11">
        <v>7</v>
      </c>
      <c r="F28" s="14" t="s">
        <v>116</v>
      </c>
      <c r="G28" s="14" t="s">
        <v>128</v>
      </c>
      <c r="H28" s="11">
        <v>21</v>
      </c>
      <c r="I28" s="11">
        <v>3</v>
      </c>
      <c r="J28" s="11">
        <v>18</v>
      </c>
      <c r="K28" s="11" t="s">
        <v>116</v>
      </c>
      <c r="L28" s="11" t="s">
        <v>116</v>
      </c>
      <c r="M28" s="11">
        <v>10</v>
      </c>
      <c r="N28" s="11">
        <v>4</v>
      </c>
      <c r="O28" s="11">
        <v>5.4</v>
      </c>
      <c r="P28" s="11">
        <v>4.5</v>
      </c>
      <c r="Q28" s="11">
        <v>7.1</v>
      </c>
      <c r="R28" s="11">
        <v>0.15</v>
      </c>
      <c r="S28" s="11">
        <v>0.2</v>
      </c>
      <c r="T28" s="11">
        <v>2.8000000000000001E-2</v>
      </c>
      <c r="U28" s="18" t="s">
        <v>154</v>
      </c>
      <c r="V28" s="1" t="s">
        <v>182</v>
      </c>
    </row>
    <row r="29" spans="1:22" x14ac:dyDescent="0.25">
      <c r="A29" s="10" t="s">
        <v>149</v>
      </c>
      <c r="B29" s="10" t="s">
        <v>151</v>
      </c>
      <c r="C29" s="10" t="s">
        <v>153</v>
      </c>
      <c r="D29" s="14" t="s">
        <v>116</v>
      </c>
      <c r="E29" s="11" t="s">
        <v>116</v>
      </c>
      <c r="F29" s="14" t="s">
        <v>117</v>
      </c>
      <c r="G29" s="14" t="s">
        <v>116</v>
      </c>
      <c r="H29" s="11">
        <v>21</v>
      </c>
      <c r="I29" s="11">
        <v>30</v>
      </c>
      <c r="J29" s="11" t="s">
        <v>116</v>
      </c>
      <c r="K29" s="11">
        <v>19</v>
      </c>
      <c r="L29" s="11">
        <v>40</v>
      </c>
      <c r="M29" s="11" t="s">
        <v>116</v>
      </c>
      <c r="N29" s="11" t="s">
        <v>116</v>
      </c>
      <c r="O29" s="11">
        <v>24.9</v>
      </c>
      <c r="P29" s="11">
        <v>23.2</v>
      </c>
      <c r="Q29" s="11">
        <v>35.6</v>
      </c>
      <c r="R29" s="11">
        <v>0.1</v>
      </c>
      <c r="S29" s="11">
        <v>0.2</v>
      </c>
      <c r="U29" s="18" t="s">
        <v>154</v>
      </c>
      <c r="V29" s="1" t="s">
        <v>183</v>
      </c>
    </row>
    <row r="30" spans="1:22" x14ac:dyDescent="0.25">
      <c r="A30" s="10" t="s">
        <v>149</v>
      </c>
      <c r="B30" s="10" t="s">
        <v>151</v>
      </c>
      <c r="C30" s="10" t="s">
        <v>153</v>
      </c>
      <c r="D30" s="14" t="s">
        <v>116</v>
      </c>
      <c r="E30" s="11" t="s">
        <v>116</v>
      </c>
      <c r="F30" s="14" t="s">
        <v>121</v>
      </c>
      <c r="G30" s="14" t="s">
        <v>116</v>
      </c>
      <c r="H30" s="11">
        <v>21</v>
      </c>
      <c r="I30" s="11">
        <v>31</v>
      </c>
      <c r="J30" s="11" t="s">
        <v>116</v>
      </c>
      <c r="K30" s="11">
        <v>8</v>
      </c>
      <c r="L30" s="11">
        <v>41</v>
      </c>
      <c r="M30" s="11" t="s">
        <v>116</v>
      </c>
      <c r="N30" s="11" t="s">
        <v>116</v>
      </c>
      <c r="O30" s="11">
        <v>15.2</v>
      </c>
      <c r="P30" s="11">
        <v>14.7</v>
      </c>
      <c r="Q30" s="11">
        <v>22.3</v>
      </c>
      <c r="R30" s="11">
        <v>0.08</v>
      </c>
      <c r="S30" s="11">
        <v>0.2</v>
      </c>
      <c r="U30" s="18" t="s">
        <v>154</v>
      </c>
      <c r="V30" s="1" t="s">
        <v>184</v>
      </c>
    </row>
    <row r="31" spans="1:22" x14ac:dyDescent="0.25">
      <c r="A31" s="10" t="s">
        <v>149</v>
      </c>
      <c r="B31" s="10" t="s">
        <v>151</v>
      </c>
      <c r="C31" s="10" t="s">
        <v>153</v>
      </c>
      <c r="D31" s="14" t="s">
        <v>134</v>
      </c>
      <c r="E31" s="11">
        <v>107</v>
      </c>
      <c r="F31" s="14" t="s">
        <v>116</v>
      </c>
      <c r="G31" s="14" t="s">
        <v>123</v>
      </c>
      <c r="H31" s="11">
        <v>21</v>
      </c>
      <c r="I31" s="11">
        <v>53</v>
      </c>
      <c r="J31" s="11">
        <v>15</v>
      </c>
      <c r="K31" s="11" t="s">
        <v>116</v>
      </c>
      <c r="L31" s="11" t="s">
        <v>116</v>
      </c>
      <c r="M31" s="11">
        <v>9</v>
      </c>
      <c r="N31" s="11">
        <v>71</v>
      </c>
      <c r="O31" s="11">
        <v>99.8</v>
      </c>
      <c r="P31" s="11">
        <v>42.5</v>
      </c>
      <c r="Q31" s="11">
        <v>92.3</v>
      </c>
      <c r="R31" s="11">
        <v>7.0000000000000007E-2</v>
      </c>
      <c r="S31" s="11">
        <v>0.2</v>
      </c>
      <c r="U31" s="18" t="s">
        <v>154</v>
      </c>
      <c r="V31" s="1" t="s">
        <v>185</v>
      </c>
    </row>
    <row r="32" spans="1:22" x14ac:dyDescent="0.25">
      <c r="A32" s="10" t="s">
        <v>149</v>
      </c>
      <c r="B32" s="10" t="s">
        <v>151</v>
      </c>
      <c r="C32" s="10" t="s">
        <v>153</v>
      </c>
      <c r="D32" s="14" t="s">
        <v>116</v>
      </c>
      <c r="E32" s="11" t="s">
        <v>116</v>
      </c>
      <c r="F32" s="14" t="s">
        <v>140</v>
      </c>
      <c r="G32" s="14" t="s">
        <v>116</v>
      </c>
      <c r="H32" s="11">
        <v>21</v>
      </c>
      <c r="I32" s="11">
        <v>12</v>
      </c>
      <c r="J32" s="11" t="s">
        <v>116</v>
      </c>
      <c r="K32" s="11">
        <v>23</v>
      </c>
      <c r="L32" s="11">
        <v>16</v>
      </c>
      <c r="M32" s="11" t="s">
        <v>116</v>
      </c>
      <c r="N32" s="11" t="s">
        <v>116</v>
      </c>
      <c r="O32" s="11">
        <v>7.1</v>
      </c>
      <c r="P32" s="11">
        <v>5.3</v>
      </c>
      <c r="Q32" s="11">
        <v>8.6999999999999993</v>
      </c>
      <c r="R32" s="11">
        <v>0.14000000000000001</v>
      </c>
      <c r="S32" s="11">
        <v>0.2</v>
      </c>
      <c r="U32" s="18" t="s">
        <v>154</v>
      </c>
      <c r="V32" s="1" t="s">
        <v>186</v>
      </c>
    </row>
    <row r="33" spans="1:22" x14ac:dyDescent="0.25">
      <c r="A33" s="10" t="s">
        <v>149</v>
      </c>
      <c r="B33" s="10" t="s">
        <v>151</v>
      </c>
      <c r="C33" s="10" t="s">
        <v>153</v>
      </c>
      <c r="D33" s="14" t="s">
        <v>116</v>
      </c>
      <c r="E33" s="11" t="s">
        <v>116</v>
      </c>
      <c r="F33" s="14" t="s">
        <v>141</v>
      </c>
      <c r="G33" s="14" t="s">
        <v>116</v>
      </c>
      <c r="H33" s="11">
        <v>21</v>
      </c>
      <c r="I33" s="11">
        <v>25</v>
      </c>
      <c r="J33" s="11" t="s">
        <v>116</v>
      </c>
      <c r="K33" s="11">
        <v>17</v>
      </c>
      <c r="L33" s="11">
        <v>34</v>
      </c>
      <c r="M33" s="11" t="s">
        <v>116</v>
      </c>
      <c r="N33" s="11" t="s">
        <v>116</v>
      </c>
      <c r="O33" s="11">
        <v>18.399999999999999</v>
      </c>
      <c r="P33" s="11">
        <v>20.5</v>
      </c>
      <c r="Q33" s="11">
        <v>29.7</v>
      </c>
      <c r="R33" s="11">
        <v>0.1</v>
      </c>
      <c r="S33" s="11">
        <v>0.2</v>
      </c>
      <c r="U33" s="18" t="s">
        <v>154</v>
      </c>
      <c r="V33" s="1" t="s">
        <v>187</v>
      </c>
    </row>
    <row r="34" spans="1:22" x14ac:dyDescent="0.25">
      <c r="A34" s="10" t="s">
        <v>149</v>
      </c>
      <c r="B34" s="10" t="s">
        <v>151</v>
      </c>
      <c r="C34" s="10" t="s">
        <v>153</v>
      </c>
      <c r="D34" s="14" t="s">
        <v>137</v>
      </c>
      <c r="E34" s="11">
        <v>74</v>
      </c>
      <c r="F34" s="14" t="s">
        <v>116</v>
      </c>
      <c r="G34" s="14" t="s">
        <v>134</v>
      </c>
      <c r="H34" s="11">
        <v>21</v>
      </c>
      <c r="I34" s="11">
        <v>37</v>
      </c>
      <c r="J34" s="11">
        <v>25</v>
      </c>
      <c r="K34" s="11" t="s">
        <v>116</v>
      </c>
      <c r="L34" s="11" t="s">
        <v>116</v>
      </c>
      <c r="M34" s="11">
        <v>15</v>
      </c>
      <c r="N34" s="11">
        <v>49</v>
      </c>
      <c r="O34" s="11">
        <v>41.4</v>
      </c>
      <c r="P34" s="11">
        <v>35.1</v>
      </c>
      <c r="Q34" s="11">
        <v>55.7</v>
      </c>
      <c r="R34" s="11">
        <v>0.09</v>
      </c>
      <c r="S34" s="11">
        <v>0.2</v>
      </c>
      <c r="U34" s="18" t="s">
        <v>154</v>
      </c>
      <c r="V34" s="1" t="s">
        <v>188</v>
      </c>
    </row>
    <row r="35" spans="1:22" x14ac:dyDescent="0.25">
      <c r="A35" s="10" t="s">
        <v>149</v>
      </c>
      <c r="B35" s="10" t="s">
        <v>151</v>
      </c>
      <c r="C35" s="10" t="s">
        <v>153</v>
      </c>
      <c r="D35" s="14" t="s">
        <v>136</v>
      </c>
      <c r="E35" s="11">
        <v>84</v>
      </c>
      <c r="F35" s="14" t="s">
        <v>116</v>
      </c>
      <c r="G35" s="14" t="s">
        <v>128</v>
      </c>
      <c r="H35" s="11">
        <v>21</v>
      </c>
      <c r="I35" s="11">
        <v>42</v>
      </c>
      <c r="J35" s="11">
        <v>18</v>
      </c>
      <c r="K35" s="11" t="s">
        <v>116</v>
      </c>
      <c r="L35" s="11" t="s">
        <v>116</v>
      </c>
      <c r="M35" s="11">
        <v>10</v>
      </c>
      <c r="N35" s="11">
        <v>56</v>
      </c>
      <c r="O35" s="11">
        <v>65.3</v>
      </c>
      <c r="P35" s="11">
        <v>62.6</v>
      </c>
      <c r="Q35" s="11">
        <v>95.2</v>
      </c>
      <c r="R35" s="11">
        <v>0.22</v>
      </c>
      <c r="S35" s="11">
        <v>0.2</v>
      </c>
      <c r="T35" s="11">
        <v>3.7999999999999999E-2</v>
      </c>
      <c r="U35" s="18" t="s">
        <v>154</v>
      </c>
      <c r="V35" s="1" t="s">
        <v>189</v>
      </c>
    </row>
    <row r="36" spans="1:22" x14ac:dyDescent="0.25">
      <c r="A36" s="10" t="s">
        <v>149</v>
      </c>
      <c r="B36" s="10" t="s">
        <v>151</v>
      </c>
      <c r="C36" s="10" t="s">
        <v>153</v>
      </c>
      <c r="D36" s="14" t="s">
        <v>116</v>
      </c>
      <c r="E36" s="11" t="s">
        <v>116</v>
      </c>
      <c r="F36" s="14" t="s">
        <v>132</v>
      </c>
      <c r="G36" s="14" t="s">
        <v>116</v>
      </c>
      <c r="H36" s="11">
        <v>21</v>
      </c>
      <c r="I36" s="11">
        <v>88</v>
      </c>
      <c r="J36" s="11" t="s">
        <v>116</v>
      </c>
      <c r="K36" s="11">
        <v>20</v>
      </c>
      <c r="L36" s="11">
        <v>117</v>
      </c>
      <c r="M36" s="11" t="s">
        <v>116</v>
      </c>
      <c r="N36" s="11" t="s">
        <v>116</v>
      </c>
      <c r="O36" s="11">
        <v>61.6</v>
      </c>
      <c r="P36" s="11">
        <v>25.1</v>
      </c>
      <c r="Q36" s="11">
        <v>55.9</v>
      </c>
      <c r="R36" s="11">
        <v>0.21</v>
      </c>
      <c r="S36" s="11">
        <v>0.2</v>
      </c>
      <c r="U36" s="18" t="s">
        <v>154</v>
      </c>
      <c r="V36" s="1" t="s">
        <v>190</v>
      </c>
    </row>
    <row r="37" spans="1:22" x14ac:dyDescent="0.25">
      <c r="A37" s="10" t="s">
        <v>149</v>
      </c>
      <c r="B37" s="10" t="s">
        <v>151</v>
      </c>
      <c r="C37" s="10" t="s">
        <v>153</v>
      </c>
      <c r="D37" s="14" t="s">
        <v>116</v>
      </c>
      <c r="E37" s="11" t="s">
        <v>116</v>
      </c>
      <c r="F37" s="14" t="s">
        <v>131</v>
      </c>
      <c r="G37" s="14" t="s">
        <v>116</v>
      </c>
      <c r="H37" s="11">
        <v>21</v>
      </c>
      <c r="I37" s="11">
        <v>40</v>
      </c>
      <c r="J37" s="11" t="s">
        <v>116</v>
      </c>
      <c r="K37" s="11">
        <v>21</v>
      </c>
      <c r="L37" s="11">
        <v>54</v>
      </c>
      <c r="M37" s="11" t="s">
        <v>116</v>
      </c>
      <c r="N37" s="11" t="s">
        <v>116</v>
      </c>
      <c r="O37" s="11">
        <v>31.5</v>
      </c>
      <c r="P37" s="11">
        <v>12.3</v>
      </c>
      <c r="Q37" s="11">
        <v>27.9</v>
      </c>
      <c r="R37" s="11">
        <v>0.21</v>
      </c>
      <c r="S37" s="11">
        <v>0.2</v>
      </c>
      <c r="U37" s="18" t="s">
        <v>154</v>
      </c>
      <c r="V37" s="1" t="s">
        <v>191</v>
      </c>
    </row>
    <row r="38" spans="1:22" x14ac:dyDescent="0.25">
      <c r="A38" s="10" t="s">
        <v>149</v>
      </c>
      <c r="B38" s="10" t="s">
        <v>151</v>
      </c>
      <c r="C38" s="10" t="s">
        <v>153</v>
      </c>
      <c r="D38" s="14" t="s">
        <v>142</v>
      </c>
      <c r="E38" s="11">
        <v>44</v>
      </c>
      <c r="F38" s="14" t="s">
        <v>116</v>
      </c>
      <c r="G38" s="14" t="s">
        <v>138</v>
      </c>
      <c r="H38" s="11">
        <v>21</v>
      </c>
      <c r="I38" s="11">
        <v>22</v>
      </c>
      <c r="J38" s="11">
        <v>12</v>
      </c>
      <c r="K38" s="11" t="s">
        <v>116</v>
      </c>
      <c r="L38" s="11" t="s">
        <v>116</v>
      </c>
      <c r="M38" s="11">
        <v>7</v>
      </c>
      <c r="N38" s="11">
        <v>29</v>
      </c>
      <c r="O38" s="11">
        <v>51.3</v>
      </c>
      <c r="P38" s="11">
        <v>44.8</v>
      </c>
      <c r="Q38" s="11">
        <v>70.400000000000006</v>
      </c>
      <c r="R38" s="11">
        <v>0.05</v>
      </c>
      <c r="S38" s="11">
        <v>0.2</v>
      </c>
      <c r="U38" s="18" t="s">
        <v>154</v>
      </c>
      <c r="V38" s="1" t="s">
        <v>192</v>
      </c>
    </row>
    <row r="39" spans="1:22" x14ac:dyDescent="0.25">
      <c r="A39" s="10" t="s">
        <v>149</v>
      </c>
      <c r="B39" s="10" t="s">
        <v>151</v>
      </c>
      <c r="C39" s="10" t="s">
        <v>153</v>
      </c>
      <c r="D39" s="14" t="s">
        <v>116</v>
      </c>
      <c r="E39" s="11" t="s">
        <v>116</v>
      </c>
      <c r="F39" s="14" t="s">
        <v>142</v>
      </c>
      <c r="G39" s="14" t="s">
        <v>116</v>
      </c>
      <c r="H39" s="11">
        <v>21</v>
      </c>
      <c r="I39" s="11">
        <v>60</v>
      </c>
      <c r="J39" s="11" t="s">
        <v>116</v>
      </c>
      <c r="K39" s="11">
        <v>12</v>
      </c>
      <c r="L39" s="11">
        <v>80</v>
      </c>
      <c r="M39" s="11" t="s">
        <v>116</v>
      </c>
      <c r="N39" s="11" t="s">
        <v>116</v>
      </c>
      <c r="O39" s="11">
        <v>33.799999999999997</v>
      </c>
      <c r="P39" s="11">
        <v>17.399999999999999</v>
      </c>
      <c r="Q39" s="11">
        <v>34.200000000000003</v>
      </c>
      <c r="R39" s="11">
        <v>0.21</v>
      </c>
      <c r="S39" s="11">
        <v>0.2</v>
      </c>
      <c r="U39" s="18" t="s">
        <v>154</v>
      </c>
      <c r="V39" s="1" t="s">
        <v>193</v>
      </c>
    </row>
    <row r="40" spans="1:22" x14ac:dyDescent="0.25">
      <c r="A40" s="10" t="s">
        <v>149</v>
      </c>
      <c r="B40" s="10" t="s">
        <v>151</v>
      </c>
      <c r="C40" s="10" t="s">
        <v>153</v>
      </c>
      <c r="D40" s="14" t="s">
        <v>116</v>
      </c>
      <c r="E40" s="11" t="s">
        <v>116</v>
      </c>
      <c r="F40" s="14" t="s">
        <v>141</v>
      </c>
      <c r="G40" s="14" t="s">
        <v>116</v>
      </c>
      <c r="H40" s="11">
        <v>21</v>
      </c>
      <c r="I40" s="11">
        <v>22</v>
      </c>
      <c r="J40" s="11" t="s">
        <v>116</v>
      </c>
      <c r="K40" s="11">
        <v>17</v>
      </c>
      <c r="L40" s="11">
        <v>29</v>
      </c>
      <c r="M40" s="11" t="s">
        <v>116</v>
      </c>
      <c r="N40" s="11" t="s">
        <v>116</v>
      </c>
      <c r="O40" s="11">
        <v>11.1</v>
      </c>
      <c r="P40" s="11">
        <v>7.2</v>
      </c>
      <c r="Q40" s="11">
        <v>12.6</v>
      </c>
      <c r="R40" s="11">
        <v>0.04</v>
      </c>
      <c r="S40" s="11">
        <v>0.2</v>
      </c>
      <c r="U40" s="18" t="s">
        <v>154</v>
      </c>
      <c r="V40" s="1" t="s">
        <v>194</v>
      </c>
    </row>
    <row r="41" spans="1:22" x14ac:dyDescent="0.25">
      <c r="A41" s="10" t="s">
        <v>149</v>
      </c>
      <c r="B41" s="10" t="s">
        <v>151</v>
      </c>
      <c r="C41" s="10" t="s">
        <v>153</v>
      </c>
      <c r="D41" s="14" t="s">
        <v>116</v>
      </c>
      <c r="E41" s="11" t="s">
        <v>116</v>
      </c>
      <c r="F41" s="14" t="s">
        <v>119</v>
      </c>
      <c r="G41" s="14" t="s">
        <v>116</v>
      </c>
      <c r="H41" s="11">
        <v>21</v>
      </c>
      <c r="I41" s="11">
        <v>11</v>
      </c>
      <c r="J41" s="11" t="s">
        <v>116</v>
      </c>
      <c r="K41" s="11">
        <v>2</v>
      </c>
      <c r="L41" s="11">
        <v>15</v>
      </c>
      <c r="M41" s="11" t="s">
        <v>116</v>
      </c>
      <c r="N41" s="11" t="s">
        <v>116</v>
      </c>
      <c r="O41" s="11">
        <v>5.6</v>
      </c>
      <c r="P41" s="11">
        <v>4.5</v>
      </c>
      <c r="Q41" s="11">
        <v>7.3</v>
      </c>
      <c r="R41" s="11">
        <v>0.04</v>
      </c>
      <c r="S41" s="11">
        <v>0.2</v>
      </c>
      <c r="U41" s="18" t="s">
        <v>154</v>
      </c>
      <c r="V41" s="1" t="s">
        <v>195</v>
      </c>
    </row>
    <row r="42" spans="1:22" x14ac:dyDescent="0.25">
      <c r="A42" s="10" t="s">
        <v>149</v>
      </c>
      <c r="B42" s="10" t="s">
        <v>151</v>
      </c>
      <c r="C42" s="10" t="s">
        <v>153</v>
      </c>
      <c r="D42" s="14" t="s">
        <v>116</v>
      </c>
      <c r="E42" s="11" t="s">
        <v>116</v>
      </c>
      <c r="F42" s="14" t="s">
        <v>126</v>
      </c>
      <c r="G42" s="14" t="s">
        <v>116</v>
      </c>
      <c r="H42" s="11">
        <v>21</v>
      </c>
      <c r="I42" s="11">
        <v>11</v>
      </c>
      <c r="J42" s="11" t="s">
        <v>116</v>
      </c>
      <c r="K42" s="11">
        <v>1</v>
      </c>
      <c r="L42" s="11">
        <v>15</v>
      </c>
      <c r="M42" s="11" t="s">
        <v>116</v>
      </c>
      <c r="N42" s="11" t="s">
        <v>116</v>
      </c>
      <c r="O42" s="11">
        <v>7.6</v>
      </c>
      <c r="P42" s="11">
        <v>3.7</v>
      </c>
      <c r="Q42" s="11">
        <v>7.5</v>
      </c>
      <c r="R42" s="11">
        <v>0.1</v>
      </c>
      <c r="S42" s="11">
        <v>0.2</v>
      </c>
      <c r="U42" s="18" t="s">
        <v>154</v>
      </c>
      <c r="V42" s="1" t="s">
        <v>196</v>
      </c>
    </row>
    <row r="43" spans="1:22" x14ac:dyDescent="0.25">
      <c r="A43" s="10" t="s">
        <v>149</v>
      </c>
      <c r="B43" s="10" t="s">
        <v>151</v>
      </c>
      <c r="C43" s="10" t="s">
        <v>153</v>
      </c>
      <c r="D43" s="14" t="s">
        <v>119</v>
      </c>
      <c r="E43" s="11">
        <v>17</v>
      </c>
      <c r="F43" s="14" t="s">
        <v>116</v>
      </c>
      <c r="G43" s="14" t="s">
        <v>126</v>
      </c>
      <c r="H43" s="11">
        <v>21</v>
      </c>
      <c r="I43" s="11">
        <v>8</v>
      </c>
      <c r="J43" s="11">
        <v>2</v>
      </c>
      <c r="K43" s="11" t="s">
        <v>116</v>
      </c>
      <c r="L43" s="11" t="s">
        <v>116</v>
      </c>
      <c r="M43" s="11">
        <v>1</v>
      </c>
      <c r="N43" s="11">
        <v>11</v>
      </c>
      <c r="O43" s="11">
        <v>122.5</v>
      </c>
      <c r="P43" s="11">
        <v>102.7</v>
      </c>
      <c r="Q43" s="11">
        <v>163.9</v>
      </c>
      <c r="R43" s="11">
        <v>0.23</v>
      </c>
      <c r="S43" s="11">
        <v>0.2</v>
      </c>
      <c r="U43" s="18" t="s">
        <v>154</v>
      </c>
      <c r="V43" s="1" t="s">
        <v>197</v>
      </c>
    </row>
    <row r="44" spans="1:22" x14ac:dyDescent="0.25">
      <c r="A44" s="10" t="s">
        <v>149</v>
      </c>
      <c r="B44" s="10" t="s">
        <v>151</v>
      </c>
      <c r="C44" s="10" t="s">
        <v>153</v>
      </c>
      <c r="D44" s="14" t="s">
        <v>143</v>
      </c>
      <c r="E44" s="11">
        <v>9</v>
      </c>
      <c r="F44" s="14" t="s">
        <v>116</v>
      </c>
      <c r="G44" s="14" t="s">
        <v>141</v>
      </c>
      <c r="H44" s="11">
        <v>21</v>
      </c>
      <c r="I44" s="11">
        <v>4</v>
      </c>
      <c r="J44" s="11">
        <v>29</v>
      </c>
      <c r="K44" s="11" t="s">
        <v>116</v>
      </c>
      <c r="L44" s="11" t="s">
        <v>116</v>
      </c>
      <c r="M44" s="11">
        <v>17</v>
      </c>
      <c r="N44" s="11">
        <v>6</v>
      </c>
      <c r="O44" s="11">
        <v>4.5</v>
      </c>
      <c r="P44" s="11">
        <v>2.7</v>
      </c>
      <c r="Q44" s="11">
        <v>4.9000000000000004</v>
      </c>
      <c r="R44" s="11">
        <v>0.08</v>
      </c>
      <c r="S44" s="11">
        <v>0.2</v>
      </c>
      <c r="U44" s="18" t="s">
        <v>154</v>
      </c>
      <c r="V44" s="1" t="s">
        <v>198</v>
      </c>
    </row>
    <row r="45" spans="1:22" x14ac:dyDescent="0.25">
      <c r="A45" s="10" t="s">
        <v>149</v>
      </c>
      <c r="B45" s="10" t="s">
        <v>151</v>
      </c>
      <c r="C45" s="10" t="s">
        <v>153</v>
      </c>
      <c r="D45" s="14" t="s">
        <v>116</v>
      </c>
      <c r="E45" s="11" t="s">
        <v>116</v>
      </c>
      <c r="F45" s="14" t="s">
        <v>139</v>
      </c>
      <c r="G45" s="14" t="s">
        <v>116</v>
      </c>
      <c r="H45" s="11">
        <v>21</v>
      </c>
      <c r="I45" s="11">
        <v>8</v>
      </c>
      <c r="J45" s="11" t="s">
        <v>116</v>
      </c>
      <c r="K45" s="11">
        <v>0</v>
      </c>
      <c r="L45" s="11">
        <v>11</v>
      </c>
      <c r="M45" s="11" t="s">
        <v>116</v>
      </c>
      <c r="N45" s="11" t="s">
        <v>116</v>
      </c>
      <c r="O45" s="11">
        <v>4.2</v>
      </c>
      <c r="P45" s="11">
        <v>2.2999999999999998</v>
      </c>
      <c r="Q45" s="11">
        <v>4.3</v>
      </c>
      <c r="R45" s="11">
        <v>0.19</v>
      </c>
      <c r="S45" s="11">
        <v>0.2</v>
      </c>
      <c r="T45" s="11">
        <v>-3.0000000000000001E-3</v>
      </c>
      <c r="U45" s="18" t="s">
        <v>154</v>
      </c>
      <c r="V45" s="1" t="s">
        <v>199</v>
      </c>
    </row>
    <row r="46" spans="1:22" x14ac:dyDescent="0.25">
      <c r="A46" s="10" t="s">
        <v>149</v>
      </c>
      <c r="B46" s="10" t="s">
        <v>151</v>
      </c>
      <c r="C46" s="10" t="s">
        <v>153</v>
      </c>
      <c r="D46" s="14" t="s">
        <v>116</v>
      </c>
      <c r="E46" s="11" t="s">
        <v>116</v>
      </c>
      <c r="F46" s="14" t="s">
        <v>138</v>
      </c>
      <c r="G46" s="14" t="s">
        <v>116</v>
      </c>
      <c r="H46" s="11">
        <v>21</v>
      </c>
      <c r="I46" s="11">
        <v>10</v>
      </c>
      <c r="J46" s="11" t="s">
        <v>116</v>
      </c>
      <c r="K46" s="11">
        <v>7</v>
      </c>
      <c r="L46" s="11">
        <v>14</v>
      </c>
      <c r="M46" s="11" t="s">
        <v>116</v>
      </c>
      <c r="N46" s="11" t="s">
        <v>116</v>
      </c>
      <c r="O46" s="11">
        <v>5.6</v>
      </c>
      <c r="P46" s="11">
        <v>4.2</v>
      </c>
      <c r="Q46" s="11">
        <v>7</v>
      </c>
      <c r="R46" s="11">
        <v>0.15</v>
      </c>
      <c r="S46" s="11">
        <v>0.2</v>
      </c>
      <c r="T46" s="11">
        <v>-4.5999999999999999E-2</v>
      </c>
      <c r="U46" s="18" t="s">
        <v>154</v>
      </c>
      <c r="V46" s="1" t="s">
        <v>200</v>
      </c>
    </row>
    <row r="47" spans="1:22" x14ac:dyDescent="0.25">
      <c r="A47" s="10" t="s">
        <v>149</v>
      </c>
      <c r="B47" s="10" t="s">
        <v>151</v>
      </c>
      <c r="C47" s="10" t="s">
        <v>153</v>
      </c>
      <c r="D47" s="14" t="s">
        <v>117</v>
      </c>
      <c r="E47" s="11">
        <v>5</v>
      </c>
      <c r="F47" s="14" t="s">
        <v>116</v>
      </c>
      <c r="G47" s="14" t="s">
        <v>118</v>
      </c>
      <c r="H47" s="11">
        <v>21</v>
      </c>
      <c r="I47" s="11">
        <v>2</v>
      </c>
      <c r="J47" s="11">
        <v>19</v>
      </c>
      <c r="K47" s="11" t="s">
        <v>116</v>
      </c>
      <c r="L47" s="11" t="s">
        <v>116</v>
      </c>
      <c r="M47" s="11">
        <v>11</v>
      </c>
      <c r="N47" s="11">
        <v>3</v>
      </c>
      <c r="O47" s="11">
        <v>3.6</v>
      </c>
      <c r="P47" s="11">
        <v>2.2000000000000002</v>
      </c>
      <c r="Q47" s="11">
        <v>4</v>
      </c>
      <c r="R47" s="11">
        <v>0.22</v>
      </c>
      <c r="S47" s="11">
        <v>0.2</v>
      </c>
      <c r="U47" s="18" t="s">
        <v>154</v>
      </c>
      <c r="V47" s="1" t="s">
        <v>201</v>
      </c>
    </row>
    <row r="48" spans="1:22" x14ac:dyDescent="0.25">
      <c r="A48" s="10" t="s">
        <v>149</v>
      </c>
      <c r="B48" s="10" t="s">
        <v>151</v>
      </c>
      <c r="C48" s="10" t="s">
        <v>153</v>
      </c>
      <c r="D48" s="14" t="s">
        <v>116</v>
      </c>
      <c r="E48" s="11" t="s">
        <v>116</v>
      </c>
      <c r="F48" s="14" t="s">
        <v>128</v>
      </c>
      <c r="G48" s="14" t="s">
        <v>116</v>
      </c>
      <c r="H48" s="11">
        <v>21</v>
      </c>
      <c r="I48" s="11">
        <v>8</v>
      </c>
      <c r="J48" s="11" t="s">
        <v>116</v>
      </c>
      <c r="K48" s="11">
        <v>10</v>
      </c>
      <c r="L48" s="11">
        <v>11</v>
      </c>
      <c r="M48" s="11" t="s">
        <v>116</v>
      </c>
      <c r="N48" s="11" t="s">
        <v>116</v>
      </c>
      <c r="O48" s="11">
        <v>4.0999999999999996</v>
      </c>
      <c r="P48" s="11">
        <v>2.1</v>
      </c>
      <c r="Q48" s="11">
        <v>4.0999999999999996</v>
      </c>
      <c r="R48" s="11">
        <v>0.18</v>
      </c>
      <c r="S48" s="11">
        <v>0.2</v>
      </c>
      <c r="U48" s="18" t="s">
        <v>154</v>
      </c>
      <c r="V48" s="1" t="s">
        <v>202</v>
      </c>
    </row>
    <row r="49" spans="1:22" x14ac:dyDescent="0.25">
      <c r="A49" s="10" t="s">
        <v>149</v>
      </c>
      <c r="B49" s="10" t="s">
        <v>151</v>
      </c>
      <c r="C49" s="10" t="s">
        <v>153</v>
      </c>
      <c r="D49" s="14" t="s">
        <v>144</v>
      </c>
      <c r="E49" s="11">
        <v>16</v>
      </c>
      <c r="F49" s="14" t="s">
        <v>116</v>
      </c>
      <c r="G49" s="14" t="s">
        <v>145</v>
      </c>
      <c r="H49" s="11">
        <v>21</v>
      </c>
      <c r="I49" s="11">
        <v>8</v>
      </c>
      <c r="J49" s="11">
        <v>22</v>
      </c>
      <c r="K49" s="11" t="s">
        <v>116</v>
      </c>
      <c r="L49" s="11" t="s">
        <v>116</v>
      </c>
      <c r="M49" s="11">
        <v>13</v>
      </c>
      <c r="N49" s="11">
        <v>10</v>
      </c>
      <c r="O49" s="11">
        <v>10.1</v>
      </c>
      <c r="P49" s="11">
        <v>7.4</v>
      </c>
      <c r="Q49" s="11">
        <v>12.4</v>
      </c>
      <c r="R49" s="11">
        <v>7.0000000000000007E-2</v>
      </c>
      <c r="S49" s="11">
        <v>0.2</v>
      </c>
      <c r="U49" s="18" t="s">
        <v>154</v>
      </c>
      <c r="V49" s="1" t="s">
        <v>203</v>
      </c>
    </row>
    <row r="50" spans="1:22" x14ac:dyDescent="0.25">
      <c r="A50" s="10" t="s">
        <v>149</v>
      </c>
      <c r="B50" s="10" t="s">
        <v>151</v>
      </c>
      <c r="C50" s="10" t="s">
        <v>153</v>
      </c>
      <c r="D50" s="14" t="s">
        <v>118</v>
      </c>
      <c r="E50" s="11">
        <v>15</v>
      </c>
      <c r="F50" s="14" t="s">
        <v>116</v>
      </c>
      <c r="G50" s="14" t="s">
        <v>129</v>
      </c>
      <c r="H50" s="11">
        <v>21</v>
      </c>
      <c r="I50" s="11">
        <v>7</v>
      </c>
      <c r="J50" s="11">
        <v>11</v>
      </c>
      <c r="K50" s="11" t="s">
        <v>116</v>
      </c>
      <c r="L50" s="11" t="s">
        <v>116</v>
      </c>
      <c r="M50" s="11">
        <v>6</v>
      </c>
      <c r="N50" s="11">
        <v>10</v>
      </c>
      <c r="O50" s="11">
        <v>19.7</v>
      </c>
      <c r="P50" s="11">
        <v>13.5</v>
      </c>
      <c r="Q50" s="11">
        <v>23.3</v>
      </c>
      <c r="R50" s="11">
        <v>0.1</v>
      </c>
      <c r="S50" s="11">
        <v>0.2</v>
      </c>
      <c r="T50" s="11">
        <v>-4.1000000000000002E-2</v>
      </c>
      <c r="U50" s="18" t="s">
        <v>154</v>
      </c>
      <c r="V50" s="1" t="s">
        <v>204</v>
      </c>
    </row>
    <row r="51" spans="1:22" x14ac:dyDescent="0.25">
      <c r="A51" s="10" t="s">
        <v>149</v>
      </c>
      <c r="B51" s="10" t="s">
        <v>151</v>
      </c>
      <c r="C51" s="10" t="s">
        <v>153</v>
      </c>
      <c r="D51" s="14" t="s">
        <v>116</v>
      </c>
      <c r="E51" s="11" t="s">
        <v>116</v>
      </c>
      <c r="F51" s="14" t="s">
        <v>138</v>
      </c>
      <c r="G51" s="14" t="s">
        <v>116</v>
      </c>
      <c r="H51" s="11">
        <v>21</v>
      </c>
      <c r="I51" s="11">
        <v>0</v>
      </c>
      <c r="J51" s="11" t="s">
        <v>116</v>
      </c>
      <c r="K51" s="11">
        <v>7</v>
      </c>
      <c r="L51" s="11">
        <v>0</v>
      </c>
      <c r="M51" s="11" t="s">
        <v>116</v>
      </c>
      <c r="N51" s="11" t="s">
        <v>116</v>
      </c>
      <c r="O51" s="11">
        <v>0.2</v>
      </c>
      <c r="P51" s="11">
        <v>0.2</v>
      </c>
      <c r="Q51" s="11">
        <v>0.2</v>
      </c>
      <c r="R51" s="11">
        <v>0.12</v>
      </c>
      <c r="S51" s="11">
        <v>0.2</v>
      </c>
      <c r="U51" s="18" t="s">
        <v>154</v>
      </c>
      <c r="V51" s="1" t="s">
        <v>205</v>
      </c>
    </row>
    <row r="52" spans="1:22" x14ac:dyDescent="0.25">
      <c r="A52" s="10" t="s">
        <v>149</v>
      </c>
      <c r="B52" s="10" t="s">
        <v>151</v>
      </c>
      <c r="C52" s="10" t="s">
        <v>153</v>
      </c>
      <c r="D52" s="14" t="s">
        <v>116</v>
      </c>
      <c r="E52" s="11" t="s">
        <v>116</v>
      </c>
      <c r="F52" s="14" t="s">
        <v>130</v>
      </c>
      <c r="G52" s="14" t="s">
        <v>116</v>
      </c>
      <c r="H52" s="11">
        <v>21</v>
      </c>
      <c r="I52" s="11">
        <v>10</v>
      </c>
      <c r="J52" s="11" t="s">
        <v>116</v>
      </c>
      <c r="K52" s="11">
        <v>5</v>
      </c>
      <c r="L52" s="11">
        <v>13</v>
      </c>
      <c r="M52" s="11" t="s">
        <v>116</v>
      </c>
      <c r="N52" s="11" t="s">
        <v>116</v>
      </c>
      <c r="O52" s="11">
        <v>8.9</v>
      </c>
      <c r="P52" s="11">
        <v>6</v>
      </c>
      <c r="Q52" s="11">
        <v>10.4</v>
      </c>
      <c r="R52" s="11">
        <v>0.03</v>
      </c>
      <c r="S52" s="11">
        <v>0.2</v>
      </c>
      <c r="U52" s="18" t="s">
        <v>154</v>
      </c>
      <c r="V52" s="1" t="s">
        <v>206</v>
      </c>
    </row>
    <row r="53" spans="1:22" x14ac:dyDescent="0.25">
      <c r="A53" s="10" t="s">
        <v>149</v>
      </c>
      <c r="B53" s="10" t="s">
        <v>151</v>
      </c>
      <c r="C53" s="10" t="s">
        <v>153</v>
      </c>
      <c r="D53" s="14" t="s">
        <v>116</v>
      </c>
      <c r="E53" s="11" t="s">
        <v>116</v>
      </c>
      <c r="F53" s="14" t="s">
        <v>131</v>
      </c>
      <c r="G53" s="14" t="s">
        <v>116</v>
      </c>
      <c r="H53" s="11">
        <v>21</v>
      </c>
      <c r="I53" s="11">
        <v>0</v>
      </c>
      <c r="J53" s="11" t="s">
        <v>116</v>
      </c>
      <c r="K53" s="11">
        <v>21</v>
      </c>
      <c r="L53" s="11">
        <v>0</v>
      </c>
      <c r="M53" s="11" t="s">
        <v>116</v>
      </c>
      <c r="N53" s="11" t="s">
        <v>116</v>
      </c>
      <c r="O53" s="11">
        <v>0</v>
      </c>
      <c r="P53" s="11">
        <v>0</v>
      </c>
      <c r="Q53" s="11">
        <v>0</v>
      </c>
      <c r="R53" s="11">
        <v>0.15</v>
      </c>
      <c r="S53" s="11">
        <v>0.2</v>
      </c>
      <c r="U53" s="18" t="s">
        <v>154</v>
      </c>
      <c r="V53" s="1" t="s">
        <v>207</v>
      </c>
    </row>
    <row r="54" spans="1:22" x14ac:dyDescent="0.25">
      <c r="A54" s="10" t="s">
        <v>149</v>
      </c>
      <c r="B54" s="10" t="s">
        <v>151</v>
      </c>
      <c r="C54" s="10" t="s">
        <v>153</v>
      </c>
      <c r="D54" s="14" t="s">
        <v>140</v>
      </c>
      <c r="E54" s="11">
        <v>7</v>
      </c>
      <c r="F54" s="14" t="s">
        <v>116</v>
      </c>
      <c r="G54" s="14" t="s">
        <v>145</v>
      </c>
      <c r="H54" s="11">
        <v>21</v>
      </c>
      <c r="I54" s="11">
        <v>3</v>
      </c>
      <c r="J54" s="11">
        <v>23</v>
      </c>
      <c r="K54" s="11" t="s">
        <v>116</v>
      </c>
      <c r="L54" s="11" t="s">
        <v>116</v>
      </c>
      <c r="M54" s="11">
        <v>13</v>
      </c>
      <c r="N54" s="11">
        <v>5</v>
      </c>
      <c r="O54" s="11">
        <v>4.5</v>
      </c>
      <c r="P54" s="11">
        <v>3.2</v>
      </c>
      <c r="Q54" s="11">
        <v>5.4</v>
      </c>
      <c r="R54" s="11">
        <v>0.14000000000000001</v>
      </c>
      <c r="S54" s="11">
        <v>0.2</v>
      </c>
      <c r="U54" s="18" t="s">
        <v>154</v>
      </c>
      <c r="V54" s="1" t="s">
        <v>208</v>
      </c>
    </row>
    <row r="55" spans="1:22" x14ac:dyDescent="0.25">
      <c r="A55" s="10" t="s">
        <v>149</v>
      </c>
      <c r="B55" s="10" t="s">
        <v>151</v>
      </c>
      <c r="C55" s="10" t="s">
        <v>153</v>
      </c>
      <c r="D55" s="14" t="s">
        <v>117</v>
      </c>
      <c r="E55" s="11">
        <v>22</v>
      </c>
      <c r="F55" s="14" t="s">
        <v>116</v>
      </c>
      <c r="G55" s="14" t="s">
        <v>118</v>
      </c>
      <c r="H55" s="11">
        <v>21</v>
      </c>
      <c r="I55" s="11">
        <v>11</v>
      </c>
      <c r="J55" s="11">
        <v>19</v>
      </c>
      <c r="K55" s="11" t="s">
        <v>116</v>
      </c>
      <c r="L55" s="11" t="s">
        <v>116</v>
      </c>
      <c r="M55" s="11">
        <v>11</v>
      </c>
      <c r="N55" s="11">
        <v>14</v>
      </c>
      <c r="O55" s="11">
        <v>16.2</v>
      </c>
      <c r="P55" s="11">
        <v>15.6</v>
      </c>
      <c r="Q55" s="11">
        <v>23.6</v>
      </c>
      <c r="R55" s="11">
        <v>0.08</v>
      </c>
      <c r="S55" s="11">
        <v>0.2</v>
      </c>
      <c r="U55" s="18" t="s">
        <v>154</v>
      </c>
      <c r="V55" s="1" t="s">
        <v>209</v>
      </c>
    </row>
    <row r="56" spans="1:22" x14ac:dyDescent="0.25">
      <c r="A56" s="10" t="s">
        <v>149</v>
      </c>
      <c r="B56" s="10" t="s">
        <v>151</v>
      </c>
      <c r="C56" s="10" t="s">
        <v>153</v>
      </c>
      <c r="D56" s="14" t="s">
        <v>116</v>
      </c>
      <c r="E56" s="11" t="s">
        <v>116</v>
      </c>
      <c r="F56" s="14" t="s">
        <v>124</v>
      </c>
      <c r="G56" s="14" t="s">
        <v>116</v>
      </c>
      <c r="H56" s="11">
        <v>21</v>
      </c>
      <c r="I56" s="11">
        <v>10</v>
      </c>
      <c r="J56" s="11" t="s">
        <v>116</v>
      </c>
      <c r="K56" s="11">
        <v>24</v>
      </c>
      <c r="L56" s="11">
        <v>13</v>
      </c>
      <c r="M56" s="11" t="s">
        <v>116</v>
      </c>
      <c r="N56" s="11" t="s">
        <v>116</v>
      </c>
      <c r="O56" s="11">
        <v>6.5</v>
      </c>
      <c r="P56" s="11">
        <v>7</v>
      </c>
      <c r="Q56" s="11">
        <v>10.199999999999999</v>
      </c>
      <c r="R56" s="11">
        <v>0.05</v>
      </c>
      <c r="S56" s="11">
        <v>0.2</v>
      </c>
      <c r="T56" s="11">
        <v>-4.4999999999999998E-2</v>
      </c>
      <c r="U56" s="18" t="s">
        <v>154</v>
      </c>
      <c r="V56" s="1" t="s">
        <v>210</v>
      </c>
    </row>
    <row r="57" spans="1:22" x14ac:dyDescent="0.25">
      <c r="A57" s="10" t="s">
        <v>149</v>
      </c>
      <c r="B57" s="10" t="s">
        <v>151</v>
      </c>
      <c r="C57" s="10" t="s">
        <v>153</v>
      </c>
      <c r="D57" s="14" t="s">
        <v>116</v>
      </c>
      <c r="E57" s="11" t="s">
        <v>116</v>
      </c>
      <c r="F57" s="14" t="s">
        <v>132</v>
      </c>
      <c r="G57" s="14" t="s">
        <v>116</v>
      </c>
      <c r="H57" s="11">
        <v>21</v>
      </c>
      <c r="I57" s="11">
        <v>9</v>
      </c>
      <c r="J57" s="11" t="s">
        <v>116</v>
      </c>
      <c r="K57" s="11">
        <v>20</v>
      </c>
      <c r="L57" s="11">
        <v>13</v>
      </c>
      <c r="M57" s="11" t="s">
        <v>116</v>
      </c>
      <c r="N57" s="11" t="s">
        <v>116</v>
      </c>
      <c r="O57" s="11">
        <v>8</v>
      </c>
      <c r="P57" s="11">
        <v>5</v>
      </c>
      <c r="Q57" s="11">
        <v>9</v>
      </c>
      <c r="R57" s="11">
        <v>0.14000000000000001</v>
      </c>
      <c r="S57" s="11">
        <v>0.2</v>
      </c>
      <c r="U57" s="18" t="s">
        <v>154</v>
      </c>
      <c r="V57" s="1" t="s">
        <v>211</v>
      </c>
    </row>
    <row r="58" spans="1:22" x14ac:dyDescent="0.25">
      <c r="A58" s="10" t="s">
        <v>149</v>
      </c>
      <c r="B58" s="10" t="s">
        <v>151</v>
      </c>
      <c r="C58" s="10" t="s">
        <v>153</v>
      </c>
      <c r="D58" s="14" t="s">
        <v>142</v>
      </c>
      <c r="E58" s="11">
        <v>11</v>
      </c>
      <c r="F58" s="14" t="s">
        <v>116</v>
      </c>
      <c r="G58" s="14" t="s">
        <v>138</v>
      </c>
      <c r="H58" s="11">
        <v>21</v>
      </c>
      <c r="I58" s="11">
        <v>5</v>
      </c>
      <c r="J58" s="11">
        <v>12</v>
      </c>
      <c r="K58" s="11" t="s">
        <v>116</v>
      </c>
      <c r="L58" s="11" t="s">
        <v>116</v>
      </c>
      <c r="M58" s="11">
        <v>7</v>
      </c>
      <c r="N58" s="11">
        <v>7</v>
      </c>
      <c r="O58" s="11">
        <v>13.4</v>
      </c>
      <c r="P58" s="11">
        <v>6.8</v>
      </c>
      <c r="Q58" s="11">
        <v>13.4</v>
      </c>
      <c r="R58" s="11">
        <v>0.06</v>
      </c>
      <c r="S58" s="11">
        <v>0.2</v>
      </c>
      <c r="U58" s="18" t="s">
        <v>154</v>
      </c>
      <c r="V58" s="1" t="s">
        <v>212</v>
      </c>
    </row>
    <row r="59" spans="1:22" x14ac:dyDescent="0.25">
      <c r="A59" s="10" t="s">
        <v>149</v>
      </c>
      <c r="B59" s="10" t="s">
        <v>151</v>
      </c>
      <c r="C59" s="10" t="s">
        <v>153</v>
      </c>
      <c r="D59" s="14" t="s">
        <v>116</v>
      </c>
      <c r="E59" s="11" t="s">
        <v>116</v>
      </c>
      <c r="F59" s="14" t="s">
        <v>126</v>
      </c>
      <c r="G59" s="14" t="s">
        <v>116</v>
      </c>
      <c r="H59" s="11">
        <v>21</v>
      </c>
      <c r="I59" s="11">
        <v>9</v>
      </c>
      <c r="J59" s="11" t="s">
        <v>116</v>
      </c>
      <c r="K59" s="11">
        <v>1</v>
      </c>
      <c r="L59" s="11">
        <v>12</v>
      </c>
      <c r="M59" s="11" t="s">
        <v>116</v>
      </c>
      <c r="N59" s="11" t="s">
        <v>116</v>
      </c>
      <c r="O59" s="11">
        <v>5.6</v>
      </c>
      <c r="P59" s="11">
        <v>3.3</v>
      </c>
      <c r="Q59" s="11">
        <v>6.1</v>
      </c>
      <c r="R59" s="11">
        <v>0.03</v>
      </c>
      <c r="S59" s="11">
        <v>0.2</v>
      </c>
      <c r="U59" s="18" t="s">
        <v>154</v>
      </c>
      <c r="V59" s="1" t="s">
        <v>213</v>
      </c>
    </row>
    <row r="60" spans="1:22" x14ac:dyDescent="0.25">
      <c r="A60" s="10" t="s">
        <v>149</v>
      </c>
      <c r="B60" s="10" t="s">
        <v>151</v>
      </c>
      <c r="C60" s="10" t="s">
        <v>153</v>
      </c>
      <c r="D60" s="14" t="s">
        <v>116</v>
      </c>
      <c r="E60" s="11" t="s">
        <v>116</v>
      </c>
      <c r="F60" s="14" t="s">
        <v>132</v>
      </c>
      <c r="G60" s="14" t="s">
        <v>116</v>
      </c>
      <c r="H60" s="11">
        <v>21</v>
      </c>
      <c r="I60" s="11">
        <v>9</v>
      </c>
      <c r="J60" s="11" t="s">
        <v>116</v>
      </c>
      <c r="K60" s="11">
        <v>20</v>
      </c>
      <c r="L60" s="11">
        <v>13</v>
      </c>
      <c r="M60" s="11" t="s">
        <v>116</v>
      </c>
      <c r="N60" s="11" t="s">
        <v>116</v>
      </c>
      <c r="O60" s="11">
        <v>6</v>
      </c>
      <c r="P60" s="11">
        <v>5.6</v>
      </c>
      <c r="Q60" s="11">
        <v>8.6</v>
      </c>
      <c r="R60" s="11">
        <v>0.18</v>
      </c>
      <c r="S60" s="11">
        <v>0.2</v>
      </c>
      <c r="U60" s="18" t="s">
        <v>154</v>
      </c>
      <c r="V60" s="1" t="s">
        <v>214</v>
      </c>
    </row>
    <row r="61" spans="1:22" x14ac:dyDescent="0.25">
      <c r="A61" s="10" t="s">
        <v>149</v>
      </c>
      <c r="B61" s="10" t="s">
        <v>151</v>
      </c>
      <c r="C61" s="10" t="s">
        <v>153</v>
      </c>
      <c r="D61" s="14" t="s">
        <v>116</v>
      </c>
      <c r="E61" s="11" t="s">
        <v>116</v>
      </c>
      <c r="F61" s="14" t="s">
        <v>126</v>
      </c>
      <c r="G61" s="14" t="s">
        <v>116</v>
      </c>
      <c r="H61" s="11">
        <v>21</v>
      </c>
      <c r="I61" s="11">
        <v>1</v>
      </c>
      <c r="J61" s="11" t="s">
        <v>116</v>
      </c>
      <c r="K61" s="11">
        <v>1</v>
      </c>
      <c r="L61" s="11">
        <v>2</v>
      </c>
      <c r="M61" s="11" t="s">
        <v>116</v>
      </c>
      <c r="N61" s="11" t="s">
        <v>116</v>
      </c>
      <c r="O61" s="11">
        <v>1</v>
      </c>
      <c r="P61" s="11">
        <v>0.7</v>
      </c>
      <c r="Q61" s="11">
        <v>1.1000000000000001</v>
      </c>
      <c r="R61" s="11">
        <v>0.06</v>
      </c>
      <c r="S61" s="11">
        <v>0.2</v>
      </c>
      <c r="U61" s="18" t="s">
        <v>154</v>
      </c>
      <c r="V61" s="1" t="s">
        <v>215</v>
      </c>
    </row>
    <row r="62" spans="1:22" x14ac:dyDescent="0.25">
      <c r="A62" s="10" t="s">
        <v>149</v>
      </c>
      <c r="B62" s="10" t="s">
        <v>151</v>
      </c>
      <c r="C62" s="10" t="s">
        <v>153</v>
      </c>
      <c r="D62" s="14" t="s">
        <v>145</v>
      </c>
      <c r="E62" s="11">
        <v>16</v>
      </c>
      <c r="F62" s="14" t="s">
        <v>116</v>
      </c>
      <c r="G62" s="14" t="s">
        <v>138</v>
      </c>
      <c r="H62" s="11">
        <v>21</v>
      </c>
      <c r="I62" s="11">
        <v>8</v>
      </c>
      <c r="J62" s="11">
        <v>13</v>
      </c>
      <c r="K62" s="11" t="s">
        <v>116</v>
      </c>
      <c r="L62" s="11" t="s">
        <v>116</v>
      </c>
      <c r="M62" s="11">
        <v>7</v>
      </c>
      <c r="N62" s="11">
        <v>10</v>
      </c>
      <c r="O62" s="11">
        <v>17.2</v>
      </c>
      <c r="P62" s="11">
        <v>8.1</v>
      </c>
      <c r="Q62" s="11">
        <v>16.7</v>
      </c>
      <c r="R62" s="11">
        <v>0.14000000000000001</v>
      </c>
      <c r="S62" s="11">
        <v>0.2</v>
      </c>
      <c r="U62" s="18" t="s">
        <v>154</v>
      </c>
      <c r="V62" s="1" t="s">
        <v>216</v>
      </c>
    </row>
    <row r="63" spans="1:22" x14ac:dyDescent="0.25">
      <c r="A63" s="10" t="s">
        <v>149</v>
      </c>
      <c r="B63" s="10" t="s">
        <v>151</v>
      </c>
      <c r="C63" s="10" t="s">
        <v>153</v>
      </c>
      <c r="D63" s="14" t="s">
        <v>116</v>
      </c>
      <c r="E63" s="11" t="s">
        <v>116</v>
      </c>
      <c r="F63" s="14" t="s">
        <v>145</v>
      </c>
      <c r="G63" s="14" t="s">
        <v>116</v>
      </c>
      <c r="H63" s="11">
        <v>21</v>
      </c>
      <c r="I63" s="11">
        <v>10</v>
      </c>
      <c r="J63" s="11" t="s">
        <v>116</v>
      </c>
      <c r="K63" s="11">
        <v>13</v>
      </c>
      <c r="L63" s="11">
        <v>13</v>
      </c>
      <c r="M63" s="11" t="s">
        <v>116</v>
      </c>
      <c r="N63" s="11" t="s">
        <v>116</v>
      </c>
      <c r="O63" s="11">
        <v>7.1</v>
      </c>
      <c r="P63" s="11">
        <v>4.3</v>
      </c>
      <c r="Q63" s="11">
        <v>7.7</v>
      </c>
      <c r="R63" s="11">
        <v>0.09</v>
      </c>
      <c r="S63" s="11">
        <v>0.2</v>
      </c>
      <c r="U63" s="18" t="s">
        <v>154</v>
      </c>
      <c r="V63" s="1" t="s">
        <v>217</v>
      </c>
    </row>
    <row r="64" spans="1:22" x14ac:dyDescent="0.25">
      <c r="A64" s="10" t="s">
        <v>149</v>
      </c>
      <c r="B64" s="10" t="s">
        <v>151</v>
      </c>
      <c r="C64" s="10" t="s">
        <v>153</v>
      </c>
      <c r="D64" s="14" t="s">
        <v>116</v>
      </c>
      <c r="E64" s="11" t="s">
        <v>116</v>
      </c>
      <c r="F64" s="14" t="s">
        <v>117</v>
      </c>
      <c r="G64" s="14" t="s">
        <v>116</v>
      </c>
      <c r="H64" s="11">
        <v>21</v>
      </c>
      <c r="I64" s="11">
        <v>4</v>
      </c>
      <c r="J64" s="11" t="s">
        <v>116</v>
      </c>
      <c r="K64" s="11">
        <v>19</v>
      </c>
      <c r="L64" s="11">
        <v>5</v>
      </c>
      <c r="M64" s="11" t="s">
        <v>116</v>
      </c>
      <c r="N64" s="11" t="s">
        <v>116</v>
      </c>
      <c r="O64" s="11">
        <v>2.6</v>
      </c>
      <c r="P64" s="11">
        <v>1.2</v>
      </c>
      <c r="Q64" s="11">
        <v>2.4</v>
      </c>
      <c r="R64" s="11">
        <v>0.11</v>
      </c>
      <c r="S64" s="11">
        <v>0.2</v>
      </c>
      <c r="T64" s="11">
        <v>8.0000000000000002E-3</v>
      </c>
      <c r="U64" s="18" t="s">
        <v>154</v>
      </c>
      <c r="V64" s="1" t="s">
        <v>218</v>
      </c>
    </row>
    <row r="65" spans="1:22" x14ac:dyDescent="0.25">
      <c r="A65" s="10" t="s">
        <v>149</v>
      </c>
      <c r="B65" s="10" t="s">
        <v>151</v>
      </c>
      <c r="C65" s="10" t="s">
        <v>153</v>
      </c>
      <c r="D65" s="14" t="s">
        <v>132</v>
      </c>
      <c r="E65" s="11">
        <v>19</v>
      </c>
      <c r="F65" s="14" t="s">
        <v>116</v>
      </c>
      <c r="G65" s="14" t="s">
        <v>142</v>
      </c>
      <c r="H65" s="11">
        <v>21</v>
      </c>
      <c r="I65" s="11">
        <v>9</v>
      </c>
      <c r="J65" s="11">
        <v>20</v>
      </c>
      <c r="K65" s="11" t="s">
        <v>116</v>
      </c>
      <c r="L65" s="11" t="s">
        <v>116</v>
      </c>
      <c r="M65" s="11">
        <v>12</v>
      </c>
      <c r="N65" s="11">
        <v>12</v>
      </c>
      <c r="O65" s="11">
        <v>13.3</v>
      </c>
      <c r="P65" s="11">
        <v>13.6</v>
      </c>
      <c r="Q65" s="11">
        <v>20.2</v>
      </c>
      <c r="R65" s="11">
        <v>0.17</v>
      </c>
      <c r="S65" s="11">
        <v>0.2</v>
      </c>
      <c r="T65" s="11">
        <v>-3.2000000000000001E-2</v>
      </c>
      <c r="U65" s="18" t="s">
        <v>154</v>
      </c>
      <c r="V65" s="1" t="s">
        <v>219</v>
      </c>
    </row>
    <row r="66" spans="1:22" x14ac:dyDescent="0.25">
      <c r="A66" s="10" t="s">
        <v>149</v>
      </c>
      <c r="B66" s="10" t="s">
        <v>151</v>
      </c>
      <c r="C66" s="10" t="s">
        <v>153</v>
      </c>
      <c r="D66" s="14" t="s">
        <v>116</v>
      </c>
      <c r="E66" s="11" t="s">
        <v>116</v>
      </c>
      <c r="F66" s="14" t="s">
        <v>133</v>
      </c>
      <c r="G66" s="14" t="s">
        <v>116</v>
      </c>
      <c r="H66" s="11">
        <v>21</v>
      </c>
      <c r="I66" s="11">
        <v>11</v>
      </c>
      <c r="J66" s="11" t="s">
        <v>116</v>
      </c>
      <c r="K66" s="11">
        <v>26</v>
      </c>
      <c r="L66" s="11">
        <v>15</v>
      </c>
      <c r="M66" s="11" t="s">
        <v>116</v>
      </c>
      <c r="N66" s="11" t="s">
        <v>116</v>
      </c>
      <c r="O66" s="11">
        <v>8.5</v>
      </c>
      <c r="P66" s="11">
        <v>7.7</v>
      </c>
      <c r="Q66" s="11">
        <v>11.9</v>
      </c>
      <c r="R66" s="11">
        <v>7.0000000000000007E-2</v>
      </c>
      <c r="S66" s="11">
        <v>0.2</v>
      </c>
      <c r="U66" s="18" t="s">
        <v>154</v>
      </c>
      <c r="V66" s="1" t="s">
        <v>220</v>
      </c>
    </row>
    <row r="67" spans="1:22" x14ac:dyDescent="0.25">
      <c r="A67" s="10" t="s">
        <v>149</v>
      </c>
      <c r="B67" s="10" t="s">
        <v>151</v>
      </c>
      <c r="C67" s="10" t="s">
        <v>153</v>
      </c>
      <c r="D67" s="14" t="s">
        <v>116</v>
      </c>
      <c r="E67" s="11" t="s">
        <v>116</v>
      </c>
      <c r="F67" s="14" t="s">
        <v>143</v>
      </c>
      <c r="G67" s="14" t="s">
        <v>116</v>
      </c>
      <c r="H67" s="11">
        <v>21</v>
      </c>
      <c r="I67" s="11">
        <v>1</v>
      </c>
      <c r="J67" s="11" t="s">
        <v>116</v>
      </c>
      <c r="K67" s="11">
        <v>29</v>
      </c>
      <c r="L67" s="11">
        <v>2</v>
      </c>
      <c r="M67" s="11" t="s">
        <v>116</v>
      </c>
      <c r="N67" s="11" t="s">
        <v>116</v>
      </c>
      <c r="O67" s="11">
        <v>0.8</v>
      </c>
      <c r="P67" s="11">
        <v>0.7</v>
      </c>
      <c r="Q67" s="11">
        <v>1.1000000000000001</v>
      </c>
      <c r="R67" s="11">
        <v>0.15</v>
      </c>
      <c r="S67" s="11">
        <v>0.2</v>
      </c>
      <c r="T67" s="11">
        <v>8.9999999999999993E-3</v>
      </c>
      <c r="U67" s="18" t="s">
        <v>154</v>
      </c>
      <c r="V67" s="1" t="s">
        <v>221</v>
      </c>
    </row>
    <row r="68" spans="1:22" x14ac:dyDescent="0.25">
      <c r="A68" s="10" t="s">
        <v>149</v>
      </c>
      <c r="B68" s="10" t="s">
        <v>151</v>
      </c>
      <c r="C68" s="10" t="s">
        <v>153</v>
      </c>
      <c r="D68" s="14" t="s">
        <v>119</v>
      </c>
      <c r="E68" s="11">
        <v>29</v>
      </c>
      <c r="F68" s="14" t="s">
        <v>116</v>
      </c>
      <c r="G68" s="14" t="s">
        <v>126</v>
      </c>
      <c r="H68" s="11">
        <v>21</v>
      </c>
      <c r="I68" s="11">
        <v>14</v>
      </c>
      <c r="J68" s="11">
        <v>2</v>
      </c>
      <c r="K68" s="11" t="s">
        <v>116</v>
      </c>
      <c r="L68" s="11" t="s">
        <v>116</v>
      </c>
      <c r="M68" s="11">
        <v>1</v>
      </c>
      <c r="N68" s="11">
        <v>19</v>
      </c>
      <c r="O68" s="11">
        <v>206.5</v>
      </c>
      <c r="P68" s="11">
        <v>144.6</v>
      </c>
      <c r="Q68" s="11">
        <v>247.8</v>
      </c>
      <c r="R68" s="11">
        <v>0.23</v>
      </c>
      <c r="S68" s="11">
        <v>0.2</v>
      </c>
      <c r="U68" s="18" t="s">
        <v>154</v>
      </c>
      <c r="V68" s="1" t="s">
        <v>222</v>
      </c>
    </row>
    <row r="69" spans="1:22" x14ac:dyDescent="0.25">
      <c r="A69" s="10" t="s">
        <v>149</v>
      </c>
      <c r="B69" s="10" t="s">
        <v>151</v>
      </c>
      <c r="C69" s="10" t="s">
        <v>153</v>
      </c>
      <c r="D69" s="14" t="s">
        <v>116</v>
      </c>
      <c r="E69" s="11" t="s">
        <v>116</v>
      </c>
      <c r="F69" s="14" t="s">
        <v>121</v>
      </c>
      <c r="G69" s="14" t="s">
        <v>116</v>
      </c>
      <c r="H69" s="11">
        <v>21</v>
      </c>
      <c r="I69" s="11">
        <v>64</v>
      </c>
      <c r="J69" s="11" t="s">
        <v>116</v>
      </c>
      <c r="K69" s="11">
        <v>8</v>
      </c>
      <c r="L69" s="11">
        <v>85</v>
      </c>
      <c r="M69" s="11" t="s">
        <v>116</v>
      </c>
      <c r="N69" s="11" t="s">
        <v>116</v>
      </c>
      <c r="O69" s="11">
        <v>47.1</v>
      </c>
      <c r="P69" s="11">
        <v>34.9</v>
      </c>
      <c r="Q69" s="11">
        <v>58.3</v>
      </c>
      <c r="R69" s="11">
        <v>0.11</v>
      </c>
      <c r="S69" s="11">
        <v>0.2</v>
      </c>
      <c r="U69" s="18" t="s">
        <v>154</v>
      </c>
      <c r="V69" s="1" t="s">
        <v>223</v>
      </c>
    </row>
    <row r="70" spans="1:22" x14ac:dyDescent="0.25">
      <c r="A70" s="10" t="s">
        <v>149</v>
      </c>
      <c r="B70" s="10" t="s">
        <v>151</v>
      </c>
      <c r="C70" s="10" t="s">
        <v>153</v>
      </c>
      <c r="D70" s="14" t="s">
        <v>116</v>
      </c>
      <c r="E70" s="11" t="s">
        <v>116</v>
      </c>
      <c r="F70" s="14" t="s">
        <v>124</v>
      </c>
      <c r="G70" s="14" t="s">
        <v>116</v>
      </c>
      <c r="H70" s="11">
        <v>21</v>
      </c>
      <c r="I70" s="11">
        <v>57</v>
      </c>
      <c r="J70" s="11" t="s">
        <v>116</v>
      </c>
      <c r="K70" s="11">
        <v>24</v>
      </c>
      <c r="L70" s="11">
        <v>76</v>
      </c>
      <c r="M70" s="11" t="s">
        <v>116</v>
      </c>
      <c r="N70" s="11" t="s">
        <v>116</v>
      </c>
      <c r="O70" s="11">
        <v>34.200000000000003</v>
      </c>
      <c r="P70" s="11">
        <v>17.3</v>
      </c>
      <c r="Q70" s="11">
        <v>34.299999999999997</v>
      </c>
      <c r="R70" s="11">
        <v>0.03</v>
      </c>
      <c r="S70" s="11">
        <v>0.2</v>
      </c>
      <c r="U70" s="18" t="s">
        <v>154</v>
      </c>
      <c r="V70" s="1" t="s">
        <v>224</v>
      </c>
    </row>
    <row r="71" spans="1:22" x14ac:dyDescent="0.25">
      <c r="A71" s="10" t="s">
        <v>149</v>
      </c>
      <c r="B71" s="10" t="s">
        <v>151</v>
      </c>
      <c r="C71" s="10" t="s">
        <v>153</v>
      </c>
      <c r="D71" s="14" t="s">
        <v>116</v>
      </c>
      <c r="E71" s="11" t="s">
        <v>116</v>
      </c>
      <c r="F71" s="14" t="s">
        <v>120</v>
      </c>
      <c r="G71" s="14" t="s">
        <v>116</v>
      </c>
      <c r="H71" s="11">
        <v>21</v>
      </c>
      <c r="I71" s="11">
        <v>67</v>
      </c>
      <c r="J71" s="11" t="s">
        <v>116</v>
      </c>
      <c r="K71" s="11">
        <v>14</v>
      </c>
      <c r="L71" s="11">
        <v>90</v>
      </c>
      <c r="M71" s="11" t="s">
        <v>116</v>
      </c>
      <c r="N71" s="11" t="s">
        <v>116</v>
      </c>
      <c r="O71" s="11">
        <v>57.2</v>
      </c>
      <c r="P71" s="11">
        <v>50</v>
      </c>
      <c r="Q71" s="11">
        <v>78.599999999999994</v>
      </c>
      <c r="R71" s="11">
        <v>0.18</v>
      </c>
      <c r="S71" s="11">
        <v>0.2</v>
      </c>
      <c r="U71" s="18" t="s">
        <v>154</v>
      </c>
      <c r="V71" s="1" t="s">
        <v>225</v>
      </c>
    </row>
    <row r="72" spans="1:22" x14ac:dyDescent="0.25">
      <c r="A72" s="10" t="s">
        <v>149</v>
      </c>
      <c r="B72" s="10" t="s">
        <v>151</v>
      </c>
      <c r="C72" s="10" t="s">
        <v>153</v>
      </c>
      <c r="D72" s="14" t="s">
        <v>116</v>
      </c>
      <c r="E72" s="11" t="s">
        <v>116</v>
      </c>
      <c r="F72" s="14" t="s">
        <v>129</v>
      </c>
      <c r="G72" s="14" t="s">
        <v>116</v>
      </c>
      <c r="H72" s="11">
        <v>21</v>
      </c>
      <c r="I72" s="11">
        <v>55</v>
      </c>
      <c r="J72" s="11" t="s">
        <v>116</v>
      </c>
      <c r="K72" s="11">
        <v>6</v>
      </c>
      <c r="L72" s="11">
        <v>74</v>
      </c>
      <c r="M72" s="11" t="s">
        <v>116</v>
      </c>
      <c r="N72" s="11" t="s">
        <v>116</v>
      </c>
      <c r="O72" s="11">
        <v>32.299999999999997</v>
      </c>
      <c r="P72" s="11">
        <v>23</v>
      </c>
      <c r="Q72" s="11">
        <v>39</v>
      </c>
      <c r="R72" s="11">
        <v>0.09</v>
      </c>
      <c r="S72" s="11">
        <v>0.2</v>
      </c>
      <c r="U72" s="18" t="s">
        <v>154</v>
      </c>
      <c r="V72" s="1" t="s">
        <v>226</v>
      </c>
    </row>
    <row r="73" spans="1:22" x14ac:dyDescent="0.25">
      <c r="A73" s="10" t="s">
        <v>149</v>
      </c>
      <c r="B73" s="10" t="s">
        <v>151</v>
      </c>
      <c r="C73" s="10" t="s">
        <v>153</v>
      </c>
      <c r="D73" s="14" t="s">
        <v>116</v>
      </c>
      <c r="E73" s="11" t="s">
        <v>116</v>
      </c>
      <c r="F73" s="14" t="s">
        <v>118</v>
      </c>
      <c r="G73" s="14" t="s">
        <v>116</v>
      </c>
      <c r="H73" s="11">
        <v>21</v>
      </c>
      <c r="I73" s="11">
        <v>31</v>
      </c>
      <c r="J73" s="11" t="s">
        <v>116</v>
      </c>
      <c r="K73" s="11">
        <v>11</v>
      </c>
      <c r="L73" s="11">
        <v>41</v>
      </c>
      <c r="M73" s="11" t="s">
        <v>116</v>
      </c>
      <c r="N73" s="11" t="s">
        <v>116</v>
      </c>
      <c r="O73" s="11">
        <v>24.3</v>
      </c>
      <c r="P73" s="11">
        <v>23.5</v>
      </c>
      <c r="Q73" s="11">
        <v>35.5</v>
      </c>
      <c r="R73" s="11">
        <v>0.15</v>
      </c>
      <c r="S73" s="11">
        <v>0.2</v>
      </c>
      <c r="T73" s="11">
        <v>-8.9999999999999993E-3</v>
      </c>
      <c r="U73" s="18" t="s">
        <v>154</v>
      </c>
      <c r="V73" s="1" t="s">
        <v>227</v>
      </c>
    </row>
    <row r="74" spans="1:22" x14ac:dyDescent="0.25">
      <c r="A74" s="10" t="s">
        <v>149</v>
      </c>
      <c r="B74" s="10" t="s">
        <v>151</v>
      </c>
      <c r="C74" s="10" t="s">
        <v>153</v>
      </c>
      <c r="D74" s="14" t="s">
        <v>116</v>
      </c>
      <c r="E74" s="11" t="s">
        <v>116</v>
      </c>
      <c r="F74" s="14" t="s">
        <v>136</v>
      </c>
      <c r="G74" s="14" t="s">
        <v>116</v>
      </c>
      <c r="H74" s="11">
        <v>21</v>
      </c>
      <c r="I74" s="11">
        <v>47</v>
      </c>
      <c r="J74" s="11" t="s">
        <v>116</v>
      </c>
      <c r="K74" s="11">
        <v>18</v>
      </c>
      <c r="L74" s="11">
        <v>63</v>
      </c>
      <c r="M74" s="11" t="s">
        <v>116</v>
      </c>
      <c r="N74" s="11" t="s">
        <v>116</v>
      </c>
      <c r="O74" s="11">
        <v>34.799999999999997</v>
      </c>
      <c r="P74" s="11">
        <v>21.9</v>
      </c>
      <c r="Q74" s="11">
        <v>39.299999999999997</v>
      </c>
      <c r="R74" s="11">
        <v>0.21</v>
      </c>
      <c r="S74" s="11">
        <v>0.2</v>
      </c>
      <c r="U74" s="18" t="s">
        <v>154</v>
      </c>
      <c r="V74" s="1" t="s">
        <v>228</v>
      </c>
    </row>
    <row r="75" spans="1:22" x14ac:dyDescent="0.25">
      <c r="A75" s="10" t="s">
        <v>149</v>
      </c>
      <c r="B75" s="10" t="s">
        <v>151</v>
      </c>
      <c r="C75" s="10" t="s">
        <v>153</v>
      </c>
      <c r="D75" s="14" t="s">
        <v>134</v>
      </c>
      <c r="E75" s="11">
        <v>194</v>
      </c>
      <c r="F75" s="14" t="s">
        <v>116</v>
      </c>
      <c r="G75" s="14" t="s">
        <v>123</v>
      </c>
      <c r="H75" s="11">
        <v>21</v>
      </c>
      <c r="I75" s="11">
        <v>97</v>
      </c>
      <c r="J75" s="11">
        <v>15</v>
      </c>
      <c r="K75" s="11" t="s">
        <v>116</v>
      </c>
      <c r="L75" s="11" t="s">
        <v>116</v>
      </c>
      <c r="M75" s="11">
        <v>9</v>
      </c>
      <c r="N75" s="11">
        <v>129</v>
      </c>
      <c r="O75" s="11">
        <v>181</v>
      </c>
      <c r="P75" s="11">
        <v>72.099999999999994</v>
      </c>
      <c r="Q75" s="11">
        <v>162.5</v>
      </c>
      <c r="R75" s="11">
        <v>0.09</v>
      </c>
      <c r="S75" s="11">
        <v>0.2</v>
      </c>
      <c r="U75" s="18" t="s">
        <v>154</v>
      </c>
      <c r="V75" s="1" t="s">
        <v>229</v>
      </c>
    </row>
    <row r="76" spans="1:22" x14ac:dyDescent="0.25">
      <c r="A76" s="10" t="s">
        <v>149</v>
      </c>
      <c r="B76" s="10" t="s">
        <v>151</v>
      </c>
      <c r="C76" s="10" t="s">
        <v>153</v>
      </c>
      <c r="D76" s="14" t="s">
        <v>116</v>
      </c>
      <c r="E76" s="11" t="s">
        <v>116</v>
      </c>
      <c r="F76" s="14" t="s">
        <v>126</v>
      </c>
      <c r="G76" s="14" t="s">
        <v>116</v>
      </c>
      <c r="H76" s="11">
        <v>21</v>
      </c>
      <c r="I76" s="11">
        <v>31</v>
      </c>
      <c r="J76" s="11" t="s">
        <v>116</v>
      </c>
      <c r="K76" s="11">
        <v>1</v>
      </c>
      <c r="L76" s="11">
        <v>41</v>
      </c>
      <c r="M76" s="11" t="s">
        <v>116</v>
      </c>
      <c r="N76" s="11" t="s">
        <v>116</v>
      </c>
      <c r="O76" s="11">
        <v>21.8</v>
      </c>
      <c r="P76" s="11">
        <v>21.8</v>
      </c>
      <c r="Q76" s="11">
        <v>32.6</v>
      </c>
      <c r="R76" s="11">
        <v>0.15</v>
      </c>
      <c r="S76" s="11">
        <v>0.2</v>
      </c>
      <c r="U76" s="18" t="s">
        <v>154</v>
      </c>
      <c r="V76" s="1" t="s">
        <v>230</v>
      </c>
    </row>
    <row r="77" spans="1:22" x14ac:dyDescent="0.25">
      <c r="A77" s="10" t="s">
        <v>149</v>
      </c>
      <c r="B77" s="10" t="s">
        <v>151</v>
      </c>
      <c r="C77" s="10" t="s">
        <v>153</v>
      </c>
      <c r="D77" s="14" t="s">
        <v>116</v>
      </c>
      <c r="E77" s="11" t="s">
        <v>116</v>
      </c>
      <c r="F77" s="14" t="s">
        <v>117</v>
      </c>
      <c r="G77" s="14" t="s">
        <v>116</v>
      </c>
      <c r="H77" s="11">
        <v>21</v>
      </c>
      <c r="I77" s="11">
        <v>96</v>
      </c>
      <c r="J77" s="11" t="s">
        <v>116</v>
      </c>
      <c r="K77" s="11">
        <v>19</v>
      </c>
      <c r="L77" s="11">
        <v>128</v>
      </c>
      <c r="M77" s="11" t="s">
        <v>116</v>
      </c>
      <c r="N77" s="11" t="s">
        <v>116</v>
      </c>
      <c r="O77" s="11">
        <v>65.5</v>
      </c>
      <c r="P77" s="11">
        <v>38</v>
      </c>
      <c r="Q77" s="11">
        <v>70.599999999999994</v>
      </c>
      <c r="R77" s="11">
        <v>0.04</v>
      </c>
      <c r="S77" s="11">
        <v>0.2</v>
      </c>
      <c r="U77" s="18" t="s">
        <v>154</v>
      </c>
      <c r="V77" s="1" t="s">
        <v>231</v>
      </c>
    </row>
    <row r="78" spans="1:22" x14ac:dyDescent="0.25">
      <c r="A78" s="10" t="s">
        <v>149</v>
      </c>
      <c r="B78" s="10" t="s">
        <v>151</v>
      </c>
      <c r="C78" s="10" t="s">
        <v>153</v>
      </c>
      <c r="D78" s="14" t="s">
        <v>141</v>
      </c>
      <c r="E78" s="11">
        <v>151</v>
      </c>
      <c r="F78" s="14" t="s">
        <v>116</v>
      </c>
      <c r="G78" s="14" t="s">
        <v>128</v>
      </c>
      <c r="H78" s="11">
        <v>21</v>
      </c>
      <c r="I78" s="11">
        <v>75</v>
      </c>
      <c r="J78" s="11">
        <v>17</v>
      </c>
      <c r="K78" s="11" t="s">
        <v>116</v>
      </c>
      <c r="L78" s="11" t="s">
        <v>116</v>
      </c>
      <c r="M78" s="11">
        <v>10</v>
      </c>
      <c r="N78" s="11">
        <v>101</v>
      </c>
      <c r="O78" s="11">
        <v>124.7</v>
      </c>
      <c r="P78" s="11">
        <v>83.3</v>
      </c>
      <c r="Q78" s="11">
        <v>145.5</v>
      </c>
      <c r="R78" s="11">
        <v>0.08</v>
      </c>
      <c r="S78" s="11">
        <v>0.2</v>
      </c>
      <c r="U78" s="18" t="s">
        <v>154</v>
      </c>
      <c r="V78" s="1" t="s">
        <v>232</v>
      </c>
    </row>
    <row r="79" spans="1:22" x14ac:dyDescent="0.25">
      <c r="A79" s="10" t="s">
        <v>149</v>
      </c>
      <c r="B79" s="10" t="s">
        <v>151</v>
      </c>
      <c r="C79" s="10" t="s">
        <v>153</v>
      </c>
      <c r="D79" s="14" t="s">
        <v>144</v>
      </c>
      <c r="E79" s="11">
        <v>111</v>
      </c>
      <c r="F79" s="14" t="s">
        <v>116</v>
      </c>
      <c r="G79" s="14" t="s">
        <v>145</v>
      </c>
      <c r="H79" s="11">
        <v>21</v>
      </c>
      <c r="I79" s="11">
        <v>55</v>
      </c>
      <c r="J79" s="11">
        <v>22</v>
      </c>
      <c r="K79" s="11" t="s">
        <v>116</v>
      </c>
      <c r="L79" s="11" t="s">
        <v>116</v>
      </c>
      <c r="M79" s="11">
        <v>13</v>
      </c>
      <c r="N79" s="11">
        <v>74</v>
      </c>
      <c r="O79" s="11">
        <v>70.599999999999994</v>
      </c>
      <c r="P79" s="11">
        <v>65.599999999999994</v>
      </c>
      <c r="Q79" s="11">
        <v>100.8</v>
      </c>
      <c r="R79" s="11">
        <v>0.05</v>
      </c>
      <c r="S79" s="11">
        <v>0.2</v>
      </c>
      <c r="U79" s="18" t="s">
        <v>154</v>
      </c>
      <c r="V79" s="1" t="s">
        <v>233</v>
      </c>
    </row>
    <row r="80" spans="1:22" x14ac:dyDescent="0.25">
      <c r="A80" s="10" t="s">
        <v>149</v>
      </c>
      <c r="B80" s="10" t="s">
        <v>151</v>
      </c>
      <c r="C80" s="10" t="s">
        <v>153</v>
      </c>
      <c r="D80" s="14" t="s">
        <v>132</v>
      </c>
      <c r="E80" s="11">
        <v>97</v>
      </c>
      <c r="F80" s="14" t="s">
        <v>116</v>
      </c>
      <c r="G80" s="14" t="s">
        <v>142</v>
      </c>
      <c r="H80" s="11">
        <v>14</v>
      </c>
      <c r="I80" s="11">
        <v>48</v>
      </c>
      <c r="J80" s="11">
        <v>20</v>
      </c>
      <c r="K80" s="11" t="s">
        <v>116</v>
      </c>
      <c r="L80" s="11" t="s">
        <v>116</v>
      </c>
      <c r="M80" s="11">
        <v>12</v>
      </c>
      <c r="N80" s="11">
        <v>65</v>
      </c>
      <c r="O80" s="11">
        <v>68.2</v>
      </c>
      <c r="P80" s="11">
        <v>76</v>
      </c>
      <c r="Q80" s="11">
        <v>110</v>
      </c>
      <c r="R80" s="11">
        <v>0.17</v>
      </c>
      <c r="S80" s="11">
        <v>0.2</v>
      </c>
      <c r="U80" s="18" t="s">
        <v>154</v>
      </c>
      <c r="V80" s="1" t="s">
        <v>234</v>
      </c>
    </row>
    <row r="81" spans="1:22" x14ac:dyDescent="0.25">
      <c r="A81" s="10" t="s">
        <v>149</v>
      </c>
      <c r="B81" s="10" t="s">
        <v>151</v>
      </c>
      <c r="C81" s="10" t="s">
        <v>153</v>
      </c>
      <c r="D81" s="14" t="s">
        <v>145</v>
      </c>
      <c r="E81" s="11">
        <v>161</v>
      </c>
      <c r="F81" s="14" t="s">
        <v>116</v>
      </c>
      <c r="G81" s="14" t="s">
        <v>138</v>
      </c>
      <c r="H81" s="11">
        <v>14</v>
      </c>
      <c r="I81" s="11">
        <v>80</v>
      </c>
      <c r="J81" s="11">
        <v>13</v>
      </c>
      <c r="K81" s="11" t="s">
        <v>116</v>
      </c>
      <c r="L81" s="11" t="s">
        <v>116</v>
      </c>
      <c r="M81" s="11">
        <v>7</v>
      </c>
      <c r="N81" s="11">
        <v>107</v>
      </c>
      <c r="O81" s="11">
        <v>173.3</v>
      </c>
      <c r="P81" s="11">
        <v>107.8</v>
      </c>
      <c r="Q81" s="11">
        <v>194.4</v>
      </c>
      <c r="R81" s="11">
        <v>0.06</v>
      </c>
      <c r="S81" s="11">
        <v>0.2</v>
      </c>
      <c r="U81" s="18" t="s">
        <v>154</v>
      </c>
      <c r="V81" s="1" t="s">
        <v>235</v>
      </c>
    </row>
    <row r="82" spans="1:22" x14ac:dyDescent="0.25">
      <c r="A82" s="10" t="s">
        <v>149</v>
      </c>
      <c r="B82" s="10" t="s">
        <v>151</v>
      </c>
      <c r="C82" s="10" t="s">
        <v>153</v>
      </c>
      <c r="D82" s="14" t="s">
        <v>136</v>
      </c>
      <c r="E82" s="11">
        <v>33</v>
      </c>
      <c r="F82" s="14" t="s">
        <v>116</v>
      </c>
      <c r="G82" s="14" t="s">
        <v>128</v>
      </c>
      <c r="H82" s="11">
        <v>14</v>
      </c>
      <c r="I82" s="11">
        <v>16</v>
      </c>
      <c r="J82" s="11">
        <v>18</v>
      </c>
      <c r="K82" s="11" t="s">
        <v>116</v>
      </c>
      <c r="L82" s="11" t="s">
        <v>116</v>
      </c>
      <c r="M82" s="11">
        <v>10</v>
      </c>
      <c r="N82" s="11">
        <v>22</v>
      </c>
      <c r="O82" s="11">
        <v>25.6</v>
      </c>
      <c r="P82" s="11">
        <v>26.6</v>
      </c>
      <c r="Q82" s="11">
        <v>39.4</v>
      </c>
      <c r="R82" s="11">
        <v>0.17</v>
      </c>
      <c r="S82" s="11">
        <v>0.2</v>
      </c>
      <c r="U82" s="18" t="s">
        <v>154</v>
      </c>
      <c r="V82" s="1" t="s">
        <v>236</v>
      </c>
    </row>
    <row r="83" spans="1:22" x14ac:dyDescent="0.25">
      <c r="A83" s="10" t="s">
        <v>149</v>
      </c>
      <c r="B83" s="10" t="s">
        <v>151</v>
      </c>
      <c r="C83" s="10" t="s">
        <v>153</v>
      </c>
      <c r="D83" s="14" t="s">
        <v>129</v>
      </c>
      <c r="E83" s="11">
        <v>107</v>
      </c>
      <c r="F83" s="14" t="s">
        <v>116</v>
      </c>
      <c r="G83" s="14" t="s">
        <v>125</v>
      </c>
      <c r="H83" s="11">
        <v>14</v>
      </c>
      <c r="I83" s="11">
        <v>53</v>
      </c>
      <c r="J83" s="11">
        <v>6</v>
      </c>
      <c r="K83" s="11" t="s">
        <v>116</v>
      </c>
      <c r="L83" s="11" t="s">
        <v>116</v>
      </c>
      <c r="M83" s="11">
        <v>3</v>
      </c>
      <c r="N83" s="11">
        <v>71</v>
      </c>
      <c r="O83" s="11">
        <v>249.6</v>
      </c>
      <c r="P83" s="11">
        <v>193.3</v>
      </c>
      <c r="Q83" s="11">
        <v>318.10000000000002</v>
      </c>
      <c r="R83" s="11">
        <v>0.08</v>
      </c>
      <c r="S83" s="11">
        <v>0.2</v>
      </c>
      <c r="U83" s="18" t="s">
        <v>154</v>
      </c>
      <c r="V83" s="1" t="s">
        <v>237</v>
      </c>
    </row>
    <row r="84" spans="1:22" x14ac:dyDescent="0.25">
      <c r="A84" s="10" t="s">
        <v>149</v>
      </c>
      <c r="B84" s="10" t="s">
        <v>151</v>
      </c>
      <c r="C84" s="10" t="s">
        <v>153</v>
      </c>
      <c r="D84" s="14" t="s">
        <v>132</v>
      </c>
      <c r="E84" s="11">
        <v>58</v>
      </c>
      <c r="F84" s="14" t="s">
        <v>116</v>
      </c>
      <c r="G84" s="14" t="s">
        <v>142</v>
      </c>
      <c r="H84" s="11">
        <v>14</v>
      </c>
      <c r="I84" s="11">
        <v>29</v>
      </c>
      <c r="J84" s="11">
        <v>20</v>
      </c>
      <c r="K84" s="11" t="s">
        <v>116</v>
      </c>
      <c r="L84" s="11" t="s">
        <v>116</v>
      </c>
      <c r="M84" s="11">
        <v>12</v>
      </c>
      <c r="N84" s="11">
        <v>39</v>
      </c>
      <c r="O84" s="11">
        <v>40.9</v>
      </c>
      <c r="P84" s="11">
        <v>19</v>
      </c>
      <c r="Q84" s="11">
        <v>39.4</v>
      </c>
      <c r="R84" s="11">
        <v>0.13</v>
      </c>
      <c r="S84" s="11">
        <v>0.2</v>
      </c>
      <c r="U84" s="18" t="s">
        <v>154</v>
      </c>
      <c r="V84" s="1" t="s">
        <v>238</v>
      </c>
    </row>
    <row r="85" spans="1:22" x14ac:dyDescent="0.25">
      <c r="A85" s="10" t="s">
        <v>149</v>
      </c>
      <c r="B85" s="10" t="s">
        <v>151</v>
      </c>
      <c r="C85" s="10" t="s">
        <v>153</v>
      </c>
      <c r="D85" s="14" t="s">
        <v>116</v>
      </c>
      <c r="E85" s="11" t="s">
        <v>116</v>
      </c>
      <c r="F85" s="14" t="s">
        <v>124</v>
      </c>
      <c r="G85" s="14" t="s">
        <v>116</v>
      </c>
      <c r="H85" s="11">
        <v>14</v>
      </c>
      <c r="I85" s="11">
        <v>61</v>
      </c>
      <c r="J85" s="11" t="s">
        <v>116</v>
      </c>
      <c r="K85" s="11">
        <v>24</v>
      </c>
      <c r="L85" s="11">
        <v>81</v>
      </c>
      <c r="M85" s="11" t="s">
        <v>116</v>
      </c>
      <c r="N85" s="11" t="s">
        <v>116</v>
      </c>
      <c r="O85" s="11">
        <v>31.1</v>
      </c>
      <c r="P85" s="11">
        <v>23.2</v>
      </c>
      <c r="Q85" s="11">
        <v>38.6</v>
      </c>
      <c r="R85" s="11">
        <v>0.05</v>
      </c>
      <c r="S85" s="11">
        <v>0.2</v>
      </c>
      <c r="U85" s="18" t="s">
        <v>154</v>
      </c>
      <c r="V85" s="1" t="s">
        <v>239</v>
      </c>
    </row>
    <row r="86" spans="1:22" x14ac:dyDescent="0.25">
      <c r="A86" s="10" t="s">
        <v>149</v>
      </c>
      <c r="B86" s="10" t="s">
        <v>151</v>
      </c>
      <c r="C86" s="10" t="s">
        <v>153</v>
      </c>
      <c r="D86" s="14" t="s">
        <v>116</v>
      </c>
      <c r="E86" s="11" t="s">
        <v>116</v>
      </c>
      <c r="F86" s="14" t="s">
        <v>118</v>
      </c>
      <c r="G86" s="14" t="s">
        <v>116</v>
      </c>
      <c r="H86" s="11">
        <v>14</v>
      </c>
      <c r="I86" s="11">
        <v>37</v>
      </c>
      <c r="J86" s="11" t="s">
        <v>116</v>
      </c>
      <c r="K86" s="11">
        <v>11</v>
      </c>
      <c r="L86" s="11">
        <v>49</v>
      </c>
      <c r="M86" s="11" t="s">
        <v>116</v>
      </c>
      <c r="N86" s="11" t="s">
        <v>116</v>
      </c>
      <c r="O86" s="11">
        <v>23.5</v>
      </c>
      <c r="P86" s="11">
        <v>18.5</v>
      </c>
      <c r="Q86" s="11">
        <v>30.1</v>
      </c>
      <c r="R86" s="11">
        <v>0.13</v>
      </c>
      <c r="S86" s="11">
        <v>0.2</v>
      </c>
      <c r="T86" s="11">
        <v>3.9E-2</v>
      </c>
      <c r="U86" s="18" t="s">
        <v>154</v>
      </c>
      <c r="V86" s="1" t="s">
        <v>240</v>
      </c>
    </row>
    <row r="87" spans="1:22" x14ac:dyDescent="0.25">
      <c r="A87" s="10" t="s">
        <v>149</v>
      </c>
      <c r="B87" s="10" t="s">
        <v>151</v>
      </c>
      <c r="C87" s="10" t="s">
        <v>153</v>
      </c>
      <c r="D87" s="14" t="s">
        <v>127</v>
      </c>
      <c r="E87" s="11">
        <v>119</v>
      </c>
      <c r="F87" s="14" t="s">
        <v>116</v>
      </c>
      <c r="G87" s="14" t="s">
        <v>122</v>
      </c>
      <c r="H87" s="11">
        <v>14</v>
      </c>
      <c r="I87" s="11">
        <v>59</v>
      </c>
      <c r="J87" s="11">
        <v>27</v>
      </c>
      <c r="K87" s="11" t="s">
        <v>116</v>
      </c>
      <c r="L87" s="11" t="s">
        <v>116</v>
      </c>
      <c r="M87" s="11">
        <v>16</v>
      </c>
      <c r="N87" s="11">
        <v>79</v>
      </c>
      <c r="O87" s="11">
        <v>61.9</v>
      </c>
      <c r="P87" s="11">
        <v>63.9</v>
      </c>
      <c r="Q87" s="11">
        <v>94.7</v>
      </c>
      <c r="R87" s="11">
        <v>0.02</v>
      </c>
      <c r="S87" s="11">
        <v>0.2</v>
      </c>
      <c r="T87" s="11">
        <v>-3.6999999999999998E-2</v>
      </c>
      <c r="U87" s="18" t="s">
        <v>154</v>
      </c>
      <c r="V87" s="1" t="s">
        <v>241</v>
      </c>
    </row>
    <row r="88" spans="1:22" x14ac:dyDescent="0.25">
      <c r="A88" s="10" t="s">
        <v>149</v>
      </c>
      <c r="B88" s="10" t="s">
        <v>151</v>
      </c>
      <c r="C88" s="10" t="s">
        <v>153</v>
      </c>
      <c r="D88" s="14" t="s">
        <v>133</v>
      </c>
      <c r="E88" s="11">
        <v>117</v>
      </c>
      <c r="F88" s="14" t="s">
        <v>116</v>
      </c>
      <c r="G88" s="14" t="s">
        <v>134</v>
      </c>
      <c r="H88" s="11">
        <v>14</v>
      </c>
      <c r="I88" s="11">
        <v>58</v>
      </c>
      <c r="J88" s="11">
        <v>26</v>
      </c>
      <c r="K88" s="11" t="s">
        <v>116</v>
      </c>
      <c r="L88" s="11" t="s">
        <v>116</v>
      </c>
      <c r="M88" s="11">
        <v>15</v>
      </c>
      <c r="N88" s="11">
        <v>78</v>
      </c>
      <c r="O88" s="11">
        <v>63.2</v>
      </c>
      <c r="P88" s="11">
        <v>26.7</v>
      </c>
      <c r="Q88" s="11">
        <v>58.3</v>
      </c>
      <c r="R88" s="11">
        <v>0.08</v>
      </c>
      <c r="S88" s="11">
        <v>0.2</v>
      </c>
      <c r="T88" s="11">
        <v>2.5999999999999999E-2</v>
      </c>
      <c r="U88" s="18" t="s">
        <v>154</v>
      </c>
      <c r="V88" s="1" t="s">
        <v>242</v>
      </c>
    </row>
    <row r="89" spans="1:22" x14ac:dyDescent="0.25">
      <c r="A89" s="10" t="s">
        <v>149</v>
      </c>
      <c r="B89" s="10" t="s">
        <v>151</v>
      </c>
      <c r="C89" s="10" t="s">
        <v>153</v>
      </c>
      <c r="D89" s="14" t="s">
        <v>144</v>
      </c>
      <c r="E89" s="11">
        <v>339</v>
      </c>
      <c r="F89" s="14" t="s">
        <v>116</v>
      </c>
      <c r="G89" s="14" t="s">
        <v>145</v>
      </c>
      <c r="H89" s="11">
        <v>14</v>
      </c>
      <c r="I89" s="11">
        <v>169</v>
      </c>
      <c r="J89" s="11">
        <v>22</v>
      </c>
      <c r="K89" s="11" t="s">
        <v>116</v>
      </c>
      <c r="L89" s="11" t="s">
        <v>116</v>
      </c>
      <c r="M89" s="11">
        <v>13</v>
      </c>
      <c r="N89" s="11">
        <v>226</v>
      </c>
      <c r="O89" s="11">
        <v>215.7</v>
      </c>
      <c r="P89" s="11">
        <v>116</v>
      </c>
      <c r="Q89" s="11">
        <v>223.8</v>
      </c>
      <c r="R89" s="11">
        <v>0.11</v>
      </c>
      <c r="S89" s="11">
        <v>0.2</v>
      </c>
      <c r="U89" s="18" t="s">
        <v>154</v>
      </c>
      <c r="V89" s="1" t="s">
        <v>243</v>
      </c>
    </row>
    <row r="90" spans="1:22" x14ac:dyDescent="0.25">
      <c r="A90" s="10" t="s">
        <v>149</v>
      </c>
      <c r="B90" s="10" t="s">
        <v>151</v>
      </c>
      <c r="C90" s="10" t="s">
        <v>153</v>
      </c>
      <c r="D90" s="14" t="s">
        <v>146</v>
      </c>
      <c r="E90" s="11">
        <v>69</v>
      </c>
      <c r="F90" s="14" t="s">
        <v>116</v>
      </c>
      <c r="G90" s="14" t="s">
        <v>122</v>
      </c>
      <c r="H90" s="11">
        <v>14</v>
      </c>
      <c r="I90" s="11">
        <v>34</v>
      </c>
      <c r="J90" s="11">
        <v>28</v>
      </c>
      <c r="K90" s="11" t="s">
        <v>116</v>
      </c>
      <c r="L90" s="11" t="s">
        <v>116</v>
      </c>
      <c r="M90" s="11">
        <v>16</v>
      </c>
      <c r="N90" s="11">
        <v>46</v>
      </c>
      <c r="O90" s="11">
        <v>34.5</v>
      </c>
      <c r="P90" s="11">
        <v>14.6</v>
      </c>
      <c r="Q90" s="11">
        <v>31.8</v>
      </c>
      <c r="R90" s="11">
        <v>0</v>
      </c>
      <c r="S90" s="11">
        <v>0.2</v>
      </c>
      <c r="U90" s="18" t="s">
        <v>154</v>
      </c>
      <c r="V90" s="1" t="s">
        <v>244</v>
      </c>
    </row>
    <row r="91" spans="1:22" x14ac:dyDescent="0.25">
      <c r="A91" s="10" t="s">
        <v>149</v>
      </c>
      <c r="B91" s="10" t="s">
        <v>151</v>
      </c>
      <c r="C91" s="10" t="s">
        <v>153</v>
      </c>
      <c r="D91" s="14" t="s">
        <v>134</v>
      </c>
      <c r="E91" s="11">
        <v>56</v>
      </c>
      <c r="F91" s="14" t="s">
        <v>116</v>
      </c>
      <c r="G91" s="14" t="s">
        <v>123</v>
      </c>
      <c r="H91" s="11">
        <v>14</v>
      </c>
      <c r="I91" s="11">
        <v>28</v>
      </c>
      <c r="J91" s="11">
        <v>15</v>
      </c>
      <c r="K91" s="11" t="s">
        <v>116</v>
      </c>
      <c r="L91" s="11" t="s">
        <v>116</v>
      </c>
      <c r="M91" s="11">
        <v>9</v>
      </c>
      <c r="N91" s="11">
        <v>37</v>
      </c>
      <c r="O91" s="11">
        <v>52.7</v>
      </c>
      <c r="P91" s="11">
        <v>38.9</v>
      </c>
      <c r="Q91" s="11">
        <v>65.099999999999994</v>
      </c>
      <c r="R91" s="11">
        <v>0.06</v>
      </c>
      <c r="S91" s="11">
        <v>0.2</v>
      </c>
      <c r="U91" s="18" t="s">
        <v>154</v>
      </c>
      <c r="V91" s="1" t="s">
        <v>245</v>
      </c>
    </row>
    <row r="92" spans="1:22" x14ac:dyDescent="0.25">
      <c r="A92" s="10" t="s">
        <v>149</v>
      </c>
      <c r="B92" s="10" t="s">
        <v>151</v>
      </c>
      <c r="C92" s="10" t="s">
        <v>153</v>
      </c>
      <c r="D92" s="14" t="s">
        <v>116</v>
      </c>
      <c r="E92" s="11" t="s">
        <v>116</v>
      </c>
      <c r="F92" s="14" t="s">
        <v>125</v>
      </c>
      <c r="G92" s="14" t="s">
        <v>116</v>
      </c>
      <c r="H92" s="11">
        <v>14</v>
      </c>
      <c r="I92" s="11">
        <v>130</v>
      </c>
      <c r="J92" s="11" t="s">
        <v>116</v>
      </c>
      <c r="K92" s="11">
        <v>3</v>
      </c>
      <c r="L92" s="11">
        <v>174</v>
      </c>
      <c r="M92" s="11" t="s">
        <v>116</v>
      </c>
      <c r="N92" s="11" t="s">
        <v>116</v>
      </c>
      <c r="O92" s="11">
        <v>65.2</v>
      </c>
      <c r="P92" s="11">
        <v>46.8</v>
      </c>
      <c r="Q92" s="11">
        <v>79.400000000000006</v>
      </c>
      <c r="R92" s="11">
        <v>0.14000000000000001</v>
      </c>
      <c r="S92" s="11">
        <v>0.2</v>
      </c>
      <c r="U92" s="18" t="s">
        <v>154</v>
      </c>
      <c r="V92" s="1" t="s">
        <v>246</v>
      </c>
    </row>
    <row r="93" spans="1:22" x14ac:dyDescent="0.25">
      <c r="A93" s="10" t="s">
        <v>149</v>
      </c>
      <c r="B93" s="10" t="s">
        <v>151</v>
      </c>
      <c r="C93" s="10" t="s">
        <v>153</v>
      </c>
      <c r="D93" s="14" t="s">
        <v>118</v>
      </c>
      <c r="E93" s="11">
        <v>163</v>
      </c>
      <c r="F93" s="14" t="s">
        <v>116</v>
      </c>
      <c r="G93" s="14" t="s">
        <v>129</v>
      </c>
      <c r="H93" s="11">
        <v>14</v>
      </c>
      <c r="I93" s="11">
        <v>81</v>
      </c>
      <c r="J93" s="11">
        <v>11</v>
      </c>
      <c r="K93" s="11" t="s">
        <v>116</v>
      </c>
      <c r="L93" s="11" t="s">
        <v>116</v>
      </c>
      <c r="M93" s="11">
        <v>6</v>
      </c>
      <c r="N93" s="11">
        <v>109</v>
      </c>
      <c r="O93" s="11">
        <v>208</v>
      </c>
      <c r="P93" s="11">
        <v>205.7</v>
      </c>
      <c r="Q93" s="11">
        <v>309.7</v>
      </c>
      <c r="R93" s="11">
        <v>0.14000000000000001</v>
      </c>
      <c r="S93" s="11">
        <v>0.2</v>
      </c>
      <c r="U93" s="18" t="s">
        <v>154</v>
      </c>
      <c r="V93" s="1" t="s">
        <v>247</v>
      </c>
    </row>
    <row r="94" spans="1:22" x14ac:dyDescent="0.25">
      <c r="A94" s="10" t="s">
        <v>149</v>
      </c>
      <c r="B94" s="10" t="s">
        <v>151</v>
      </c>
      <c r="C94" s="10" t="s">
        <v>153</v>
      </c>
      <c r="D94" s="14" t="s">
        <v>116</v>
      </c>
      <c r="E94" s="11" t="s">
        <v>116</v>
      </c>
      <c r="F94" s="14" t="s">
        <v>124</v>
      </c>
      <c r="G94" s="14" t="s">
        <v>116</v>
      </c>
      <c r="H94" s="11">
        <v>14</v>
      </c>
      <c r="I94" s="11">
        <v>43</v>
      </c>
      <c r="J94" s="11" t="s">
        <v>116</v>
      </c>
      <c r="K94" s="11">
        <v>24</v>
      </c>
      <c r="L94" s="11">
        <v>58</v>
      </c>
      <c r="M94" s="11" t="s">
        <v>116</v>
      </c>
      <c r="N94" s="11" t="s">
        <v>116</v>
      </c>
      <c r="O94" s="11">
        <v>29.7</v>
      </c>
      <c r="P94" s="11">
        <v>31.4</v>
      </c>
      <c r="Q94" s="11">
        <v>46.2</v>
      </c>
      <c r="R94" s="11">
        <v>0.17</v>
      </c>
      <c r="S94" s="11">
        <v>0.2</v>
      </c>
      <c r="T94" s="11">
        <v>-2.7E-2</v>
      </c>
      <c r="U94" s="18" t="s">
        <v>154</v>
      </c>
      <c r="V94" s="1" t="s">
        <v>248</v>
      </c>
    </row>
    <row r="95" spans="1:22" x14ac:dyDescent="0.25">
      <c r="A95" s="10" t="s">
        <v>149</v>
      </c>
      <c r="B95" s="10" t="s">
        <v>151</v>
      </c>
      <c r="C95" s="10" t="s">
        <v>153</v>
      </c>
      <c r="D95" s="14" t="s">
        <v>116</v>
      </c>
      <c r="E95" s="11" t="s">
        <v>116</v>
      </c>
      <c r="F95" s="14" t="s">
        <v>138</v>
      </c>
      <c r="G95" s="14" t="s">
        <v>116</v>
      </c>
      <c r="H95" s="11">
        <v>14</v>
      </c>
      <c r="I95" s="11">
        <v>55</v>
      </c>
      <c r="J95" s="11" t="s">
        <v>116</v>
      </c>
      <c r="K95" s="11">
        <v>7</v>
      </c>
      <c r="L95" s="11">
        <v>74</v>
      </c>
      <c r="M95" s="11" t="s">
        <v>116</v>
      </c>
      <c r="N95" s="11" t="s">
        <v>116</v>
      </c>
      <c r="O95" s="11">
        <v>26.3</v>
      </c>
      <c r="P95" s="11">
        <v>16.399999999999999</v>
      </c>
      <c r="Q95" s="11">
        <v>29.4</v>
      </c>
      <c r="R95" s="11">
        <v>0.06</v>
      </c>
      <c r="S95" s="11">
        <v>0.2</v>
      </c>
      <c r="T95" s="11">
        <v>1.2E-2</v>
      </c>
      <c r="U95" s="18" t="s">
        <v>154</v>
      </c>
      <c r="V95" s="1" t="s">
        <v>249</v>
      </c>
    </row>
    <row r="96" spans="1:22" x14ac:dyDescent="0.25">
      <c r="A96" s="10" t="s">
        <v>149</v>
      </c>
      <c r="B96" s="10" t="s">
        <v>151</v>
      </c>
      <c r="C96" s="10" t="s">
        <v>153</v>
      </c>
      <c r="D96" s="14" t="s">
        <v>116</v>
      </c>
      <c r="E96" s="11" t="s">
        <v>116</v>
      </c>
      <c r="F96" s="14" t="s">
        <v>124</v>
      </c>
      <c r="G96" s="14" t="s">
        <v>116</v>
      </c>
      <c r="H96" s="11">
        <v>21</v>
      </c>
      <c r="I96" s="11">
        <v>16</v>
      </c>
      <c r="J96" s="11" t="s">
        <v>116</v>
      </c>
      <c r="K96" s="11">
        <v>24</v>
      </c>
      <c r="L96" s="11">
        <v>21</v>
      </c>
      <c r="M96" s="11" t="s">
        <v>116</v>
      </c>
      <c r="N96" s="11" t="s">
        <v>116</v>
      </c>
      <c r="O96" s="11">
        <v>8.6999999999999993</v>
      </c>
      <c r="P96" s="11">
        <v>5.4</v>
      </c>
      <c r="Q96" s="11">
        <v>9.6</v>
      </c>
      <c r="R96" s="11">
        <v>0.2</v>
      </c>
      <c r="S96" s="11">
        <v>0.2</v>
      </c>
      <c r="U96" s="18" t="s">
        <v>154</v>
      </c>
      <c r="V96" s="1" t="s">
        <v>250</v>
      </c>
    </row>
    <row r="97" spans="1:22" x14ac:dyDescent="0.25">
      <c r="A97" s="10" t="s">
        <v>149</v>
      </c>
      <c r="B97" s="10" t="s">
        <v>151</v>
      </c>
      <c r="C97" s="10" t="s">
        <v>153</v>
      </c>
      <c r="D97" s="14" t="s">
        <v>116</v>
      </c>
      <c r="E97" s="11" t="s">
        <v>116</v>
      </c>
      <c r="F97" s="14" t="s">
        <v>134</v>
      </c>
      <c r="G97" s="14" t="s">
        <v>116</v>
      </c>
      <c r="H97" s="11">
        <v>21</v>
      </c>
      <c r="I97" s="11">
        <v>40</v>
      </c>
      <c r="J97" s="11" t="s">
        <v>116</v>
      </c>
      <c r="K97" s="11">
        <v>15</v>
      </c>
      <c r="L97" s="11">
        <v>53</v>
      </c>
      <c r="M97" s="11" t="s">
        <v>116</v>
      </c>
      <c r="N97" s="11" t="s">
        <v>116</v>
      </c>
      <c r="O97" s="11">
        <v>23.3</v>
      </c>
      <c r="P97" s="11">
        <v>11.4</v>
      </c>
      <c r="Q97" s="11">
        <v>23</v>
      </c>
      <c r="R97" s="11">
        <v>0.04</v>
      </c>
      <c r="S97" s="11">
        <v>0.2</v>
      </c>
      <c r="U97" s="18" t="s">
        <v>154</v>
      </c>
      <c r="V97" s="1" t="s">
        <v>251</v>
      </c>
    </row>
    <row r="98" spans="1:22" x14ac:dyDescent="0.25">
      <c r="A98" s="10" t="s">
        <v>149</v>
      </c>
      <c r="B98" s="10" t="s">
        <v>151</v>
      </c>
      <c r="C98" s="10" t="s">
        <v>153</v>
      </c>
      <c r="D98" s="14" t="s">
        <v>121</v>
      </c>
      <c r="E98" s="11">
        <v>54</v>
      </c>
      <c r="F98" s="14" t="s">
        <v>116</v>
      </c>
      <c r="G98" s="14" t="s">
        <v>147</v>
      </c>
      <c r="H98" s="11">
        <v>21</v>
      </c>
      <c r="I98" s="11">
        <v>27</v>
      </c>
      <c r="J98" s="11">
        <v>8</v>
      </c>
      <c r="K98" s="11" t="s">
        <v>116</v>
      </c>
      <c r="L98" s="11" t="s">
        <v>116</v>
      </c>
      <c r="M98" s="11">
        <v>4</v>
      </c>
      <c r="N98" s="11">
        <v>36</v>
      </c>
      <c r="O98" s="11">
        <v>95.3</v>
      </c>
      <c r="P98" s="11">
        <v>78.7</v>
      </c>
      <c r="Q98" s="11">
        <v>126.3</v>
      </c>
      <c r="R98" s="11">
        <v>0.02</v>
      </c>
      <c r="S98" s="11">
        <v>0.2</v>
      </c>
      <c r="U98" s="18" t="s">
        <v>154</v>
      </c>
      <c r="V98" s="1" t="s">
        <v>252</v>
      </c>
    </row>
    <row r="99" spans="1:22" x14ac:dyDescent="0.25">
      <c r="A99" s="10" t="s">
        <v>149</v>
      </c>
      <c r="B99" s="10" t="s">
        <v>151</v>
      </c>
      <c r="C99" s="10" t="s">
        <v>153</v>
      </c>
      <c r="D99" s="14" t="s">
        <v>147</v>
      </c>
      <c r="E99" s="11">
        <v>59</v>
      </c>
      <c r="F99" s="14" t="s">
        <v>116</v>
      </c>
      <c r="G99" s="14" t="s">
        <v>119</v>
      </c>
      <c r="H99" s="11">
        <v>21</v>
      </c>
      <c r="I99" s="11">
        <v>29</v>
      </c>
      <c r="J99" s="11">
        <v>4</v>
      </c>
      <c r="K99" s="11" t="s">
        <v>116</v>
      </c>
      <c r="L99" s="11" t="s">
        <v>116</v>
      </c>
      <c r="M99" s="11">
        <v>2</v>
      </c>
      <c r="N99" s="11">
        <v>39</v>
      </c>
      <c r="O99" s="11">
        <v>206.5</v>
      </c>
      <c r="P99" s="11">
        <v>220.9</v>
      </c>
      <c r="Q99" s="11">
        <v>324.10000000000002</v>
      </c>
      <c r="R99" s="11">
        <v>0.05</v>
      </c>
      <c r="S99" s="11">
        <v>0.2</v>
      </c>
      <c r="U99" s="18" t="s">
        <v>154</v>
      </c>
      <c r="V99" s="1" t="s">
        <v>253</v>
      </c>
    </row>
    <row r="100" spans="1:22" x14ac:dyDescent="0.25">
      <c r="A100" s="10" t="s">
        <v>149</v>
      </c>
      <c r="B100" s="10" t="s">
        <v>151</v>
      </c>
      <c r="C100" s="10" t="s">
        <v>153</v>
      </c>
      <c r="D100" s="14" t="s">
        <v>116</v>
      </c>
      <c r="E100" s="11" t="s">
        <v>116</v>
      </c>
      <c r="F100" s="14" t="s">
        <v>141</v>
      </c>
      <c r="G100" s="14" t="s">
        <v>116</v>
      </c>
      <c r="H100" s="11">
        <v>14</v>
      </c>
      <c r="I100" s="11">
        <v>42</v>
      </c>
      <c r="J100" s="11" t="s">
        <v>116</v>
      </c>
      <c r="K100" s="11">
        <v>17</v>
      </c>
      <c r="L100" s="11">
        <v>56</v>
      </c>
      <c r="M100" s="11" t="s">
        <v>116</v>
      </c>
      <c r="N100" s="11" t="s">
        <v>116</v>
      </c>
      <c r="O100" s="11">
        <v>20.3</v>
      </c>
      <c r="P100" s="11">
        <v>8</v>
      </c>
      <c r="Q100" s="11">
        <v>18</v>
      </c>
      <c r="R100" s="11">
        <v>0.11</v>
      </c>
      <c r="S100" s="11">
        <v>0.2</v>
      </c>
      <c r="U100" s="18" t="s">
        <v>154</v>
      </c>
      <c r="V100" s="1" t="s">
        <v>254</v>
      </c>
    </row>
    <row r="101" spans="1:22" x14ac:dyDescent="0.25">
      <c r="A101" s="10" t="s">
        <v>149</v>
      </c>
      <c r="B101" s="10" t="s">
        <v>151</v>
      </c>
      <c r="C101" s="10" t="s">
        <v>153</v>
      </c>
      <c r="D101" s="14" t="s">
        <v>116</v>
      </c>
      <c r="E101" s="11" t="s">
        <v>116</v>
      </c>
      <c r="F101" s="14" t="s">
        <v>126</v>
      </c>
      <c r="G101" s="14" t="s">
        <v>116</v>
      </c>
      <c r="H101" s="11">
        <v>14</v>
      </c>
      <c r="I101" s="11">
        <v>96</v>
      </c>
      <c r="J101" s="11" t="s">
        <v>116</v>
      </c>
      <c r="K101" s="11">
        <v>1</v>
      </c>
      <c r="L101" s="11">
        <v>129</v>
      </c>
      <c r="M101" s="11" t="s">
        <v>116</v>
      </c>
      <c r="N101" s="11" t="s">
        <v>116</v>
      </c>
      <c r="O101" s="11">
        <v>45.1</v>
      </c>
      <c r="P101" s="11">
        <v>42.3</v>
      </c>
      <c r="Q101" s="11">
        <v>64.7</v>
      </c>
      <c r="R101" s="11">
        <v>0.04</v>
      </c>
      <c r="S101" s="11">
        <v>0.2</v>
      </c>
      <c r="T101" s="11">
        <v>2.5000000000000001E-2</v>
      </c>
      <c r="U101" s="18" t="s">
        <v>154</v>
      </c>
      <c r="V101" s="1" t="s">
        <v>255</v>
      </c>
    </row>
    <row r="102" spans="1:22" x14ac:dyDescent="0.25">
      <c r="A102" s="10" t="s">
        <v>149</v>
      </c>
      <c r="B102" s="10" t="s">
        <v>151</v>
      </c>
      <c r="C102" s="10" t="s">
        <v>153</v>
      </c>
      <c r="D102" s="14" t="s">
        <v>138</v>
      </c>
      <c r="E102" s="11">
        <v>77</v>
      </c>
      <c r="F102" s="14" t="s">
        <v>116</v>
      </c>
      <c r="G102" s="14" t="s">
        <v>147</v>
      </c>
      <c r="H102" s="11">
        <v>14</v>
      </c>
      <c r="I102" s="11">
        <v>38</v>
      </c>
      <c r="J102" s="11">
        <v>7</v>
      </c>
      <c r="K102" s="11" t="s">
        <v>116</v>
      </c>
      <c r="L102" s="11" t="s">
        <v>116</v>
      </c>
      <c r="M102" s="11">
        <v>4</v>
      </c>
      <c r="N102" s="11">
        <v>51</v>
      </c>
      <c r="O102" s="11">
        <v>155</v>
      </c>
      <c r="P102" s="11">
        <v>160.69999999999999</v>
      </c>
      <c r="Q102" s="11">
        <v>238.1</v>
      </c>
      <c r="R102" s="11">
        <v>0.11</v>
      </c>
      <c r="S102" s="11">
        <v>0.2</v>
      </c>
      <c r="U102" s="18" t="s">
        <v>154</v>
      </c>
      <c r="V102" s="1" t="s">
        <v>256</v>
      </c>
    </row>
    <row r="103" spans="1:22" x14ac:dyDescent="0.25">
      <c r="A103" s="10" t="s">
        <v>149</v>
      </c>
      <c r="B103" s="10" t="s">
        <v>151</v>
      </c>
      <c r="C103" s="10" t="s">
        <v>153</v>
      </c>
      <c r="D103" s="14" t="s">
        <v>129</v>
      </c>
      <c r="E103" s="11">
        <v>18</v>
      </c>
      <c r="F103" s="14" t="s">
        <v>116</v>
      </c>
      <c r="G103" s="14" t="s">
        <v>125</v>
      </c>
      <c r="H103" s="11">
        <v>14</v>
      </c>
      <c r="I103" s="11">
        <v>9</v>
      </c>
      <c r="J103" s="11">
        <v>6</v>
      </c>
      <c r="K103" s="11" t="s">
        <v>116</v>
      </c>
      <c r="L103" s="11" t="s">
        <v>116</v>
      </c>
      <c r="M103" s="11">
        <v>3</v>
      </c>
      <c r="N103" s="11">
        <v>12</v>
      </c>
      <c r="O103" s="11">
        <v>43.1</v>
      </c>
      <c r="P103" s="11">
        <v>46.1</v>
      </c>
      <c r="Q103" s="11">
        <v>67.5</v>
      </c>
      <c r="R103" s="11">
        <v>0.05</v>
      </c>
      <c r="S103" s="11">
        <v>0.2</v>
      </c>
      <c r="U103" s="18" t="s">
        <v>154</v>
      </c>
      <c r="V103" s="1" t="s">
        <v>257</v>
      </c>
    </row>
    <row r="104" spans="1:22" x14ac:dyDescent="0.25">
      <c r="A104" s="10" t="s">
        <v>149</v>
      </c>
      <c r="B104" s="10" t="s">
        <v>151</v>
      </c>
      <c r="C104" s="10" t="s">
        <v>153</v>
      </c>
      <c r="D104" s="14" t="s">
        <v>144</v>
      </c>
      <c r="E104" s="11">
        <v>116</v>
      </c>
      <c r="F104" s="14" t="s">
        <v>116</v>
      </c>
      <c r="G104" s="14" t="s">
        <v>145</v>
      </c>
      <c r="H104" s="11">
        <v>14</v>
      </c>
      <c r="I104" s="11">
        <v>58</v>
      </c>
      <c r="J104" s="11">
        <v>22</v>
      </c>
      <c r="K104" s="11" t="s">
        <v>116</v>
      </c>
      <c r="L104" s="11" t="s">
        <v>116</v>
      </c>
      <c r="M104" s="11">
        <v>13</v>
      </c>
      <c r="N104" s="11">
        <v>77</v>
      </c>
      <c r="O104" s="11">
        <v>74.099999999999994</v>
      </c>
      <c r="P104" s="11">
        <v>48.5</v>
      </c>
      <c r="Q104" s="11">
        <v>85.5</v>
      </c>
      <c r="R104" s="11">
        <v>0.22</v>
      </c>
      <c r="S104" s="11">
        <v>0.2</v>
      </c>
      <c r="U104" s="18" t="s">
        <v>154</v>
      </c>
      <c r="V104" s="1" t="s">
        <v>258</v>
      </c>
    </row>
    <row r="105" spans="1:22" x14ac:dyDescent="0.25">
      <c r="A105" s="10" t="s">
        <v>149</v>
      </c>
      <c r="B105" s="10" t="s">
        <v>151</v>
      </c>
      <c r="C105" s="10" t="s">
        <v>153</v>
      </c>
      <c r="D105" s="14" t="s">
        <v>116</v>
      </c>
      <c r="E105" s="11" t="s">
        <v>116</v>
      </c>
      <c r="F105" s="14" t="s">
        <v>130</v>
      </c>
      <c r="G105" s="14" t="s">
        <v>116</v>
      </c>
      <c r="H105" s="11">
        <v>21</v>
      </c>
      <c r="I105" s="11">
        <v>53</v>
      </c>
      <c r="J105" s="11" t="s">
        <v>116</v>
      </c>
      <c r="K105" s="11">
        <v>5</v>
      </c>
      <c r="L105" s="11">
        <v>71</v>
      </c>
      <c r="M105" s="11" t="s">
        <v>116</v>
      </c>
      <c r="N105" s="11" t="s">
        <v>116</v>
      </c>
      <c r="O105" s="11">
        <v>35.6</v>
      </c>
      <c r="P105" s="11">
        <v>14.8</v>
      </c>
      <c r="Q105" s="11">
        <v>32.6</v>
      </c>
      <c r="R105" s="11">
        <v>0.02</v>
      </c>
      <c r="S105" s="11">
        <v>0.2</v>
      </c>
      <c r="U105" s="18" t="s">
        <v>154</v>
      </c>
      <c r="V105" s="1" t="s">
        <v>259</v>
      </c>
    </row>
    <row r="106" spans="1:22" x14ac:dyDescent="0.25">
      <c r="A106" s="10" t="s">
        <v>149</v>
      </c>
      <c r="B106" s="10" t="s">
        <v>151</v>
      </c>
      <c r="C106" s="10" t="s">
        <v>153</v>
      </c>
      <c r="D106" s="14" t="s">
        <v>116</v>
      </c>
      <c r="E106" s="11" t="s">
        <v>116</v>
      </c>
      <c r="F106" s="14" t="s">
        <v>143</v>
      </c>
      <c r="G106" s="14" t="s">
        <v>116</v>
      </c>
      <c r="H106" s="11">
        <v>21</v>
      </c>
      <c r="I106" s="11">
        <v>113</v>
      </c>
      <c r="J106" s="11" t="s">
        <v>116</v>
      </c>
      <c r="K106" s="11">
        <v>29</v>
      </c>
      <c r="L106" s="11">
        <v>151</v>
      </c>
      <c r="M106" s="11" t="s">
        <v>116</v>
      </c>
      <c r="N106" s="11" t="s">
        <v>116</v>
      </c>
      <c r="O106" s="11">
        <v>56.8</v>
      </c>
      <c r="P106" s="11">
        <v>29.2</v>
      </c>
      <c r="Q106" s="11">
        <v>57.6</v>
      </c>
      <c r="R106" s="11">
        <v>0.21</v>
      </c>
      <c r="S106" s="11">
        <v>0.2</v>
      </c>
      <c r="U106" s="18" t="s">
        <v>154</v>
      </c>
      <c r="V106" s="1" t="s">
        <v>260</v>
      </c>
    </row>
    <row r="107" spans="1:22" x14ac:dyDescent="0.25">
      <c r="A107" s="10" t="s">
        <v>149</v>
      </c>
      <c r="B107" s="10" t="s">
        <v>151</v>
      </c>
      <c r="C107" s="10" t="s">
        <v>153</v>
      </c>
      <c r="D107" s="14" t="s">
        <v>116</v>
      </c>
      <c r="E107" s="11" t="s">
        <v>116</v>
      </c>
      <c r="F107" s="14" t="s">
        <v>127</v>
      </c>
      <c r="G107" s="14" t="s">
        <v>116</v>
      </c>
      <c r="H107" s="11">
        <v>21</v>
      </c>
      <c r="I107" s="11">
        <v>57</v>
      </c>
      <c r="J107" s="11" t="s">
        <v>116</v>
      </c>
      <c r="K107" s="11">
        <v>27</v>
      </c>
      <c r="L107" s="11">
        <v>76</v>
      </c>
      <c r="M107" s="11" t="s">
        <v>116</v>
      </c>
      <c r="N107" s="11" t="s">
        <v>116</v>
      </c>
      <c r="O107" s="11">
        <v>30.6</v>
      </c>
      <c r="P107" s="11">
        <v>22.6</v>
      </c>
      <c r="Q107" s="11">
        <v>37.799999999999997</v>
      </c>
      <c r="R107" s="11">
        <v>7.0000000000000007E-2</v>
      </c>
      <c r="S107" s="11">
        <v>0.2</v>
      </c>
      <c r="U107" s="18" t="s">
        <v>154</v>
      </c>
      <c r="V107" s="1" t="s">
        <v>261</v>
      </c>
    </row>
    <row r="108" spans="1:22" x14ac:dyDescent="0.25">
      <c r="A108" s="10" t="s">
        <v>149</v>
      </c>
      <c r="B108" s="10" t="s">
        <v>151</v>
      </c>
      <c r="C108" s="10" t="s">
        <v>153</v>
      </c>
      <c r="D108" s="14" t="s">
        <v>116</v>
      </c>
      <c r="E108" s="11" t="s">
        <v>116</v>
      </c>
      <c r="F108" s="14" t="s">
        <v>131</v>
      </c>
      <c r="G108" s="14" t="s">
        <v>116</v>
      </c>
      <c r="H108" s="11">
        <v>21</v>
      </c>
      <c r="I108" s="11">
        <v>11</v>
      </c>
      <c r="J108" s="11" t="s">
        <v>116</v>
      </c>
      <c r="K108" s="11">
        <v>21</v>
      </c>
      <c r="L108" s="11">
        <v>14</v>
      </c>
      <c r="M108" s="11" t="s">
        <v>116</v>
      </c>
      <c r="N108" s="11" t="s">
        <v>116</v>
      </c>
      <c r="O108" s="11">
        <v>5.8</v>
      </c>
      <c r="P108" s="11">
        <v>3.3</v>
      </c>
      <c r="Q108" s="11">
        <v>6.1</v>
      </c>
      <c r="R108" s="11">
        <v>0.05</v>
      </c>
      <c r="S108" s="11">
        <v>0.2</v>
      </c>
      <c r="U108" s="18" t="s">
        <v>154</v>
      </c>
      <c r="V108" s="1" t="s">
        <v>262</v>
      </c>
    </row>
    <row r="109" spans="1:22" x14ac:dyDescent="0.25">
      <c r="A109" s="10" t="s">
        <v>149</v>
      </c>
      <c r="B109" s="10" t="s">
        <v>151</v>
      </c>
      <c r="C109" s="10" t="s">
        <v>153</v>
      </c>
      <c r="D109" s="14" t="s">
        <v>116</v>
      </c>
      <c r="E109" s="11" t="s">
        <v>116</v>
      </c>
      <c r="F109" s="14" t="s">
        <v>127</v>
      </c>
      <c r="G109" s="14" t="s">
        <v>116</v>
      </c>
      <c r="H109" s="11">
        <v>21</v>
      </c>
      <c r="I109" s="11">
        <v>29</v>
      </c>
      <c r="J109" s="11" t="s">
        <v>116</v>
      </c>
      <c r="K109" s="11">
        <v>27</v>
      </c>
      <c r="L109" s="11">
        <v>38</v>
      </c>
      <c r="M109" s="11" t="s">
        <v>116</v>
      </c>
      <c r="N109" s="11" t="s">
        <v>116</v>
      </c>
      <c r="O109" s="11">
        <v>16.5</v>
      </c>
      <c r="P109" s="11">
        <v>6.4</v>
      </c>
      <c r="Q109" s="11">
        <v>14.6</v>
      </c>
      <c r="R109" s="11">
        <v>0.14000000000000001</v>
      </c>
      <c r="S109" s="11">
        <v>0.2</v>
      </c>
      <c r="U109" s="18" t="s">
        <v>154</v>
      </c>
      <c r="V109" s="1" t="s">
        <v>263</v>
      </c>
    </row>
    <row r="110" spans="1:22" x14ac:dyDescent="0.25">
      <c r="A110" s="10" t="s">
        <v>149</v>
      </c>
      <c r="B110" s="10" t="s">
        <v>151</v>
      </c>
      <c r="C110" s="10" t="s">
        <v>153</v>
      </c>
      <c r="D110" s="14" t="s">
        <v>116</v>
      </c>
      <c r="E110" s="11" t="s">
        <v>116</v>
      </c>
      <c r="F110" s="14" t="s">
        <v>131</v>
      </c>
      <c r="G110" s="14" t="s">
        <v>116</v>
      </c>
      <c r="H110" s="11">
        <v>21</v>
      </c>
      <c r="I110" s="11">
        <v>27</v>
      </c>
      <c r="J110" s="11" t="s">
        <v>116</v>
      </c>
      <c r="K110" s="11">
        <v>21</v>
      </c>
      <c r="L110" s="11">
        <v>36</v>
      </c>
      <c r="M110" s="11" t="s">
        <v>116</v>
      </c>
      <c r="N110" s="11" t="s">
        <v>116</v>
      </c>
      <c r="O110" s="11">
        <v>20.6</v>
      </c>
      <c r="P110" s="11">
        <v>22.4</v>
      </c>
      <c r="Q110" s="11">
        <v>32.6</v>
      </c>
      <c r="R110" s="11">
        <v>0.18</v>
      </c>
      <c r="S110" s="11">
        <v>0.2</v>
      </c>
      <c r="U110" s="18" t="s">
        <v>154</v>
      </c>
      <c r="V110" s="1" t="s">
        <v>264</v>
      </c>
    </row>
    <row r="111" spans="1:22" x14ac:dyDescent="0.25">
      <c r="A111" s="10" t="s">
        <v>149</v>
      </c>
      <c r="B111" s="10" t="s">
        <v>151</v>
      </c>
      <c r="C111" s="10" t="s">
        <v>153</v>
      </c>
      <c r="D111" s="14" t="s">
        <v>130</v>
      </c>
      <c r="E111" s="11">
        <v>88</v>
      </c>
      <c r="F111" s="14" t="s">
        <v>116</v>
      </c>
      <c r="G111" s="14" t="s">
        <v>125</v>
      </c>
      <c r="H111" s="11">
        <v>21</v>
      </c>
      <c r="I111" s="11">
        <v>44</v>
      </c>
      <c r="J111" s="11">
        <v>5</v>
      </c>
      <c r="K111" s="11" t="s">
        <v>116</v>
      </c>
      <c r="L111" s="11" t="s">
        <v>116</v>
      </c>
      <c r="M111" s="11">
        <v>3</v>
      </c>
      <c r="N111" s="11">
        <v>59</v>
      </c>
      <c r="O111" s="11">
        <v>247.8</v>
      </c>
      <c r="P111" s="11">
        <v>178.8</v>
      </c>
      <c r="Q111" s="11">
        <v>302.60000000000002</v>
      </c>
      <c r="R111" s="11">
        <v>0.12</v>
      </c>
      <c r="S111" s="11">
        <v>0.2</v>
      </c>
      <c r="T111" s="11">
        <v>2.5999999999999999E-2</v>
      </c>
      <c r="U111" s="18" t="s">
        <v>154</v>
      </c>
      <c r="V111" s="1" t="s">
        <v>265</v>
      </c>
    </row>
    <row r="112" spans="1:22" x14ac:dyDescent="0.25">
      <c r="A112" s="10" t="s">
        <v>149</v>
      </c>
      <c r="B112" s="10" t="s">
        <v>151</v>
      </c>
      <c r="C112" s="10" t="s">
        <v>153</v>
      </c>
      <c r="D112" s="14" t="s">
        <v>116</v>
      </c>
      <c r="E112" s="11" t="s">
        <v>116</v>
      </c>
      <c r="F112" s="14" t="s">
        <v>132</v>
      </c>
      <c r="G112" s="14" t="s">
        <v>116</v>
      </c>
      <c r="H112" s="11">
        <v>21</v>
      </c>
      <c r="I112" s="11">
        <v>41</v>
      </c>
      <c r="J112" s="11" t="s">
        <v>116</v>
      </c>
      <c r="K112" s="11">
        <v>20</v>
      </c>
      <c r="L112" s="11">
        <v>54</v>
      </c>
      <c r="M112" s="11" t="s">
        <v>116</v>
      </c>
      <c r="N112" s="11" t="s">
        <v>116</v>
      </c>
      <c r="O112" s="11">
        <v>33.700000000000003</v>
      </c>
      <c r="P112" s="11">
        <v>27.7</v>
      </c>
      <c r="Q112" s="11">
        <v>44.5</v>
      </c>
      <c r="R112" s="11">
        <v>0.23</v>
      </c>
      <c r="S112" s="11">
        <v>0.2</v>
      </c>
      <c r="U112" s="18" t="s">
        <v>154</v>
      </c>
      <c r="V112" s="1" t="s">
        <v>266</v>
      </c>
    </row>
    <row r="113" spans="1:22" x14ac:dyDescent="0.25">
      <c r="A113" s="10" t="s">
        <v>149</v>
      </c>
      <c r="B113" s="10" t="s">
        <v>151</v>
      </c>
      <c r="C113" s="10" t="s">
        <v>153</v>
      </c>
      <c r="D113" s="14" t="s">
        <v>128</v>
      </c>
      <c r="E113" s="11">
        <v>92</v>
      </c>
      <c r="F113" s="14" t="s">
        <v>116</v>
      </c>
      <c r="G113" s="14" t="s">
        <v>129</v>
      </c>
      <c r="H113" s="11">
        <v>21</v>
      </c>
      <c r="I113" s="11">
        <v>46</v>
      </c>
      <c r="J113" s="11">
        <v>10</v>
      </c>
      <c r="K113" s="11" t="s">
        <v>116</v>
      </c>
      <c r="L113" s="11" t="s">
        <v>116</v>
      </c>
      <c r="M113" s="11">
        <v>6</v>
      </c>
      <c r="N113" s="11">
        <v>61</v>
      </c>
      <c r="O113" s="11">
        <v>128.80000000000001</v>
      </c>
      <c r="P113" s="11">
        <v>57.7</v>
      </c>
      <c r="Q113" s="11">
        <v>122.1</v>
      </c>
      <c r="R113" s="11">
        <v>0</v>
      </c>
      <c r="S113" s="11">
        <v>0.2</v>
      </c>
      <c r="U113" s="18" t="s">
        <v>154</v>
      </c>
      <c r="V113" s="1" t="s">
        <v>267</v>
      </c>
    </row>
    <row r="114" spans="1:22" x14ac:dyDescent="0.25">
      <c r="A114" s="10" t="s">
        <v>149</v>
      </c>
      <c r="B114" s="10" t="s">
        <v>151</v>
      </c>
      <c r="C114" s="10" t="s">
        <v>153</v>
      </c>
      <c r="D114" s="14" t="s">
        <v>116</v>
      </c>
      <c r="E114" s="11" t="s">
        <v>116</v>
      </c>
      <c r="F114" s="14" t="s">
        <v>120</v>
      </c>
      <c r="G114" s="14" t="s">
        <v>116</v>
      </c>
      <c r="H114" s="11">
        <v>21</v>
      </c>
      <c r="I114" s="11">
        <v>72</v>
      </c>
      <c r="J114" s="11" t="s">
        <v>116</v>
      </c>
      <c r="K114" s="11">
        <v>14</v>
      </c>
      <c r="L114" s="11">
        <v>96</v>
      </c>
      <c r="M114" s="11" t="s">
        <v>116</v>
      </c>
      <c r="N114" s="11" t="s">
        <v>116</v>
      </c>
      <c r="O114" s="11">
        <v>41.1</v>
      </c>
      <c r="P114" s="11">
        <v>22.1</v>
      </c>
      <c r="Q114" s="11">
        <v>42.5</v>
      </c>
      <c r="R114" s="11">
        <v>0.03</v>
      </c>
      <c r="S114" s="11">
        <v>0.2</v>
      </c>
      <c r="U114" s="18" t="s">
        <v>154</v>
      </c>
      <c r="V114" s="1" t="s">
        <v>268</v>
      </c>
    </row>
    <row r="115" spans="1:22" x14ac:dyDescent="0.25">
      <c r="A115" s="10" t="s">
        <v>149</v>
      </c>
      <c r="B115" s="10" t="s">
        <v>151</v>
      </c>
      <c r="C115" s="10" t="s">
        <v>153</v>
      </c>
      <c r="D115" s="14" t="s">
        <v>116</v>
      </c>
      <c r="E115" s="11" t="s">
        <v>116</v>
      </c>
      <c r="F115" s="14" t="s">
        <v>118</v>
      </c>
      <c r="G115" s="14" t="s">
        <v>116</v>
      </c>
      <c r="H115" s="11">
        <v>21</v>
      </c>
      <c r="I115" s="11">
        <v>62</v>
      </c>
      <c r="J115" s="11" t="s">
        <v>116</v>
      </c>
      <c r="K115" s="11">
        <v>11</v>
      </c>
      <c r="L115" s="11">
        <v>82</v>
      </c>
      <c r="M115" s="11" t="s">
        <v>116</v>
      </c>
      <c r="N115" s="11" t="s">
        <v>116</v>
      </c>
      <c r="O115" s="11">
        <v>33.299999999999997</v>
      </c>
      <c r="P115" s="11">
        <v>19.399999999999999</v>
      </c>
      <c r="Q115" s="11">
        <v>36</v>
      </c>
      <c r="R115" s="11">
        <v>7.0000000000000007E-2</v>
      </c>
      <c r="S115" s="11">
        <v>0.2</v>
      </c>
      <c r="U115" s="18" t="s">
        <v>154</v>
      </c>
      <c r="V115" s="1" t="s">
        <v>269</v>
      </c>
    </row>
    <row r="116" spans="1:22" x14ac:dyDescent="0.25">
      <c r="A116" s="10" t="s">
        <v>149</v>
      </c>
      <c r="B116" s="10" t="s">
        <v>151</v>
      </c>
      <c r="C116" s="10" t="s">
        <v>153</v>
      </c>
      <c r="D116" s="14" t="s">
        <v>132</v>
      </c>
      <c r="E116" s="11">
        <v>94</v>
      </c>
      <c r="F116" s="14" t="s">
        <v>116</v>
      </c>
      <c r="G116" s="14" t="s">
        <v>142</v>
      </c>
      <c r="H116" s="11">
        <v>21</v>
      </c>
      <c r="I116" s="11">
        <v>47</v>
      </c>
      <c r="J116" s="11">
        <v>20</v>
      </c>
      <c r="K116" s="11" t="s">
        <v>116</v>
      </c>
      <c r="L116" s="11" t="s">
        <v>116</v>
      </c>
      <c r="M116" s="11">
        <v>12</v>
      </c>
      <c r="N116" s="11">
        <v>62</v>
      </c>
      <c r="O116" s="11">
        <v>65.8</v>
      </c>
      <c r="P116" s="11">
        <v>59.5</v>
      </c>
      <c r="Q116" s="11">
        <v>92.3</v>
      </c>
      <c r="R116" s="11">
        <v>7.0000000000000007E-2</v>
      </c>
      <c r="S116" s="11">
        <v>0.2</v>
      </c>
      <c r="T116" s="11">
        <v>-3.5999999999999997E-2</v>
      </c>
      <c r="U116" s="18" t="s">
        <v>154</v>
      </c>
      <c r="V116" s="1" t="s">
        <v>270</v>
      </c>
    </row>
    <row r="117" spans="1:22" x14ac:dyDescent="0.25">
      <c r="A117" s="10" t="s">
        <v>149</v>
      </c>
      <c r="B117" s="10" t="s">
        <v>151</v>
      </c>
      <c r="C117" s="10" t="s">
        <v>153</v>
      </c>
      <c r="D117" s="14" t="s">
        <v>116</v>
      </c>
      <c r="E117" s="11" t="s">
        <v>116</v>
      </c>
      <c r="F117" s="14" t="s">
        <v>136</v>
      </c>
      <c r="G117" s="14" t="s">
        <v>116</v>
      </c>
      <c r="H117" s="11">
        <v>21</v>
      </c>
      <c r="I117" s="11">
        <v>24</v>
      </c>
      <c r="J117" s="11" t="s">
        <v>116</v>
      </c>
      <c r="K117" s="11">
        <v>18</v>
      </c>
      <c r="L117" s="11">
        <v>32</v>
      </c>
      <c r="M117" s="11" t="s">
        <v>116</v>
      </c>
      <c r="N117" s="11" t="s">
        <v>116</v>
      </c>
      <c r="O117" s="11">
        <v>19.399999999999999</v>
      </c>
      <c r="P117" s="11">
        <v>8.8000000000000007</v>
      </c>
      <c r="Q117" s="11">
        <v>18.399999999999999</v>
      </c>
      <c r="R117" s="11">
        <v>0.22</v>
      </c>
      <c r="S117" s="11">
        <v>0.2</v>
      </c>
      <c r="T117" s="11">
        <v>-3.2000000000000001E-2</v>
      </c>
      <c r="U117" s="18" t="s">
        <v>154</v>
      </c>
      <c r="V117" s="1" t="s">
        <v>271</v>
      </c>
    </row>
    <row r="118" spans="1:22" x14ac:dyDescent="0.25">
      <c r="A118" s="10" t="s">
        <v>149</v>
      </c>
      <c r="B118" s="10" t="s">
        <v>151</v>
      </c>
      <c r="C118" s="10" t="s">
        <v>153</v>
      </c>
      <c r="D118" s="14" t="s">
        <v>121</v>
      </c>
      <c r="E118" s="11">
        <v>94</v>
      </c>
      <c r="F118" s="14" t="s">
        <v>116</v>
      </c>
      <c r="G118" s="14" t="s">
        <v>147</v>
      </c>
      <c r="H118" s="11">
        <v>14</v>
      </c>
      <c r="I118" s="11">
        <v>47</v>
      </c>
      <c r="J118" s="11">
        <v>8</v>
      </c>
      <c r="K118" s="11" t="s">
        <v>116</v>
      </c>
      <c r="L118" s="11" t="s">
        <v>116</v>
      </c>
      <c r="M118" s="11">
        <v>4</v>
      </c>
      <c r="N118" s="11">
        <v>63</v>
      </c>
      <c r="O118" s="11">
        <v>165.3</v>
      </c>
      <c r="P118" s="11">
        <v>65.2</v>
      </c>
      <c r="Q118" s="11">
        <v>147.80000000000001</v>
      </c>
      <c r="R118" s="11">
        <v>0.05</v>
      </c>
      <c r="S118" s="11">
        <v>0.2</v>
      </c>
      <c r="U118" s="18" t="s">
        <v>154</v>
      </c>
      <c r="V118" s="1" t="s">
        <v>272</v>
      </c>
    </row>
    <row r="119" spans="1:22" x14ac:dyDescent="0.25">
      <c r="A119" s="10" t="s">
        <v>149</v>
      </c>
      <c r="B119" s="10" t="s">
        <v>151</v>
      </c>
      <c r="C119" s="10" t="s">
        <v>153</v>
      </c>
      <c r="D119" s="14" t="s">
        <v>116</v>
      </c>
      <c r="E119" s="11" t="s">
        <v>116</v>
      </c>
      <c r="F119" s="14" t="s">
        <v>137</v>
      </c>
      <c r="G119" s="14" t="s">
        <v>116</v>
      </c>
      <c r="H119" s="11">
        <v>14</v>
      </c>
      <c r="I119" s="11">
        <v>118</v>
      </c>
      <c r="J119" s="11" t="s">
        <v>116</v>
      </c>
      <c r="K119" s="11">
        <v>25</v>
      </c>
      <c r="L119" s="11">
        <v>157</v>
      </c>
      <c r="M119" s="11" t="s">
        <v>116</v>
      </c>
      <c r="N119" s="11" t="s">
        <v>116</v>
      </c>
      <c r="O119" s="11">
        <v>73.5</v>
      </c>
      <c r="P119" s="11">
        <v>57.6</v>
      </c>
      <c r="Q119" s="11">
        <v>94.2</v>
      </c>
      <c r="R119" s="11">
        <v>0.08</v>
      </c>
      <c r="S119" s="11">
        <v>0.2</v>
      </c>
      <c r="U119" s="18" t="s">
        <v>154</v>
      </c>
      <c r="V119" s="1" t="s">
        <v>273</v>
      </c>
    </row>
    <row r="120" spans="1:22" x14ac:dyDescent="0.25">
      <c r="A120" s="10" t="s">
        <v>149</v>
      </c>
      <c r="B120" s="10" t="s">
        <v>151</v>
      </c>
      <c r="C120" s="10" t="s">
        <v>153</v>
      </c>
      <c r="D120" s="14" t="s">
        <v>116</v>
      </c>
      <c r="E120" s="11" t="s">
        <v>116</v>
      </c>
      <c r="F120" s="14" t="s">
        <v>137</v>
      </c>
      <c r="G120" s="14" t="s">
        <v>116</v>
      </c>
      <c r="H120" s="11">
        <v>14</v>
      </c>
      <c r="I120" s="11">
        <v>18</v>
      </c>
      <c r="J120" s="11" t="s">
        <v>116</v>
      </c>
      <c r="K120" s="11">
        <v>25</v>
      </c>
      <c r="L120" s="11">
        <v>24</v>
      </c>
      <c r="M120" s="11" t="s">
        <v>116</v>
      </c>
      <c r="N120" s="11" t="s">
        <v>116</v>
      </c>
      <c r="O120" s="11">
        <v>13.8</v>
      </c>
      <c r="P120" s="11">
        <v>6.1</v>
      </c>
      <c r="Q120" s="11">
        <v>12.9</v>
      </c>
      <c r="R120" s="11">
        <v>0.04</v>
      </c>
      <c r="S120" s="11">
        <v>0.2</v>
      </c>
      <c r="U120" s="18" t="s">
        <v>154</v>
      </c>
      <c r="V120" s="1" t="s">
        <v>274</v>
      </c>
    </row>
    <row r="121" spans="1:22" x14ac:dyDescent="0.25">
      <c r="A121" s="10" t="s">
        <v>149</v>
      </c>
      <c r="B121" s="10" t="s">
        <v>151</v>
      </c>
      <c r="C121" s="10" t="s">
        <v>153</v>
      </c>
      <c r="D121" s="14" t="s">
        <v>121</v>
      </c>
      <c r="E121" s="11">
        <v>241</v>
      </c>
      <c r="F121" s="14" t="s">
        <v>116</v>
      </c>
      <c r="G121" s="14" t="s">
        <v>147</v>
      </c>
      <c r="H121" s="11">
        <v>14</v>
      </c>
      <c r="I121" s="11">
        <v>120</v>
      </c>
      <c r="J121" s="11">
        <v>8</v>
      </c>
      <c r="K121" s="11" t="s">
        <v>116</v>
      </c>
      <c r="L121" s="11" t="s">
        <v>116</v>
      </c>
      <c r="M121" s="11">
        <v>4</v>
      </c>
      <c r="N121" s="11">
        <v>161</v>
      </c>
      <c r="O121" s="11">
        <v>422.6</v>
      </c>
      <c r="P121" s="11">
        <v>331.9</v>
      </c>
      <c r="Q121" s="11">
        <v>543.1</v>
      </c>
      <c r="R121" s="11">
        <v>0.18</v>
      </c>
      <c r="S121" s="11">
        <v>0.2</v>
      </c>
      <c r="U121" s="18" t="s">
        <v>154</v>
      </c>
      <c r="V121" s="1" t="s">
        <v>275</v>
      </c>
    </row>
    <row r="122" spans="1:22" x14ac:dyDescent="0.25">
      <c r="A122" s="10" t="s">
        <v>149</v>
      </c>
      <c r="B122" s="10" t="s">
        <v>151</v>
      </c>
      <c r="C122" s="10" t="s">
        <v>153</v>
      </c>
      <c r="D122" s="14" t="s">
        <v>128</v>
      </c>
      <c r="E122" s="11">
        <v>198</v>
      </c>
      <c r="F122" s="14" t="s">
        <v>116</v>
      </c>
      <c r="G122" s="14" t="s">
        <v>129</v>
      </c>
      <c r="H122" s="11">
        <v>14</v>
      </c>
      <c r="I122" s="11">
        <v>99</v>
      </c>
      <c r="J122" s="11">
        <v>10</v>
      </c>
      <c r="K122" s="11" t="s">
        <v>116</v>
      </c>
      <c r="L122" s="11" t="s">
        <v>116</v>
      </c>
      <c r="M122" s="11">
        <v>6</v>
      </c>
      <c r="N122" s="11">
        <v>132</v>
      </c>
      <c r="O122" s="11">
        <v>277.89999999999998</v>
      </c>
      <c r="P122" s="11">
        <v>256.10000000000002</v>
      </c>
      <c r="Q122" s="11">
        <v>394.9</v>
      </c>
      <c r="R122" s="11">
        <v>0.08</v>
      </c>
      <c r="S122" s="11">
        <v>0.2</v>
      </c>
      <c r="U122" s="18" t="s">
        <v>154</v>
      </c>
      <c r="V122" s="1" t="s">
        <v>276</v>
      </c>
    </row>
    <row r="123" spans="1:22" x14ac:dyDescent="0.25">
      <c r="A123" s="10" t="s">
        <v>149</v>
      </c>
      <c r="B123" s="10" t="s">
        <v>151</v>
      </c>
      <c r="C123" s="10" t="s">
        <v>153</v>
      </c>
      <c r="D123" s="14" t="s">
        <v>116</v>
      </c>
      <c r="E123" s="11" t="s">
        <v>116</v>
      </c>
      <c r="F123" s="14" t="s">
        <v>134</v>
      </c>
      <c r="G123" s="14" t="s">
        <v>116</v>
      </c>
      <c r="H123" s="11">
        <v>14</v>
      </c>
      <c r="I123" s="11">
        <v>127</v>
      </c>
      <c r="J123" s="11" t="s">
        <v>116</v>
      </c>
      <c r="K123" s="11">
        <v>15</v>
      </c>
      <c r="L123" s="11">
        <v>170</v>
      </c>
      <c r="M123" s="11" t="s">
        <v>116</v>
      </c>
      <c r="N123" s="11" t="s">
        <v>116</v>
      </c>
      <c r="O123" s="11">
        <v>83.1</v>
      </c>
      <c r="P123" s="11">
        <v>45.2</v>
      </c>
      <c r="Q123" s="11">
        <v>86.6</v>
      </c>
      <c r="R123" s="11">
        <v>0.22</v>
      </c>
      <c r="S123" s="11">
        <v>0.2</v>
      </c>
      <c r="U123" s="18" t="s">
        <v>154</v>
      </c>
      <c r="V123" s="1" t="s">
        <v>277</v>
      </c>
    </row>
    <row r="124" spans="1:22" x14ac:dyDescent="0.25">
      <c r="A124" s="10" t="s">
        <v>149</v>
      </c>
      <c r="B124" s="10" t="s">
        <v>151</v>
      </c>
      <c r="C124" s="10" t="s">
        <v>153</v>
      </c>
      <c r="D124" s="14" t="s">
        <v>129</v>
      </c>
      <c r="E124" s="11">
        <v>152</v>
      </c>
      <c r="F124" s="14" t="s">
        <v>116</v>
      </c>
      <c r="G124" s="14" t="s">
        <v>125</v>
      </c>
      <c r="H124" s="11">
        <v>14</v>
      </c>
      <c r="I124" s="11">
        <v>76</v>
      </c>
      <c r="J124" s="11">
        <v>6</v>
      </c>
      <c r="K124" s="11" t="s">
        <v>116</v>
      </c>
      <c r="L124" s="11" t="s">
        <v>116</v>
      </c>
      <c r="M124" s="11">
        <v>3</v>
      </c>
      <c r="N124" s="11">
        <v>101</v>
      </c>
      <c r="O124" s="11">
        <v>354.6</v>
      </c>
      <c r="P124" s="11">
        <v>371.6</v>
      </c>
      <c r="Q124" s="11">
        <v>548.79999999999995</v>
      </c>
      <c r="R124" s="11">
        <v>0.09</v>
      </c>
      <c r="S124" s="11">
        <v>0.2</v>
      </c>
      <c r="U124" s="18" t="s">
        <v>154</v>
      </c>
      <c r="V124" s="1" t="s">
        <v>278</v>
      </c>
    </row>
    <row r="125" spans="1:22" x14ac:dyDescent="0.25">
      <c r="A125" s="10" t="s">
        <v>149</v>
      </c>
      <c r="B125" s="10" t="s">
        <v>151</v>
      </c>
      <c r="C125" s="10" t="s">
        <v>153</v>
      </c>
      <c r="D125" s="14" t="s">
        <v>116</v>
      </c>
      <c r="E125" s="11" t="s">
        <v>116</v>
      </c>
      <c r="F125" s="14" t="s">
        <v>134</v>
      </c>
      <c r="G125" s="14" t="s">
        <v>116</v>
      </c>
      <c r="H125" s="11">
        <v>14</v>
      </c>
      <c r="I125" s="11">
        <v>106</v>
      </c>
      <c r="J125" s="11" t="s">
        <v>116</v>
      </c>
      <c r="K125" s="11">
        <v>15</v>
      </c>
      <c r="L125" s="11">
        <v>141</v>
      </c>
      <c r="M125" s="11" t="s">
        <v>116</v>
      </c>
      <c r="N125" s="11" t="s">
        <v>116</v>
      </c>
      <c r="O125" s="11">
        <v>55</v>
      </c>
      <c r="P125" s="11">
        <v>31.4</v>
      </c>
      <c r="Q125" s="11">
        <v>58.8</v>
      </c>
      <c r="R125" s="11">
        <v>0.11</v>
      </c>
      <c r="S125" s="11">
        <v>0.2</v>
      </c>
      <c r="U125" s="18" t="s">
        <v>154</v>
      </c>
      <c r="V125" s="1" t="s">
        <v>279</v>
      </c>
    </row>
    <row r="126" spans="1:22" x14ac:dyDescent="0.25">
      <c r="A126" s="10" t="s">
        <v>149</v>
      </c>
      <c r="B126" s="10" t="s">
        <v>151</v>
      </c>
      <c r="C126" s="10" t="s">
        <v>153</v>
      </c>
      <c r="D126" s="14" t="s">
        <v>119</v>
      </c>
      <c r="E126" s="11">
        <v>98</v>
      </c>
      <c r="F126" s="14" t="s">
        <v>116</v>
      </c>
      <c r="G126" s="14" t="s">
        <v>126</v>
      </c>
      <c r="H126" s="11">
        <v>14</v>
      </c>
      <c r="I126" s="11">
        <v>49</v>
      </c>
      <c r="J126" s="11">
        <v>2</v>
      </c>
      <c r="K126" s="11" t="s">
        <v>116</v>
      </c>
      <c r="L126" s="11" t="s">
        <v>116</v>
      </c>
      <c r="M126" s="11">
        <v>1</v>
      </c>
      <c r="N126" s="11">
        <v>65</v>
      </c>
      <c r="O126" s="11">
        <v>686</v>
      </c>
      <c r="P126" s="11">
        <v>591.6</v>
      </c>
      <c r="Q126" s="11">
        <v>934.6</v>
      </c>
      <c r="R126" s="11">
        <v>0.11</v>
      </c>
      <c r="S126" s="11">
        <v>0.2</v>
      </c>
      <c r="U126" s="18" t="s">
        <v>154</v>
      </c>
      <c r="V126" s="1" t="s">
        <v>280</v>
      </c>
    </row>
    <row r="127" spans="1:22" x14ac:dyDescent="0.25">
      <c r="A127" s="10" t="s">
        <v>149</v>
      </c>
      <c r="B127" s="10" t="s">
        <v>151</v>
      </c>
      <c r="C127" s="10" t="s">
        <v>153</v>
      </c>
      <c r="D127" s="14" t="s">
        <v>125</v>
      </c>
      <c r="E127" s="11">
        <v>244</v>
      </c>
      <c r="F127" s="14" t="s">
        <v>116</v>
      </c>
      <c r="G127" s="14" t="s">
        <v>126</v>
      </c>
      <c r="H127" s="11">
        <v>14</v>
      </c>
      <c r="I127" s="11">
        <v>122</v>
      </c>
      <c r="J127" s="11">
        <v>3</v>
      </c>
      <c r="K127" s="11" t="s">
        <v>116</v>
      </c>
      <c r="L127" s="11" t="s">
        <v>116</v>
      </c>
      <c r="M127" s="11">
        <v>1</v>
      </c>
      <c r="N127" s="11">
        <v>163</v>
      </c>
      <c r="O127" s="11">
        <v>1141</v>
      </c>
      <c r="P127" s="11">
        <v>890.4</v>
      </c>
      <c r="Q127" s="11">
        <v>1460.8</v>
      </c>
      <c r="R127" s="11">
        <v>0.23</v>
      </c>
      <c r="S127" s="11">
        <v>0.2</v>
      </c>
      <c r="T127" s="11">
        <v>-0.02</v>
      </c>
      <c r="U127" s="18" t="s">
        <v>154</v>
      </c>
      <c r="V127" s="1" t="s">
        <v>281</v>
      </c>
    </row>
    <row r="128" spans="1:22" x14ac:dyDescent="0.25">
      <c r="A128" s="10" t="s">
        <v>149</v>
      </c>
      <c r="B128" s="10" t="s">
        <v>151</v>
      </c>
      <c r="C128" s="10" t="s">
        <v>153</v>
      </c>
      <c r="D128" s="14" t="s">
        <v>116</v>
      </c>
      <c r="E128" s="11" t="s">
        <v>116</v>
      </c>
      <c r="F128" s="14" t="s">
        <v>144</v>
      </c>
      <c r="G128" s="14" t="s">
        <v>116</v>
      </c>
      <c r="H128" s="11">
        <v>14</v>
      </c>
      <c r="I128" s="11">
        <v>55</v>
      </c>
      <c r="J128" s="11" t="s">
        <v>116</v>
      </c>
      <c r="K128" s="11">
        <v>22</v>
      </c>
      <c r="L128" s="11">
        <v>73</v>
      </c>
      <c r="M128" s="11" t="s">
        <v>116</v>
      </c>
      <c r="N128" s="11" t="s">
        <v>116</v>
      </c>
      <c r="O128" s="11">
        <v>26.2</v>
      </c>
      <c r="P128" s="11">
        <v>14.2</v>
      </c>
      <c r="Q128" s="11">
        <v>27.2</v>
      </c>
      <c r="R128" s="11">
        <v>0.01</v>
      </c>
      <c r="S128" s="11">
        <v>0.2</v>
      </c>
      <c r="U128" s="18" t="s">
        <v>154</v>
      </c>
      <c r="V128" s="1" t="s">
        <v>282</v>
      </c>
    </row>
    <row r="129" spans="1:22" x14ac:dyDescent="0.25">
      <c r="A129" s="10" t="s">
        <v>149</v>
      </c>
      <c r="B129" s="10" t="s">
        <v>151</v>
      </c>
      <c r="C129" s="10" t="s">
        <v>153</v>
      </c>
      <c r="D129" s="14" t="s">
        <v>116</v>
      </c>
      <c r="E129" s="11" t="s">
        <v>116</v>
      </c>
      <c r="F129" s="14" t="s">
        <v>117</v>
      </c>
      <c r="G129" s="14" t="s">
        <v>116</v>
      </c>
      <c r="H129" s="11">
        <v>14</v>
      </c>
      <c r="I129" s="11">
        <v>47</v>
      </c>
      <c r="J129" s="11" t="s">
        <v>116</v>
      </c>
      <c r="K129" s="11">
        <v>19</v>
      </c>
      <c r="L129" s="11">
        <v>63</v>
      </c>
      <c r="M129" s="11" t="s">
        <v>116</v>
      </c>
      <c r="N129" s="11" t="s">
        <v>116</v>
      </c>
      <c r="O129" s="11">
        <v>23.6</v>
      </c>
      <c r="P129" s="11">
        <v>9.1999999999999993</v>
      </c>
      <c r="Q129" s="11">
        <v>21</v>
      </c>
      <c r="R129" s="11">
        <v>0.06</v>
      </c>
      <c r="S129" s="11">
        <v>0.2</v>
      </c>
      <c r="U129" s="18" t="s">
        <v>154</v>
      </c>
      <c r="V129" s="1" t="s">
        <v>283</v>
      </c>
    </row>
    <row r="130" spans="1:22" x14ac:dyDescent="0.25">
      <c r="A130" s="10" t="s">
        <v>149</v>
      </c>
      <c r="B130" s="10" t="s">
        <v>151</v>
      </c>
      <c r="C130" s="10" t="s">
        <v>153</v>
      </c>
      <c r="D130" s="14" t="s">
        <v>116</v>
      </c>
      <c r="E130" s="11" t="s">
        <v>116</v>
      </c>
      <c r="F130" s="14" t="s">
        <v>142</v>
      </c>
      <c r="G130" s="14" t="s">
        <v>116</v>
      </c>
      <c r="H130" s="11">
        <v>14</v>
      </c>
      <c r="I130" s="11">
        <v>121</v>
      </c>
      <c r="J130" s="11" t="s">
        <v>116</v>
      </c>
      <c r="K130" s="11">
        <v>12</v>
      </c>
      <c r="L130" s="11">
        <v>161</v>
      </c>
      <c r="M130" s="11" t="s">
        <v>116</v>
      </c>
      <c r="N130" s="11" t="s">
        <v>116</v>
      </c>
      <c r="O130" s="11">
        <v>73.599999999999994</v>
      </c>
      <c r="P130" s="11">
        <v>73.599999999999994</v>
      </c>
      <c r="Q130" s="11">
        <v>110.4</v>
      </c>
      <c r="R130" s="11">
        <v>0.13</v>
      </c>
      <c r="S130" s="11">
        <v>0.2</v>
      </c>
      <c r="U130" s="18" t="s">
        <v>154</v>
      </c>
      <c r="V130" s="1" t="s">
        <v>284</v>
      </c>
    </row>
    <row r="131" spans="1:22" x14ac:dyDescent="0.25">
      <c r="A131" s="10" t="s">
        <v>149</v>
      </c>
      <c r="B131" s="10" t="s">
        <v>151</v>
      </c>
      <c r="C131" s="10" t="s">
        <v>153</v>
      </c>
      <c r="D131" s="14" t="s">
        <v>116</v>
      </c>
      <c r="E131" s="11" t="s">
        <v>116</v>
      </c>
      <c r="F131" s="14" t="s">
        <v>133</v>
      </c>
      <c r="G131" s="14" t="s">
        <v>116</v>
      </c>
      <c r="H131" s="11">
        <v>14</v>
      </c>
      <c r="I131" s="11">
        <v>111</v>
      </c>
      <c r="J131" s="11" t="s">
        <v>116</v>
      </c>
      <c r="K131" s="11">
        <v>26</v>
      </c>
      <c r="L131" s="11">
        <v>149</v>
      </c>
      <c r="M131" s="11" t="s">
        <v>116</v>
      </c>
      <c r="N131" s="11" t="s">
        <v>116</v>
      </c>
      <c r="O131" s="11">
        <v>55.8</v>
      </c>
      <c r="P131" s="11">
        <v>57.2</v>
      </c>
      <c r="Q131" s="11">
        <v>85</v>
      </c>
      <c r="R131" s="11">
        <v>0.16</v>
      </c>
      <c r="S131" s="11">
        <v>0.2</v>
      </c>
      <c r="U131" s="18" t="s">
        <v>154</v>
      </c>
      <c r="V131" s="1" t="s">
        <v>285</v>
      </c>
    </row>
    <row r="132" spans="1:22" x14ac:dyDescent="0.25">
      <c r="A132" s="10" t="s">
        <v>149</v>
      </c>
      <c r="B132" s="10" t="s">
        <v>151</v>
      </c>
      <c r="C132" s="10" t="s">
        <v>153</v>
      </c>
      <c r="D132" s="14" t="s">
        <v>145</v>
      </c>
      <c r="E132" s="11">
        <v>92</v>
      </c>
      <c r="F132" s="14" t="s">
        <v>116</v>
      </c>
      <c r="G132" s="14" t="s">
        <v>138</v>
      </c>
      <c r="H132" s="11">
        <v>14</v>
      </c>
      <c r="I132" s="11">
        <v>46</v>
      </c>
      <c r="J132" s="11">
        <v>13</v>
      </c>
      <c r="K132" s="11" t="s">
        <v>116</v>
      </c>
      <c r="L132" s="11" t="s">
        <v>116</v>
      </c>
      <c r="M132" s="11">
        <v>7</v>
      </c>
      <c r="N132" s="11">
        <v>61</v>
      </c>
      <c r="O132" s="11">
        <v>99</v>
      </c>
      <c r="P132" s="11">
        <v>80.2</v>
      </c>
      <c r="Q132" s="11">
        <v>129.6</v>
      </c>
      <c r="R132" s="11">
        <v>0.09</v>
      </c>
      <c r="S132" s="11">
        <v>0.2</v>
      </c>
      <c r="U132" s="18" t="s">
        <v>154</v>
      </c>
      <c r="V132" s="1" t="s">
        <v>286</v>
      </c>
    </row>
    <row r="133" spans="1:22" x14ac:dyDescent="0.25">
      <c r="A133" s="10" t="s">
        <v>149</v>
      </c>
      <c r="B133" s="10" t="s">
        <v>151</v>
      </c>
      <c r="C133" s="10" t="s">
        <v>153</v>
      </c>
      <c r="D133" s="14" t="s">
        <v>134</v>
      </c>
      <c r="E133" s="11">
        <v>145</v>
      </c>
      <c r="F133" s="14" t="s">
        <v>116</v>
      </c>
      <c r="G133" s="14" t="s">
        <v>123</v>
      </c>
      <c r="H133" s="11">
        <v>14</v>
      </c>
      <c r="I133" s="11">
        <v>72</v>
      </c>
      <c r="J133" s="11">
        <v>15</v>
      </c>
      <c r="K133" s="11" t="s">
        <v>116</v>
      </c>
      <c r="L133" s="11" t="s">
        <v>116</v>
      </c>
      <c r="M133" s="11">
        <v>9</v>
      </c>
      <c r="N133" s="11">
        <v>97</v>
      </c>
      <c r="O133" s="11">
        <v>135.80000000000001</v>
      </c>
      <c r="P133" s="11">
        <v>152.4</v>
      </c>
      <c r="Q133" s="11">
        <v>220.2</v>
      </c>
      <c r="R133" s="11">
        <v>0.2</v>
      </c>
      <c r="S133" s="11">
        <v>0.2</v>
      </c>
      <c r="U133" s="18" t="s">
        <v>154</v>
      </c>
      <c r="V133" s="1" t="s">
        <v>287</v>
      </c>
    </row>
    <row r="134" spans="1:22" x14ac:dyDescent="0.25">
      <c r="A134" s="10" t="s">
        <v>149</v>
      </c>
      <c r="B134" s="10" t="s">
        <v>151</v>
      </c>
      <c r="C134" s="10" t="s">
        <v>153</v>
      </c>
      <c r="D134" s="14" t="s">
        <v>145</v>
      </c>
      <c r="E134" s="11">
        <v>7</v>
      </c>
      <c r="F134" s="14" t="s">
        <v>116</v>
      </c>
      <c r="G134" s="14" t="s">
        <v>138</v>
      </c>
      <c r="H134" s="11">
        <v>21</v>
      </c>
      <c r="I134" s="11">
        <v>3</v>
      </c>
      <c r="J134" s="11">
        <v>13</v>
      </c>
      <c r="K134" s="11" t="s">
        <v>116</v>
      </c>
      <c r="L134" s="11" t="s">
        <v>116</v>
      </c>
      <c r="M134" s="11">
        <v>7</v>
      </c>
      <c r="N134" s="11">
        <v>4</v>
      </c>
      <c r="O134" s="11">
        <v>7.5</v>
      </c>
      <c r="P134" s="11">
        <v>5.4</v>
      </c>
      <c r="Q134" s="11">
        <v>9</v>
      </c>
      <c r="R134" s="11">
        <v>0.17</v>
      </c>
      <c r="S134" s="11">
        <v>0.2</v>
      </c>
      <c r="U134" s="18" t="s">
        <v>154</v>
      </c>
      <c r="V134" s="1" t="s">
        <v>288</v>
      </c>
    </row>
    <row r="135" spans="1:22" x14ac:dyDescent="0.25">
      <c r="A135" s="10" t="s">
        <v>149</v>
      </c>
      <c r="B135" s="10" t="s">
        <v>151</v>
      </c>
      <c r="C135" s="10" t="s">
        <v>153</v>
      </c>
      <c r="D135" s="14" t="s">
        <v>138</v>
      </c>
      <c r="E135" s="11">
        <v>155</v>
      </c>
      <c r="F135" s="14" t="s">
        <v>116</v>
      </c>
      <c r="G135" s="14" t="s">
        <v>147</v>
      </c>
      <c r="H135" s="11">
        <v>21</v>
      </c>
      <c r="I135" s="11">
        <v>77</v>
      </c>
      <c r="J135" s="11">
        <v>7</v>
      </c>
      <c r="K135" s="11" t="s">
        <v>116</v>
      </c>
      <c r="L135" s="11" t="s">
        <v>116</v>
      </c>
      <c r="M135" s="11">
        <v>4</v>
      </c>
      <c r="N135" s="11">
        <v>103</v>
      </c>
      <c r="O135" s="11">
        <v>310</v>
      </c>
      <c r="P135" s="11">
        <v>123.1</v>
      </c>
      <c r="Q135" s="11">
        <v>278.10000000000002</v>
      </c>
      <c r="R135" s="11">
        <v>0.03</v>
      </c>
      <c r="S135" s="11">
        <v>0.2</v>
      </c>
      <c r="U135" s="18" t="s">
        <v>154</v>
      </c>
      <c r="V135" s="1" t="s">
        <v>289</v>
      </c>
    </row>
    <row r="136" spans="1:22" x14ac:dyDescent="0.25">
      <c r="A136" s="10" t="s">
        <v>149</v>
      </c>
      <c r="B136" s="10" t="s">
        <v>151</v>
      </c>
      <c r="C136" s="10" t="s">
        <v>153</v>
      </c>
      <c r="D136" s="14" t="s">
        <v>132</v>
      </c>
      <c r="E136" s="11">
        <v>50</v>
      </c>
      <c r="F136" s="14" t="s">
        <v>116</v>
      </c>
      <c r="G136" s="14" t="s">
        <v>142</v>
      </c>
      <c r="H136" s="11">
        <v>21</v>
      </c>
      <c r="I136" s="11">
        <v>25</v>
      </c>
      <c r="J136" s="11">
        <v>20</v>
      </c>
      <c r="K136" s="11" t="s">
        <v>116</v>
      </c>
      <c r="L136" s="11" t="s">
        <v>116</v>
      </c>
      <c r="M136" s="11">
        <v>12</v>
      </c>
      <c r="N136" s="11">
        <v>33</v>
      </c>
      <c r="O136" s="11">
        <v>35</v>
      </c>
      <c r="P136" s="11">
        <v>28.9</v>
      </c>
      <c r="Q136" s="11">
        <v>46.3</v>
      </c>
      <c r="R136" s="11">
        <v>0.06</v>
      </c>
      <c r="S136" s="11">
        <v>0.2</v>
      </c>
      <c r="U136" s="18" t="s">
        <v>154</v>
      </c>
      <c r="V136" s="1" t="s">
        <v>290</v>
      </c>
    </row>
    <row r="137" spans="1:22" x14ac:dyDescent="0.25">
      <c r="A137" s="10" t="s">
        <v>149</v>
      </c>
      <c r="B137" s="10" t="s">
        <v>151</v>
      </c>
      <c r="C137" s="10" t="s">
        <v>153</v>
      </c>
      <c r="D137" s="14" t="s">
        <v>141</v>
      </c>
      <c r="E137" s="11">
        <v>110</v>
      </c>
      <c r="F137" s="14" t="s">
        <v>116</v>
      </c>
      <c r="G137" s="14" t="s">
        <v>128</v>
      </c>
      <c r="H137" s="11">
        <v>21</v>
      </c>
      <c r="I137" s="11">
        <v>55</v>
      </c>
      <c r="J137" s="11">
        <v>17</v>
      </c>
      <c r="K137" s="11" t="s">
        <v>116</v>
      </c>
      <c r="L137" s="11" t="s">
        <v>116</v>
      </c>
      <c r="M137" s="11">
        <v>10</v>
      </c>
      <c r="N137" s="11">
        <v>73</v>
      </c>
      <c r="O137" s="11">
        <v>90.5</v>
      </c>
      <c r="P137" s="11">
        <v>95.9</v>
      </c>
      <c r="Q137" s="11">
        <v>141.1</v>
      </c>
      <c r="R137" s="11">
        <v>0.09</v>
      </c>
      <c r="S137" s="11">
        <v>0.2</v>
      </c>
      <c r="U137" s="18" t="s">
        <v>154</v>
      </c>
      <c r="V137" s="1" t="s">
        <v>291</v>
      </c>
    </row>
    <row r="138" spans="1:22" x14ac:dyDescent="0.25">
      <c r="A138" s="10" t="s">
        <v>149</v>
      </c>
      <c r="B138" s="10" t="s">
        <v>151</v>
      </c>
      <c r="C138" s="10" t="s">
        <v>153</v>
      </c>
      <c r="D138" s="14" t="s">
        <v>116</v>
      </c>
      <c r="E138" s="11" t="s">
        <v>116</v>
      </c>
      <c r="F138" s="14" t="s">
        <v>144</v>
      </c>
      <c r="G138" s="14" t="s">
        <v>116</v>
      </c>
      <c r="H138" s="11">
        <v>14</v>
      </c>
      <c r="I138" s="11">
        <v>85</v>
      </c>
      <c r="J138" s="11" t="s">
        <v>116</v>
      </c>
      <c r="K138" s="11">
        <v>22</v>
      </c>
      <c r="L138" s="11">
        <v>114</v>
      </c>
      <c r="M138" s="11" t="s">
        <v>116</v>
      </c>
      <c r="N138" s="11" t="s">
        <v>116</v>
      </c>
      <c r="O138" s="11">
        <v>68.400000000000006</v>
      </c>
      <c r="P138" s="11">
        <v>45.7</v>
      </c>
      <c r="Q138" s="11">
        <v>79.900000000000006</v>
      </c>
      <c r="R138" s="11">
        <v>0.14000000000000001</v>
      </c>
      <c r="S138" s="11">
        <v>0.2</v>
      </c>
      <c r="U138" s="18" t="s">
        <v>154</v>
      </c>
      <c r="V138" s="1" t="s">
        <v>292</v>
      </c>
    </row>
    <row r="139" spans="1:22" x14ac:dyDescent="0.25">
      <c r="A139" s="10" t="s">
        <v>149</v>
      </c>
      <c r="B139" s="10" t="s">
        <v>151</v>
      </c>
      <c r="C139" s="10" t="s">
        <v>153</v>
      </c>
      <c r="D139" s="14" t="s">
        <v>116</v>
      </c>
      <c r="E139" s="11" t="s">
        <v>116</v>
      </c>
      <c r="F139" s="14" t="s">
        <v>146</v>
      </c>
      <c r="G139" s="14" t="s">
        <v>116</v>
      </c>
      <c r="H139" s="11">
        <v>14</v>
      </c>
      <c r="I139" s="11">
        <v>120</v>
      </c>
      <c r="J139" s="11" t="s">
        <v>116</v>
      </c>
      <c r="K139" s="11">
        <v>28</v>
      </c>
      <c r="L139" s="11">
        <v>160</v>
      </c>
      <c r="M139" s="11" t="s">
        <v>116</v>
      </c>
      <c r="N139" s="11" t="s">
        <v>116</v>
      </c>
      <c r="O139" s="11">
        <v>96.4</v>
      </c>
      <c r="P139" s="11">
        <v>50.5</v>
      </c>
      <c r="Q139" s="11">
        <v>98.7</v>
      </c>
      <c r="R139" s="11">
        <v>0.13</v>
      </c>
      <c r="S139" s="11">
        <v>0.2</v>
      </c>
      <c r="T139" s="11">
        <v>3.9E-2</v>
      </c>
      <c r="U139" s="18" t="s">
        <v>154</v>
      </c>
      <c r="V139" s="1" t="s">
        <v>293</v>
      </c>
    </row>
    <row r="140" spans="1:22" x14ac:dyDescent="0.25">
      <c r="A140" s="10" t="s">
        <v>149</v>
      </c>
      <c r="B140" s="10" t="s">
        <v>151</v>
      </c>
      <c r="C140" s="10" t="s">
        <v>153</v>
      </c>
      <c r="D140" s="14" t="s">
        <v>133</v>
      </c>
      <c r="E140" s="11">
        <v>88</v>
      </c>
      <c r="F140" s="14" t="s">
        <v>116</v>
      </c>
      <c r="G140" s="14" t="s">
        <v>134</v>
      </c>
      <c r="H140" s="11">
        <v>14</v>
      </c>
      <c r="I140" s="11">
        <v>44</v>
      </c>
      <c r="J140" s="11">
        <v>26</v>
      </c>
      <c r="K140" s="11" t="s">
        <v>116</v>
      </c>
      <c r="L140" s="11" t="s">
        <v>116</v>
      </c>
      <c r="M140" s="11">
        <v>15</v>
      </c>
      <c r="N140" s="11">
        <v>58</v>
      </c>
      <c r="O140" s="11">
        <v>47.3</v>
      </c>
      <c r="P140" s="11">
        <v>32.9</v>
      </c>
      <c r="Q140" s="11">
        <v>56.5</v>
      </c>
      <c r="R140" s="11">
        <v>0.2</v>
      </c>
      <c r="S140" s="11">
        <v>0.2</v>
      </c>
      <c r="T140" s="11">
        <v>3.0000000000000001E-3</v>
      </c>
      <c r="U140" s="18" t="s">
        <v>154</v>
      </c>
      <c r="V140" s="1" t="s">
        <v>294</v>
      </c>
    </row>
    <row r="141" spans="1:22" x14ac:dyDescent="0.25">
      <c r="A141" s="10" t="s">
        <v>149</v>
      </c>
      <c r="B141" s="10" t="s">
        <v>151</v>
      </c>
      <c r="C141" s="10" t="s">
        <v>153</v>
      </c>
      <c r="D141" s="14" t="s">
        <v>116</v>
      </c>
      <c r="E141" s="11" t="s">
        <v>116</v>
      </c>
      <c r="F141" s="14" t="s">
        <v>143</v>
      </c>
      <c r="G141" s="14" t="s">
        <v>116</v>
      </c>
      <c r="H141" s="11">
        <v>14</v>
      </c>
      <c r="I141" s="11">
        <v>137</v>
      </c>
      <c r="J141" s="11" t="s">
        <v>116</v>
      </c>
      <c r="K141" s="11">
        <v>29</v>
      </c>
      <c r="L141" s="11">
        <v>182</v>
      </c>
      <c r="M141" s="11" t="s">
        <v>116</v>
      </c>
      <c r="N141" s="11" t="s">
        <v>116</v>
      </c>
      <c r="O141" s="11">
        <v>68.5</v>
      </c>
      <c r="P141" s="11">
        <v>53.9</v>
      </c>
      <c r="Q141" s="11">
        <v>88.1</v>
      </c>
      <c r="R141" s="11">
        <v>0.14000000000000001</v>
      </c>
      <c r="S141" s="11">
        <v>0.2</v>
      </c>
      <c r="T141" s="11">
        <v>2E-3</v>
      </c>
      <c r="U141" s="18" t="s">
        <v>154</v>
      </c>
      <c r="V141" s="1" t="s">
        <v>295</v>
      </c>
    </row>
    <row r="142" spans="1:22" x14ac:dyDescent="0.25">
      <c r="A142" s="10" t="s">
        <v>149</v>
      </c>
      <c r="B142" s="10" t="s">
        <v>151</v>
      </c>
      <c r="C142" s="10" t="s">
        <v>153</v>
      </c>
      <c r="D142" s="14" t="s">
        <v>145</v>
      </c>
      <c r="E142" s="11">
        <v>99</v>
      </c>
      <c r="F142" s="14" t="s">
        <v>116</v>
      </c>
      <c r="G142" s="14" t="s">
        <v>138</v>
      </c>
      <c r="H142" s="11">
        <v>14</v>
      </c>
      <c r="I142" s="11">
        <v>49</v>
      </c>
      <c r="J142" s="11">
        <v>13</v>
      </c>
      <c r="K142" s="11" t="s">
        <v>116</v>
      </c>
      <c r="L142" s="11" t="s">
        <v>116</v>
      </c>
      <c r="M142" s="11">
        <v>7</v>
      </c>
      <c r="N142" s="11">
        <v>66</v>
      </c>
      <c r="O142" s="11">
        <v>106.6</v>
      </c>
      <c r="P142" s="11">
        <v>106</v>
      </c>
      <c r="Q142" s="11">
        <v>159.19999999999999</v>
      </c>
      <c r="R142" s="11">
        <v>0.1</v>
      </c>
      <c r="S142" s="11">
        <v>0.2</v>
      </c>
      <c r="U142" s="18" t="s">
        <v>154</v>
      </c>
      <c r="V142" s="1" t="s">
        <v>296</v>
      </c>
    </row>
    <row r="143" spans="1:22" x14ac:dyDescent="0.25">
      <c r="A143" s="10" t="s">
        <v>149</v>
      </c>
      <c r="B143" s="10" t="s">
        <v>151</v>
      </c>
      <c r="C143" s="10" t="s">
        <v>153</v>
      </c>
      <c r="D143" s="14" t="s">
        <v>126</v>
      </c>
      <c r="E143" s="11">
        <v>102</v>
      </c>
      <c r="F143" s="14" t="s">
        <v>116</v>
      </c>
      <c r="G143" s="14" t="s">
        <v>139</v>
      </c>
      <c r="H143" s="11">
        <v>21</v>
      </c>
      <c r="I143" s="11">
        <v>51</v>
      </c>
      <c r="J143" s="11">
        <v>1</v>
      </c>
      <c r="K143" s="11" t="s">
        <v>116</v>
      </c>
      <c r="L143" s="11" t="s">
        <v>116</v>
      </c>
      <c r="M143" s="11">
        <v>0</v>
      </c>
      <c r="N143" s="11">
        <v>68</v>
      </c>
      <c r="O143" s="11">
        <v>1435</v>
      </c>
      <c r="P143" s="11">
        <v>1225.4000000000001</v>
      </c>
      <c r="Q143" s="11">
        <v>1942.8</v>
      </c>
      <c r="R143" s="11">
        <v>0.23</v>
      </c>
      <c r="S143" s="11">
        <v>0.2</v>
      </c>
      <c r="U143" s="18" t="s">
        <v>154</v>
      </c>
      <c r="V143" s="1" t="s">
        <v>297</v>
      </c>
    </row>
    <row r="144" spans="1:22" x14ac:dyDescent="0.25">
      <c r="A144" s="10" t="s">
        <v>149</v>
      </c>
      <c r="B144" s="10" t="s">
        <v>151</v>
      </c>
      <c r="C144" s="10" t="s">
        <v>153</v>
      </c>
      <c r="D144" s="14" t="s">
        <v>128</v>
      </c>
      <c r="E144" s="11">
        <v>268</v>
      </c>
      <c r="F144" s="14" t="s">
        <v>116</v>
      </c>
      <c r="G144" s="14" t="s">
        <v>129</v>
      </c>
      <c r="H144" s="11">
        <v>21</v>
      </c>
      <c r="I144" s="11">
        <v>134</v>
      </c>
      <c r="J144" s="11">
        <v>10</v>
      </c>
      <c r="K144" s="11" t="s">
        <v>116</v>
      </c>
      <c r="L144" s="11" t="s">
        <v>116</v>
      </c>
      <c r="M144" s="11">
        <v>6</v>
      </c>
      <c r="N144" s="11">
        <v>178</v>
      </c>
      <c r="O144" s="11">
        <v>375.2</v>
      </c>
      <c r="P144" s="11">
        <v>294.60000000000002</v>
      </c>
      <c r="Q144" s="11">
        <v>482.2</v>
      </c>
      <c r="R144" s="11">
        <v>0.02</v>
      </c>
      <c r="S144" s="11">
        <v>0.2</v>
      </c>
      <c r="U144" s="18" t="s">
        <v>154</v>
      </c>
      <c r="V144" s="1" t="s">
        <v>298</v>
      </c>
    </row>
    <row r="145" spans="1:22" x14ac:dyDescent="0.25">
      <c r="A145" s="10" t="s">
        <v>149</v>
      </c>
      <c r="B145" s="10" t="s">
        <v>151</v>
      </c>
      <c r="C145" s="10" t="s">
        <v>153</v>
      </c>
      <c r="D145" s="14" t="s">
        <v>140</v>
      </c>
      <c r="E145" s="11">
        <v>233</v>
      </c>
      <c r="F145" s="14" t="s">
        <v>116</v>
      </c>
      <c r="G145" s="14" t="s">
        <v>145</v>
      </c>
      <c r="H145" s="11">
        <v>21</v>
      </c>
      <c r="I145" s="11">
        <v>116</v>
      </c>
      <c r="J145" s="11">
        <v>23</v>
      </c>
      <c r="K145" s="11" t="s">
        <v>116</v>
      </c>
      <c r="L145" s="11" t="s">
        <v>116</v>
      </c>
      <c r="M145" s="11">
        <v>13</v>
      </c>
      <c r="N145" s="11">
        <v>155</v>
      </c>
      <c r="O145" s="11">
        <v>142.1</v>
      </c>
      <c r="P145" s="11">
        <v>97.2</v>
      </c>
      <c r="Q145" s="11">
        <v>168.2</v>
      </c>
      <c r="R145" s="11">
        <v>0.06</v>
      </c>
      <c r="S145" s="11">
        <v>0.2</v>
      </c>
      <c r="U145" s="18" t="s">
        <v>154</v>
      </c>
      <c r="V145" s="1" t="s">
        <v>299</v>
      </c>
    </row>
    <row r="146" spans="1:22" x14ac:dyDescent="0.25">
      <c r="A146" s="10" t="s">
        <v>149</v>
      </c>
      <c r="B146" s="10" t="s">
        <v>151</v>
      </c>
      <c r="C146" s="10" t="s">
        <v>153</v>
      </c>
      <c r="D146" s="14" t="s">
        <v>116</v>
      </c>
      <c r="E146" s="11" t="s">
        <v>116</v>
      </c>
      <c r="F146" s="14" t="s">
        <v>140</v>
      </c>
      <c r="G146" s="14" t="s">
        <v>116</v>
      </c>
      <c r="H146" s="11">
        <v>21</v>
      </c>
      <c r="I146" s="11">
        <v>20</v>
      </c>
      <c r="J146" s="11" t="s">
        <v>116</v>
      </c>
      <c r="K146" s="11">
        <v>23</v>
      </c>
      <c r="L146" s="11">
        <v>27</v>
      </c>
      <c r="M146" s="11" t="s">
        <v>116</v>
      </c>
      <c r="N146" s="11" t="s">
        <v>116</v>
      </c>
      <c r="O146" s="11">
        <v>11.3</v>
      </c>
      <c r="P146" s="11">
        <v>10.6</v>
      </c>
      <c r="Q146" s="11">
        <v>16.2</v>
      </c>
      <c r="R146" s="11">
        <v>0.17</v>
      </c>
      <c r="S146" s="11">
        <v>0.2</v>
      </c>
      <c r="U146" s="18" t="s">
        <v>154</v>
      </c>
      <c r="V146" s="1" t="s">
        <v>300</v>
      </c>
    </row>
    <row r="147" spans="1:22" x14ac:dyDescent="0.25">
      <c r="A147" s="10" t="s">
        <v>149</v>
      </c>
      <c r="B147" s="10" t="s">
        <v>151</v>
      </c>
      <c r="C147" s="10" t="s">
        <v>153</v>
      </c>
      <c r="D147" s="14" t="s">
        <v>128</v>
      </c>
      <c r="E147" s="11">
        <v>83</v>
      </c>
      <c r="F147" s="14" t="s">
        <v>116</v>
      </c>
      <c r="G147" s="14" t="s">
        <v>129</v>
      </c>
      <c r="H147" s="11">
        <v>21</v>
      </c>
      <c r="I147" s="11">
        <v>41</v>
      </c>
      <c r="J147" s="11">
        <v>10</v>
      </c>
      <c r="K147" s="11" t="s">
        <v>116</v>
      </c>
      <c r="L147" s="11" t="s">
        <v>116</v>
      </c>
      <c r="M147" s="11">
        <v>6</v>
      </c>
      <c r="N147" s="11">
        <v>55</v>
      </c>
      <c r="O147" s="11">
        <v>116.9</v>
      </c>
      <c r="P147" s="11">
        <v>51.8</v>
      </c>
      <c r="Q147" s="11">
        <v>110.2</v>
      </c>
      <c r="R147" s="11">
        <v>0.09</v>
      </c>
      <c r="S147" s="11">
        <v>0.2</v>
      </c>
      <c r="T147" s="11">
        <v>-6.0000000000000001E-3</v>
      </c>
      <c r="U147" s="18" t="s">
        <v>154</v>
      </c>
      <c r="V147" s="1" t="s">
        <v>301</v>
      </c>
    </row>
    <row r="148" spans="1:22" x14ac:dyDescent="0.25">
      <c r="A148" s="10" t="s">
        <v>149</v>
      </c>
      <c r="B148" s="10" t="s">
        <v>151</v>
      </c>
      <c r="C148" s="10" t="s">
        <v>153</v>
      </c>
      <c r="D148" s="14" t="s">
        <v>140</v>
      </c>
      <c r="E148" s="11">
        <v>53</v>
      </c>
      <c r="F148" s="14" t="s">
        <v>116</v>
      </c>
      <c r="G148" s="14" t="s">
        <v>145</v>
      </c>
      <c r="H148" s="11">
        <v>21</v>
      </c>
      <c r="I148" s="11">
        <v>26</v>
      </c>
      <c r="J148" s="11">
        <v>23</v>
      </c>
      <c r="K148" s="11" t="s">
        <v>116</v>
      </c>
      <c r="L148" s="11" t="s">
        <v>116</v>
      </c>
      <c r="M148" s="11">
        <v>13</v>
      </c>
      <c r="N148" s="11">
        <v>35</v>
      </c>
      <c r="O148" s="11">
        <v>32.5</v>
      </c>
      <c r="P148" s="11">
        <v>32.200000000000003</v>
      </c>
      <c r="Q148" s="11">
        <v>48.4</v>
      </c>
      <c r="R148" s="11">
        <v>0.05</v>
      </c>
      <c r="S148" s="11">
        <v>0.2</v>
      </c>
      <c r="U148" s="18" t="s">
        <v>154</v>
      </c>
      <c r="V148" s="1" t="s">
        <v>302</v>
      </c>
    </row>
    <row r="149" spans="1:22" x14ac:dyDescent="0.25">
      <c r="A149" s="10" t="s">
        <v>149</v>
      </c>
      <c r="B149" s="10" t="s">
        <v>151</v>
      </c>
      <c r="C149" s="10" t="s">
        <v>153</v>
      </c>
      <c r="D149" s="14" t="s">
        <v>146</v>
      </c>
      <c r="E149" s="11">
        <v>125</v>
      </c>
      <c r="F149" s="14" t="s">
        <v>116</v>
      </c>
      <c r="G149" s="14" t="s">
        <v>122</v>
      </c>
      <c r="H149" s="11">
        <v>21</v>
      </c>
      <c r="I149" s="11">
        <v>62</v>
      </c>
      <c r="J149" s="11">
        <v>28</v>
      </c>
      <c r="K149" s="11" t="s">
        <v>116</v>
      </c>
      <c r="L149" s="11" t="s">
        <v>116</v>
      </c>
      <c r="M149" s="11">
        <v>16</v>
      </c>
      <c r="N149" s="11">
        <v>83</v>
      </c>
      <c r="O149" s="11">
        <v>62.5</v>
      </c>
      <c r="P149" s="11">
        <v>31.3</v>
      </c>
      <c r="Q149" s="11">
        <v>62.5</v>
      </c>
      <c r="R149" s="11">
        <v>0.16</v>
      </c>
      <c r="S149" s="11">
        <v>0.2</v>
      </c>
      <c r="U149" s="18" t="s">
        <v>154</v>
      </c>
      <c r="V149" s="1" t="s">
        <v>303</v>
      </c>
    </row>
    <row r="150" spans="1:22" x14ac:dyDescent="0.25">
      <c r="A150" s="10" t="s">
        <v>149</v>
      </c>
      <c r="B150" s="10" t="s">
        <v>151</v>
      </c>
      <c r="C150" s="10" t="s">
        <v>153</v>
      </c>
      <c r="D150" s="14" t="s">
        <v>116</v>
      </c>
      <c r="E150" s="11" t="s">
        <v>116</v>
      </c>
      <c r="F150" s="14" t="s">
        <v>142</v>
      </c>
      <c r="G150" s="14" t="s">
        <v>116</v>
      </c>
      <c r="H150" s="11">
        <v>21</v>
      </c>
      <c r="I150" s="11">
        <v>38</v>
      </c>
      <c r="J150" s="11" t="s">
        <v>116</v>
      </c>
      <c r="K150" s="11">
        <v>12</v>
      </c>
      <c r="L150" s="11">
        <v>51</v>
      </c>
      <c r="M150" s="11" t="s">
        <v>116</v>
      </c>
      <c r="N150" s="11" t="s">
        <v>116</v>
      </c>
      <c r="O150" s="11">
        <v>29.3</v>
      </c>
      <c r="P150" s="11">
        <v>22.6</v>
      </c>
      <c r="Q150" s="11">
        <v>37.200000000000003</v>
      </c>
      <c r="R150" s="11">
        <v>0.09</v>
      </c>
      <c r="S150" s="11">
        <v>0.2</v>
      </c>
      <c r="T150" s="11">
        <v>3.6999999999999998E-2</v>
      </c>
      <c r="U150" s="18" t="s">
        <v>154</v>
      </c>
      <c r="V150" s="1" t="s">
        <v>304</v>
      </c>
    </row>
    <row r="151" spans="1:22" x14ac:dyDescent="0.25">
      <c r="A151" s="10" t="s">
        <v>149</v>
      </c>
      <c r="B151" s="10" t="s">
        <v>151</v>
      </c>
      <c r="C151" s="10" t="s">
        <v>153</v>
      </c>
      <c r="D151" s="14" t="s">
        <v>116</v>
      </c>
      <c r="E151" s="11" t="s">
        <v>116</v>
      </c>
      <c r="F151" s="14" t="s">
        <v>147</v>
      </c>
      <c r="G151" s="14" t="s">
        <v>116</v>
      </c>
      <c r="H151" s="11">
        <v>21</v>
      </c>
      <c r="I151" s="11">
        <v>29</v>
      </c>
      <c r="J151" s="11" t="s">
        <v>116</v>
      </c>
      <c r="K151" s="11">
        <v>4</v>
      </c>
      <c r="L151" s="11">
        <v>39</v>
      </c>
      <c r="M151" s="11" t="s">
        <v>116</v>
      </c>
      <c r="N151" s="11" t="s">
        <v>116</v>
      </c>
      <c r="O151" s="11">
        <v>20.100000000000001</v>
      </c>
      <c r="P151" s="11">
        <v>14.6</v>
      </c>
      <c r="Q151" s="11">
        <v>24.6</v>
      </c>
      <c r="R151" s="11">
        <v>0.24</v>
      </c>
      <c r="S151" s="11">
        <v>0.2</v>
      </c>
      <c r="U151" s="18" t="s">
        <v>154</v>
      </c>
      <c r="V151" s="1" t="s">
        <v>305</v>
      </c>
    </row>
    <row r="152" spans="1:22" x14ac:dyDescent="0.25">
      <c r="A152" s="10" t="s">
        <v>149</v>
      </c>
      <c r="B152" s="10" t="s">
        <v>151</v>
      </c>
      <c r="C152" s="10" t="s">
        <v>153</v>
      </c>
      <c r="D152" s="14" t="s">
        <v>116</v>
      </c>
      <c r="E152" s="11" t="s">
        <v>116</v>
      </c>
      <c r="F152" s="14" t="s">
        <v>123</v>
      </c>
      <c r="G152" s="14" t="s">
        <v>116</v>
      </c>
      <c r="H152" s="11">
        <v>21</v>
      </c>
      <c r="I152" s="11">
        <v>80</v>
      </c>
      <c r="J152" s="11" t="s">
        <v>116</v>
      </c>
      <c r="K152" s="11">
        <v>9</v>
      </c>
      <c r="L152" s="11">
        <v>107</v>
      </c>
      <c r="M152" s="11" t="s">
        <v>116</v>
      </c>
      <c r="N152" s="11" t="s">
        <v>116</v>
      </c>
      <c r="O152" s="11">
        <v>51.3</v>
      </c>
      <c r="P152" s="11">
        <v>46.9</v>
      </c>
      <c r="Q152" s="11">
        <v>72.5</v>
      </c>
      <c r="R152" s="11">
        <v>0.08</v>
      </c>
      <c r="S152" s="11">
        <v>0.2</v>
      </c>
      <c r="U152" s="18" t="s">
        <v>154</v>
      </c>
      <c r="V152" s="1" t="s">
        <v>306</v>
      </c>
    </row>
    <row r="153" spans="1:22" x14ac:dyDescent="0.25">
      <c r="A153" s="10" t="s">
        <v>149</v>
      </c>
      <c r="B153" s="10" t="s">
        <v>151</v>
      </c>
      <c r="C153" s="10" t="s">
        <v>153</v>
      </c>
      <c r="D153" s="14" t="s">
        <v>127</v>
      </c>
      <c r="E153" s="11">
        <v>136</v>
      </c>
      <c r="F153" s="14" t="s">
        <v>116</v>
      </c>
      <c r="G153" s="14" t="s">
        <v>122</v>
      </c>
      <c r="H153" s="11">
        <v>21</v>
      </c>
      <c r="I153" s="11">
        <v>68</v>
      </c>
      <c r="J153" s="11">
        <v>27</v>
      </c>
      <c r="K153" s="11" t="s">
        <v>116</v>
      </c>
      <c r="L153" s="11" t="s">
        <v>116</v>
      </c>
      <c r="M153" s="11">
        <v>16</v>
      </c>
      <c r="N153" s="11">
        <v>91</v>
      </c>
      <c r="O153" s="11">
        <v>70.7</v>
      </c>
      <c r="P153" s="11">
        <v>63.4</v>
      </c>
      <c r="Q153" s="11">
        <v>98.6</v>
      </c>
      <c r="R153" s="11">
        <v>0.04</v>
      </c>
      <c r="S153" s="11">
        <v>0.2</v>
      </c>
      <c r="U153" s="18" t="s">
        <v>154</v>
      </c>
      <c r="V153" s="1" t="s">
        <v>307</v>
      </c>
    </row>
    <row r="154" spans="1:22" x14ac:dyDescent="0.25">
      <c r="A154" s="10" t="s">
        <v>149</v>
      </c>
      <c r="B154" s="10" t="s">
        <v>151</v>
      </c>
      <c r="C154" s="10" t="s">
        <v>153</v>
      </c>
      <c r="D154" s="14" t="s">
        <v>116</v>
      </c>
      <c r="E154" s="11" t="s">
        <v>116</v>
      </c>
      <c r="F154" s="14" t="s">
        <v>145</v>
      </c>
      <c r="G154" s="14" t="s">
        <v>116</v>
      </c>
      <c r="H154" s="11">
        <v>21</v>
      </c>
      <c r="I154" s="11">
        <v>64</v>
      </c>
      <c r="J154" s="11" t="s">
        <v>116</v>
      </c>
      <c r="K154" s="11">
        <v>13</v>
      </c>
      <c r="L154" s="11">
        <v>86</v>
      </c>
      <c r="M154" s="11" t="s">
        <v>116</v>
      </c>
      <c r="N154" s="11" t="s">
        <v>116</v>
      </c>
      <c r="O154" s="11">
        <v>43.1</v>
      </c>
      <c r="P154" s="11">
        <v>30.5</v>
      </c>
      <c r="Q154" s="11">
        <v>51.9</v>
      </c>
      <c r="R154" s="11">
        <v>0.16</v>
      </c>
      <c r="S154" s="11">
        <v>0.2</v>
      </c>
      <c r="T154" s="11">
        <v>0</v>
      </c>
      <c r="U154" s="18" t="s">
        <v>154</v>
      </c>
      <c r="V154" s="1" t="s">
        <v>308</v>
      </c>
    </row>
    <row r="155" spans="1:22" x14ac:dyDescent="0.25">
      <c r="A155" s="10" t="s">
        <v>149</v>
      </c>
      <c r="B155" s="10" t="s">
        <v>151</v>
      </c>
      <c r="C155" s="10" t="s">
        <v>153</v>
      </c>
      <c r="D155" s="14" t="s">
        <v>116</v>
      </c>
      <c r="E155" s="11" t="s">
        <v>116</v>
      </c>
      <c r="F155" s="14" t="s">
        <v>136</v>
      </c>
      <c r="G155" s="14" t="s">
        <v>116</v>
      </c>
      <c r="H155" s="11">
        <v>21</v>
      </c>
      <c r="I155" s="11">
        <v>6</v>
      </c>
      <c r="J155" s="11" t="s">
        <v>116</v>
      </c>
      <c r="K155" s="11">
        <v>18</v>
      </c>
      <c r="L155" s="11">
        <v>9</v>
      </c>
      <c r="M155" s="11" t="s">
        <v>116</v>
      </c>
      <c r="N155" s="11" t="s">
        <v>116</v>
      </c>
      <c r="O155" s="11">
        <v>3.3</v>
      </c>
      <c r="P155" s="11">
        <v>1.3</v>
      </c>
      <c r="Q155" s="11">
        <v>2.9</v>
      </c>
      <c r="R155" s="11">
        <v>0.2</v>
      </c>
      <c r="S155" s="11">
        <v>0.2</v>
      </c>
      <c r="U155" s="18" t="s">
        <v>154</v>
      </c>
      <c r="V155" s="1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Inventory_PA calc</vt:lpstr>
      <vt:lpstr>inventory additional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Whitney</dc:creator>
  <cp:lastModifiedBy>Mike Whitney</cp:lastModifiedBy>
  <dcterms:created xsi:type="dcterms:W3CDTF">2022-03-13T17:58:36Z</dcterms:created>
  <dcterms:modified xsi:type="dcterms:W3CDTF">2022-03-28T17:50:44Z</dcterms:modified>
</cp:coreProperties>
</file>