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gevw/Library/Application Support/Box/Box Edit/Documents/667497096584/"/>
    </mc:Choice>
  </mc:AlternateContent>
  <xr:revisionPtr revIDLastSave="0" documentId="13_ncr:1_{E2E89A38-701A-6C40-BC5C-B1AACCE74FD2}" xr6:coauthVersionLast="45" xr6:coauthVersionMax="45" xr10:uidLastSave="{00000000-0000-0000-0000-000000000000}"/>
  <bookViews>
    <workbookView xWindow="20920" yWindow="43660" windowWidth="33600" windowHeight="19720" activeTab="3" xr2:uid="{03EDAA1C-7747-4809-96E9-0B24B54F6887}"/>
  </bookViews>
  <sheets>
    <sheet name="Sheet1" sheetId="1" r:id="rId1"/>
    <sheet name="Business Model Specification" sheetId="2" r:id="rId2"/>
    <sheet name="Business Model Optimization s,S" sheetId="3" r:id="rId3"/>
    <sheet name="Business Model Optimization dly" sheetId="4" r:id="rId4"/>
    <sheet name="Sheet2" sheetId="5" r:id="rId5"/>
    <sheet name="Scenario Analysis" sheetId="6" r:id="rId6"/>
  </sheets>
  <definedNames>
    <definedName name="_01_02_2020" localSheetId="5">'Scenario Analysis'!$B$3:$D$3</definedName>
    <definedName name="_01_02_2020">'Business Model Specification'!$B$3:$D$3</definedName>
    <definedName name="_02_02_2020" localSheetId="5">'Scenario Analysis'!$B$4:$D$4</definedName>
    <definedName name="_02_02_2020">'Business Model Specification'!$B$4:$D$4</definedName>
    <definedName name="_03_02_2020" localSheetId="5">'Scenario Analysis'!$B$5:$D$5</definedName>
    <definedName name="_03_02_2020">'Business Model Specification'!$B$5:$D$5</definedName>
    <definedName name="_04_02_2020" localSheetId="5">'Scenario Analysis'!$B$6:$D$6</definedName>
    <definedName name="_04_02_2020">'Business Model Specification'!$B$6:$D$6</definedName>
    <definedName name="_05_02_2020" localSheetId="5">'Scenario Analysis'!$B$7:$D$7</definedName>
    <definedName name="_05_02_2020">'Business Model Specification'!$B$7:$D$7</definedName>
    <definedName name="_06_02_2020" localSheetId="5">'Scenario Analysis'!$B$8:$D$8</definedName>
    <definedName name="_06_02_2020">'Business Model Specification'!$B$8:$D$8</definedName>
    <definedName name="_07_02_2020" localSheetId="5">'Scenario Analysis'!$B$9:$D$9</definedName>
    <definedName name="_07_02_2020">'Business Model Specification'!$B$9:$D$9</definedName>
    <definedName name="_08_02_2020" localSheetId="5">'Scenario Analysis'!$B$10:$D$10</definedName>
    <definedName name="_08_02_2020">'Business Model Specification'!$B$10:$D$10</definedName>
    <definedName name="_09_02_2020" localSheetId="5">'Scenario Analysis'!$B$11:$D$11</definedName>
    <definedName name="_09_02_2020">'Business Model Specification'!$B$11:$D$11</definedName>
    <definedName name="_10_02_2020" localSheetId="5">'Scenario Analysis'!$B$12:$D$12</definedName>
    <definedName name="_10_02_2020">'Business Model Specification'!$B$12:$D$12</definedName>
    <definedName name="_11_02_2020" localSheetId="5">'Scenario Analysis'!$B$13:$D$13</definedName>
    <definedName name="_11_02_2020">'Business Model Specification'!$B$13:$D$13</definedName>
    <definedName name="_12_02_2020" localSheetId="5">'Scenario Analysis'!$B$14:$D$14</definedName>
    <definedName name="_12_02_2020">'Business Model Specification'!$B$14:$D$14</definedName>
    <definedName name="_13_02_2020" localSheetId="5">'Scenario Analysis'!$B$15:$D$15</definedName>
    <definedName name="_13_02_2020">'Business Model Specification'!$B$15:$D$15</definedName>
    <definedName name="Action_Feb1">'Business Model Specification'!$D$3</definedName>
    <definedName name="Cost_Feb1">'Business Model Specification'!$E$3</definedName>
    <definedName name="Date" localSheetId="5">'Scenario Analysis'!$B$3:$D$15</definedName>
    <definedName name="Date">'Business Model Specification'!$B$3:$D$15</definedName>
    <definedName name="Demand__State" localSheetId="5">'Scenario Analysis'!$B$3:$B$15</definedName>
    <definedName name="Demand__State">'Business Model Specification'!$B$3:$B$15</definedName>
    <definedName name="Demand_Feb1">'Business Model Specification'!$B$3</definedName>
    <definedName name="Excess_Inventory">'Business Model Specification'!$G$3:$G$15</definedName>
    <definedName name="Excess_Inventory_Feb1">'Business Model Specification'!$G$3</definedName>
    <definedName name="Inventory__State" localSheetId="5">'Scenario Analysis'!$C$3:$C$15</definedName>
    <definedName name="Inventory__State">'Business Model Specification'!$C$3:$C$15</definedName>
    <definedName name="Inventory_cost__per_item">'Business Model Specification'!$B$18</definedName>
    <definedName name="Inventory_Feb1">'Business Model Specification'!$C$3</definedName>
    <definedName name="Lower_Threshold">'Business Model Specification'!$B$19</definedName>
    <definedName name="Order_amount_Feb1">'Business Model Specification'!$H$3</definedName>
    <definedName name="Order_to">'Business Model Specification'!$D$19</definedName>
    <definedName name="Restocking__Action" localSheetId="5">'Scenario Analysis'!$D$3:$D$15</definedName>
    <definedName name="Restocking__Action">'Business Model Specification'!$D$3:$D$15</definedName>
    <definedName name="solver_adj" localSheetId="3" hidden="1">'Business Model Optimization dly'!$D$3:$D$15</definedName>
    <definedName name="solver_adj" localSheetId="2" hidden="1">'Business Model Optimization s,S'!$B$19:$B$20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2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'Business Model Optimization dly'!$D$3:$D$15</definedName>
    <definedName name="solver_lhs1" localSheetId="2" hidden="1">'Business Model Optimization s,S'!$B$19:$B$20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1</definedName>
    <definedName name="solver_num" localSheetId="2" hidden="1">1</definedName>
    <definedName name="solver_nwt" localSheetId="3" hidden="1">1</definedName>
    <definedName name="solver_nwt" localSheetId="2" hidden="1">1</definedName>
    <definedName name="solver_opt" localSheetId="3" hidden="1">'Business Model Optimization dly'!$E$16</definedName>
    <definedName name="solver_opt" localSheetId="2" hidden="1">'Business Model Optimization s,S'!$E$16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2</definedName>
    <definedName name="solver_rel1" localSheetId="3" hidden="1">4</definedName>
    <definedName name="solver_rel1" localSheetId="2" hidden="1">4</definedName>
    <definedName name="solver_rhs1" localSheetId="3" hidden="1">integer</definedName>
    <definedName name="solver_rhs1" localSheetId="2" hidden="1">integer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  <definedName name="Stockout_Cost__per_item">'Business Model Specification'!$D$18</definedName>
    <definedName name="Stockout_Feb1">'Business Model Specification'!$F$3</definedName>
    <definedName name="Stockouts">'Business Model Specification'!$F$3:$F$15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H24" i="2"/>
  <c r="G24" i="2"/>
  <c r="F24" i="2"/>
  <c r="E24" i="2"/>
  <c r="H3" i="2" l="1"/>
  <c r="E3" i="2"/>
  <c r="G3" i="2"/>
  <c r="F3" i="2"/>
  <c r="D3" i="2" l="1"/>
  <c r="D24" i="2"/>
  <c r="C25" i="2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H3" i="4"/>
  <c r="G3" i="4"/>
  <c r="C4" i="4" s="1"/>
  <c r="F3" i="4"/>
  <c r="H3" i="3"/>
  <c r="D3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G3" i="3"/>
  <c r="F3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H25" i="2" l="1"/>
  <c r="D25" i="2" s="1"/>
  <c r="F25" i="2"/>
  <c r="G25" i="2"/>
  <c r="E3" i="3"/>
  <c r="E3" i="4"/>
  <c r="H4" i="4"/>
  <c r="F4" i="4"/>
  <c r="G4" i="4"/>
  <c r="C4" i="3"/>
  <c r="H4" i="3" s="1"/>
  <c r="F19" i="1"/>
  <c r="E19" i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F30" i="1" s="1"/>
  <c r="E30" i="1" s="1"/>
  <c r="C19" i="1"/>
  <c r="F18" i="1"/>
  <c r="E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C26" i="2" l="1"/>
  <c r="E25" i="2"/>
  <c r="F20" i="1"/>
  <c r="E20" i="1" s="1"/>
  <c r="F21" i="1"/>
  <c r="E21" i="1" s="1"/>
  <c r="E4" i="4"/>
  <c r="C5" i="4"/>
  <c r="F4" i="3"/>
  <c r="G4" i="3"/>
  <c r="D4" i="3"/>
  <c r="F26" i="1"/>
  <c r="E26" i="1" s="1"/>
  <c r="F22" i="1"/>
  <c r="E22" i="1" s="1"/>
  <c r="F27" i="1"/>
  <c r="E27" i="1" s="1"/>
  <c r="F29" i="1"/>
  <c r="E29" i="1" s="1"/>
  <c r="F28" i="1"/>
  <c r="E28" i="1" s="1"/>
  <c r="F23" i="1"/>
  <c r="E23" i="1" s="1"/>
  <c r="F24" i="1"/>
  <c r="E24" i="1" s="1"/>
  <c r="F25" i="1"/>
  <c r="E25" i="1" s="1"/>
  <c r="G26" i="2" l="1"/>
  <c r="F26" i="2"/>
  <c r="H26" i="2"/>
  <c r="D26" i="2" s="1"/>
  <c r="G5" i="4"/>
  <c r="F5" i="4"/>
  <c r="H5" i="4"/>
  <c r="E4" i="3"/>
  <c r="C5" i="3"/>
  <c r="H5" i="3" s="1"/>
  <c r="C27" i="2" l="1"/>
  <c r="E26" i="2"/>
  <c r="E5" i="4"/>
  <c r="C6" i="4"/>
  <c r="G5" i="3"/>
  <c r="F5" i="3"/>
  <c r="D5" i="3"/>
  <c r="F27" i="2" l="1"/>
  <c r="H27" i="2"/>
  <c r="D27" i="2" s="1"/>
  <c r="G27" i="2"/>
  <c r="F6" i="4"/>
  <c r="H6" i="4"/>
  <c r="G6" i="4"/>
  <c r="C6" i="3"/>
  <c r="H6" i="3" s="1"/>
  <c r="E5" i="3"/>
  <c r="C28" i="2" l="1"/>
  <c r="E27" i="2"/>
  <c r="E6" i="4"/>
  <c r="C7" i="4"/>
  <c r="D6" i="3"/>
  <c r="G6" i="3"/>
  <c r="F6" i="3"/>
  <c r="G28" i="2" l="1"/>
  <c r="F28" i="2"/>
  <c r="H28" i="2"/>
  <c r="D28" i="2" s="1"/>
  <c r="F7" i="4"/>
  <c r="H7" i="4"/>
  <c r="G7" i="4"/>
  <c r="C7" i="3"/>
  <c r="H7" i="3" s="1"/>
  <c r="E6" i="3"/>
  <c r="E28" i="2" l="1"/>
  <c r="C29" i="2"/>
  <c r="E7" i="4"/>
  <c r="C8" i="4"/>
  <c r="D7" i="3"/>
  <c r="G7" i="3"/>
  <c r="F7" i="3"/>
  <c r="H29" i="2" l="1"/>
  <c r="D29" i="2" s="1"/>
  <c r="G29" i="2"/>
  <c r="F29" i="2"/>
  <c r="G8" i="4"/>
  <c r="F8" i="4"/>
  <c r="H8" i="4"/>
  <c r="C8" i="3"/>
  <c r="H8" i="3" s="1"/>
  <c r="E7" i="3"/>
  <c r="C30" i="2" l="1"/>
  <c r="E29" i="2"/>
  <c r="C9" i="4"/>
  <c r="E8" i="4"/>
  <c r="D8" i="3"/>
  <c r="G8" i="3"/>
  <c r="F8" i="3"/>
  <c r="H30" i="2" l="1"/>
  <c r="D30" i="2" s="1"/>
  <c r="G30" i="2"/>
  <c r="F30" i="2"/>
  <c r="H9" i="4"/>
  <c r="G9" i="4"/>
  <c r="F9" i="4"/>
  <c r="C9" i="3"/>
  <c r="H9" i="3" s="1"/>
  <c r="E8" i="3"/>
  <c r="C31" i="2" l="1"/>
  <c r="E30" i="2"/>
  <c r="C10" i="4"/>
  <c r="E9" i="4"/>
  <c r="F9" i="3"/>
  <c r="D9" i="3"/>
  <c r="G9" i="3"/>
  <c r="H31" i="2" l="1"/>
  <c r="D31" i="2" s="1"/>
  <c r="G31" i="2"/>
  <c r="F31" i="2"/>
  <c r="H10" i="4"/>
  <c r="G10" i="4"/>
  <c r="F10" i="4"/>
  <c r="E9" i="3"/>
  <c r="C10" i="3"/>
  <c r="H10" i="3" s="1"/>
  <c r="E31" i="2" l="1"/>
  <c r="C32" i="2"/>
  <c r="C11" i="4"/>
  <c r="E10" i="4"/>
  <c r="G10" i="3"/>
  <c r="F10" i="3"/>
  <c r="D10" i="3"/>
  <c r="G32" i="2" l="1"/>
  <c r="F32" i="2"/>
  <c r="H32" i="2"/>
  <c r="D32" i="2" s="1"/>
  <c r="H11" i="4"/>
  <c r="G11" i="4"/>
  <c r="F11" i="4"/>
  <c r="E10" i="3"/>
  <c r="C11" i="3"/>
  <c r="H11" i="3" s="1"/>
  <c r="C33" i="2" l="1"/>
  <c r="E32" i="2"/>
  <c r="C12" i="4"/>
  <c r="E11" i="4"/>
  <c r="D11" i="3"/>
  <c r="F11" i="3"/>
  <c r="G11" i="3"/>
  <c r="F33" i="2" l="1"/>
  <c r="G33" i="2"/>
  <c r="H33" i="2"/>
  <c r="D33" i="2" s="1"/>
  <c r="H12" i="4"/>
  <c r="F12" i="4"/>
  <c r="G12" i="4"/>
  <c r="E11" i="3"/>
  <c r="C12" i="3"/>
  <c r="H12" i="3" s="1"/>
  <c r="E33" i="2" l="1"/>
  <c r="C34" i="2"/>
  <c r="E12" i="4"/>
  <c r="C13" i="4"/>
  <c r="F12" i="3"/>
  <c r="G12" i="3"/>
  <c r="D12" i="3"/>
  <c r="G34" i="2" l="1"/>
  <c r="F34" i="2"/>
  <c r="H34" i="2"/>
  <c r="D34" i="2" s="1"/>
  <c r="F13" i="4"/>
  <c r="G13" i="4"/>
  <c r="H13" i="4"/>
  <c r="E12" i="3"/>
  <c r="C13" i="3"/>
  <c r="H13" i="3" s="1"/>
  <c r="C35" i="2" l="1"/>
  <c r="E34" i="2"/>
  <c r="E13" i="4"/>
  <c r="C14" i="4"/>
  <c r="G13" i="3"/>
  <c r="F13" i="3"/>
  <c r="D13" i="3"/>
  <c r="G35" i="2" l="1"/>
  <c r="F35" i="2"/>
  <c r="H35" i="2"/>
  <c r="D35" i="2" s="1"/>
  <c r="G14" i="4"/>
  <c r="H14" i="4"/>
  <c r="F14" i="4"/>
  <c r="E13" i="3"/>
  <c r="C14" i="3"/>
  <c r="H14" i="3" s="1"/>
  <c r="C36" i="2" l="1"/>
  <c r="E35" i="2"/>
  <c r="E14" i="4"/>
  <c r="C15" i="4"/>
  <c r="D14" i="3"/>
  <c r="G14" i="3"/>
  <c r="F14" i="3"/>
  <c r="G36" i="2" l="1"/>
  <c r="F36" i="2"/>
  <c r="H36" i="2"/>
  <c r="D36" i="2" s="1"/>
  <c r="H15" i="4"/>
  <c r="F15" i="4"/>
  <c r="G15" i="4"/>
  <c r="C15" i="3"/>
  <c r="H15" i="3" s="1"/>
  <c r="E14" i="3"/>
  <c r="E36" i="2" l="1"/>
  <c r="E37" i="2" s="1"/>
  <c r="E15" i="4"/>
  <c r="E16" i="4" s="1"/>
  <c r="D15" i="3"/>
  <c r="G15" i="3"/>
  <c r="F15" i="3"/>
  <c r="E15" i="3" l="1"/>
  <c r="E16" i="3" s="1"/>
  <c r="C4" i="2" l="1"/>
  <c r="H4" i="2" l="1"/>
  <c r="D4" i="2" s="1"/>
  <c r="G4" i="2"/>
  <c r="F4" i="2"/>
  <c r="E4" i="2" l="1"/>
  <c r="C5" i="2"/>
  <c r="H5" i="2" l="1"/>
  <c r="D5" i="2" s="1"/>
  <c r="F5" i="2"/>
  <c r="G5" i="2"/>
  <c r="E5" i="2" l="1"/>
  <c r="C6" i="2"/>
  <c r="H6" i="2" l="1"/>
  <c r="D6" i="2" s="1"/>
  <c r="G6" i="2"/>
  <c r="F6" i="2"/>
  <c r="E6" i="2" l="1"/>
  <c r="C7" i="2"/>
  <c r="H7" i="2" l="1"/>
  <c r="D7" i="2" s="1"/>
  <c r="G7" i="2"/>
  <c r="F7" i="2"/>
  <c r="C8" i="2" l="1"/>
  <c r="E7" i="2"/>
  <c r="H8" i="2" l="1"/>
  <c r="D8" i="2" s="1"/>
  <c r="G8" i="2"/>
  <c r="F8" i="2"/>
  <c r="C9" i="2" l="1"/>
  <c r="E8" i="2"/>
  <c r="H9" i="2" l="1"/>
  <c r="D9" i="2" s="1"/>
  <c r="F9" i="2"/>
  <c r="G9" i="2"/>
  <c r="C10" i="2" l="1"/>
  <c r="E9" i="2"/>
  <c r="H10" i="2" l="1"/>
  <c r="D10" i="2" s="1"/>
  <c r="G10" i="2"/>
  <c r="F10" i="2"/>
  <c r="E10" i="2" l="1"/>
  <c r="C11" i="2"/>
  <c r="H11" i="2" l="1"/>
  <c r="D11" i="2" s="1"/>
  <c r="F11" i="2"/>
  <c r="G11" i="2"/>
  <c r="E11" i="2" l="1"/>
  <c r="C12" i="2"/>
  <c r="H12" i="2" l="1"/>
  <c r="D12" i="2" s="1"/>
  <c r="G12" i="2"/>
  <c r="F12" i="2"/>
  <c r="C13" i="2" l="1"/>
  <c r="E12" i="2"/>
  <c r="H13" i="2" l="1"/>
  <c r="D13" i="2" s="1"/>
  <c r="G13" i="2"/>
  <c r="F13" i="2"/>
  <c r="C14" i="2" l="1"/>
  <c r="E13" i="2"/>
  <c r="H14" i="2" l="1"/>
  <c r="D14" i="2" s="1"/>
  <c r="F14" i="2"/>
  <c r="G14" i="2"/>
  <c r="E14" i="2" l="1"/>
  <c r="C15" i="2"/>
  <c r="H15" i="2" l="1"/>
  <c r="D15" i="2" s="1"/>
  <c r="F15" i="2"/>
  <c r="K3" i="2" s="1"/>
  <c r="G15" i="2"/>
  <c r="K24" i="2" l="1"/>
  <c r="E15" i="2"/>
  <c r="E16" i="2" s="1"/>
</calcChain>
</file>

<file path=xl/sharedStrings.xml><?xml version="1.0" encoding="utf-8"?>
<sst xmlns="http://schemas.openxmlformats.org/spreadsheetml/2006/main" count="110" uniqueCount="23">
  <si>
    <t>Date</t>
  </si>
  <si>
    <t>Demand</t>
  </si>
  <si>
    <t>Inventory</t>
  </si>
  <si>
    <t>Restocking</t>
  </si>
  <si>
    <t>Cost</t>
  </si>
  <si>
    <t>Inventory cost (per item)</t>
  </si>
  <si>
    <t>Stockout Cost (per item)</t>
  </si>
  <si>
    <t>Stockouts</t>
  </si>
  <si>
    <t>Restocking (Action)</t>
  </si>
  <si>
    <t>Cost (Reward)</t>
  </si>
  <si>
    <t>Excess Inventory</t>
  </si>
  <si>
    <t>Demand (State)</t>
  </si>
  <si>
    <t>Inventory (State)</t>
  </si>
  <si>
    <t>s</t>
  </si>
  <si>
    <t>S</t>
  </si>
  <si>
    <t>Order amount</t>
  </si>
  <si>
    <t>Restocking (Decision)</t>
  </si>
  <si>
    <t>Cost (Minimize)</t>
  </si>
  <si>
    <t xml:space="preserve">Cost </t>
  </si>
  <si>
    <t>Demand Forecast</t>
  </si>
  <si>
    <t>Demand Forecast (Future Forecast)</t>
  </si>
  <si>
    <t>Constraints Violated</t>
  </si>
  <si>
    <t>No Constraints Violated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</si>
</sst>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79EF-96CE-4933-985F-98D351CFD445}">
  <dimension ref="A1:F30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20.33203125" bestFit="1" customWidth="1"/>
    <col min="3" max="3" width="20" bestFit="1" customWidth="1"/>
  </cols>
  <sheetData>
    <row r="1" spans="1:4" x14ac:dyDescent="0.2">
      <c r="A1" t="s">
        <v>0</v>
      </c>
      <c r="B1" t="s">
        <v>1</v>
      </c>
    </row>
    <row r="2" spans="1:4" x14ac:dyDescent="0.2">
      <c r="A2" s="1">
        <v>43862</v>
      </c>
      <c r="B2">
        <v>500</v>
      </c>
    </row>
    <row r="3" spans="1:4" x14ac:dyDescent="0.2">
      <c r="A3" s="1">
        <f>A2+1</f>
        <v>43863</v>
      </c>
      <c r="B3">
        <v>300</v>
      </c>
    </row>
    <row r="4" spans="1:4" x14ac:dyDescent="0.2">
      <c r="A4" s="1">
        <f t="shared" ref="A4:A14" si="0">A3+1</f>
        <v>43864</v>
      </c>
      <c r="B4">
        <v>200</v>
      </c>
    </row>
    <row r="5" spans="1:4" x14ac:dyDescent="0.2">
      <c r="A5" s="1">
        <f t="shared" si="0"/>
        <v>43865</v>
      </c>
      <c r="B5">
        <v>600</v>
      </c>
    </row>
    <row r="6" spans="1:4" x14ac:dyDescent="0.2">
      <c r="A6" s="1">
        <f t="shared" si="0"/>
        <v>43866</v>
      </c>
      <c r="B6">
        <v>700</v>
      </c>
    </row>
    <row r="7" spans="1:4" x14ac:dyDescent="0.2">
      <c r="A7" s="1">
        <f t="shared" si="0"/>
        <v>43867</v>
      </c>
      <c r="B7">
        <v>100</v>
      </c>
    </row>
    <row r="8" spans="1:4" x14ac:dyDescent="0.2">
      <c r="A8" s="1">
        <f t="shared" si="0"/>
        <v>43868</v>
      </c>
      <c r="B8">
        <v>200</v>
      </c>
    </row>
    <row r="9" spans="1:4" x14ac:dyDescent="0.2">
      <c r="A9" s="1">
        <f t="shared" si="0"/>
        <v>43869</v>
      </c>
      <c r="B9">
        <v>100</v>
      </c>
    </row>
    <row r="10" spans="1:4" x14ac:dyDescent="0.2">
      <c r="A10" s="1">
        <f t="shared" si="0"/>
        <v>43870</v>
      </c>
      <c r="B10">
        <v>300</v>
      </c>
    </row>
    <row r="11" spans="1:4" x14ac:dyDescent="0.2">
      <c r="A11" s="1">
        <f t="shared" si="0"/>
        <v>43871</v>
      </c>
      <c r="B11">
        <v>400</v>
      </c>
    </row>
    <row r="12" spans="1:4" x14ac:dyDescent="0.2">
      <c r="A12" s="1">
        <f t="shared" si="0"/>
        <v>43872</v>
      </c>
      <c r="B12">
        <v>500</v>
      </c>
    </row>
    <row r="13" spans="1:4" x14ac:dyDescent="0.2">
      <c r="A13" s="1">
        <f t="shared" si="0"/>
        <v>43873</v>
      </c>
      <c r="B13">
        <v>100</v>
      </c>
    </row>
    <row r="14" spans="1:4" x14ac:dyDescent="0.2">
      <c r="A14" s="1">
        <f t="shared" si="0"/>
        <v>43874</v>
      </c>
      <c r="B14">
        <v>50</v>
      </c>
    </row>
    <row r="16" spans="1:4" x14ac:dyDescent="0.2">
      <c r="A16" t="s">
        <v>5</v>
      </c>
      <c r="B16">
        <v>1</v>
      </c>
      <c r="C16" t="s">
        <v>6</v>
      </c>
      <c r="D16">
        <v>5</v>
      </c>
    </row>
    <row r="17" spans="1:6" x14ac:dyDescent="0.2">
      <c r="A17" t="s">
        <v>0</v>
      </c>
      <c r="B17" t="s">
        <v>1</v>
      </c>
      <c r="C17" t="s">
        <v>2</v>
      </c>
      <c r="D17" s="2" t="s">
        <v>3</v>
      </c>
      <c r="E17" s="2" t="s">
        <v>4</v>
      </c>
      <c r="F17" t="s">
        <v>7</v>
      </c>
    </row>
    <row r="18" spans="1:6" x14ac:dyDescent="0.2">
      <c r="A18" s="1">
        <v>43862</v>
      </c>
      <c r="B18">
        <v>500</v>
      </c>
      <c r="C18">
        <v>1000</v>
      </c>
      <c r="D18" s="2"/>
      <c r="E18" s="2">
        <f>B18*$B$16+$D$16*F18</f>
        <v>500</v>
      </c>
      <c r="F18">
        <f>MAX(0,B18-C18)</f>
        <v>0</v>
      </c>
    </row>
    <row r="19" spans="1:6" x14ac:dyDescent="0.2">
      <c r="A19" s="1">
        <f>A18+1</f>
        <v>43863</v>
      </c>
      <c r="B19">
        <v>300</v>
      </c>
      <c r="C19">
        <f>C18-B18+D18</f>
        <v>500</v>
      </c>
      <c r="D19" s="2"/>
      <c r="E19" s="2">
        <f t="shared" ref="E19:E30" si="1">B19*$B$16+$D$16*F19</f>
        <v>300</v>
      </c>
      <c r="F19">
        <f t="shared" ref="F19:F30" si="2">MAX(0,B19-C19)</f>
        <v>0</v>
      </c>
    </row>
    <row r="20" spans="1:6" x14ac:dyDescent="0.2">
      <c r="A20" s="1">
        <f t="shared" ref="A20:A30" si="3">A19+1</f>
        <v>43864</v>
      </c>
      <c r="B20">
        <v>200</v>
      </c>
      <c r="C20">
        <f t="shared" ref="C20:C30" si="4">C19-B19+D19</f>
        <v>200</v>
      </c>
      <c r="D20" s="2">
        <v>300</v>
      </c>
      <c r="E20" s="2">
        <f t="shared" si="1"/>
        <v>200</v>
      </c>
      <c r="F20">
        <f t="shared" si="2"/>
        <v>0</v>
      </c>
    </row>
    <row r="21" spans="1:6" x14ac:dyDescent="0.2">
      <c r="A21" s="1">
        <f t="shared" si="3"/>
        <v>43865</v>
      </c>
      <c r="B21">
        <v>600</v>
      </c>
      <c r="C21">
        <f t="shared" si="4"/>
        <v>300</v>
      </c>
      <c r="D21" s="2">
        <v>1000</v>
      </c>
      <c r="E21" s="2">
        <f t="shared" si="1"/>
        <v>2100</v>
      </c>
      <c r="F21">
        <f t="shared" si="2"/>
        <v>300</v>
      </c>
    </row>
    <row r="22" spans="1:6" x14ac:dyDescent="0.2">
      <c r="A22" s="1">
        <f t="shared" si="3"/>
        <v>43866</v>
      </c>
      <c r="B22">
        <v>700</v>
      </c>
      <c r="C22">
        <f t="shared" si="4"/>
        <v>700</v>
      </c>
      <c r="D22" s="2">
        <v>300</v>
      </c>
      <c r="E22" s="2">
        <f t="shared" si="1"/>
        <v>700</v>
      </c>
      <c r="F22">
        <f t="shared" si="2"/>
        <v>0</v>
      </c>
    </row>
    <row r="23" spans="1:6" x14ac:dyDescent="0.2">
      <c r="A23" s="1">
        <f t="shared" si="3"/>
        <v>43867</v>
      </c>
      <c r="B23">
        <v>100</v>
      </c>
      <c r="C23">
        <f t="shared" si="4"/>
        <v>300</v>
      </c>
      <c r="D23" s="2"/>
      <c r="E23" s="2">
        <f t="shared" si="1"/>
        <v>100</v>
      </c>
      <c r="F23">
        <f t="shared" si="2"/>
        <v>0</v>
      </c>
    </row>
    <row r="24" spans="1:6" x14ac:dyDescent="0.2">
      <c r="A24" s="1">
        <f t="shared" si="3"/>
        <v>43868</v>
      </c>
      <c r="B24">
        <v>200</v>
      </c>
      <c r="C24">
        <f t="shared" si="4"/>
        <v>200</v>
      </c>
      <c r="D24" s="2">
        <v>100</v>
      </c>
      <c r="E24" s="2">
        <f t="shared" si="1"/>
        <v>200</v>
      </c>
      <c r="F24">
        <f t="shared" si="2"/>
        <v>0</v>
      </c>
    </row>
    <row r="25" spans="1:6" x14ac:dyDescent="0.2">
      <c r="A25" s="1">
        <f t="shared" si="3"/>
        <v>43869</v>
      </c>
      <c r="B25">
        <v>100</v>
      </c>
      <c r="C25">
        <f t="shared" si="4"/>
        <v>100</v>
      </c>
      <c r="D25" s="2"/>
      <c r="E25" s="2">
        <f t="shared" si="1"/>
        <v>100</v>
      </c>
      <c r="F25">
        <f t="shared" si="2"/>
        <v>0</v>
      </c>
    </row>
    <row r="26" spans="1:6" x14ac:dyDescent="0.2">
      <c r="A26" s="1">
        <f t="shared" si="3"/>
        <v>43870</v>
      </c>
      <c r="B26">
        <v>300</v>
      </c>
      <c r="C26">
        <f t="shared" si="4"/>
        <v>0</v>
      </c>
      <c r="D26" s="2">
        <v>700</v>
      </c>
      <c r="E26" s="2">
        <f t="shared" si="1"/>
        <v>1800</v>
      </c>
      <c r="F26">
        <f t="shared" si="2"/>
        <v>300</v>
      </c>
    </row>
    <row r="27" spans="1:6" x14ac:dyDescent="0.2">
      <c r="A27" s="1">
        <f t="shared" si="3"/>
        <v>43871</v>
      </c>
      <c r="B27">
        <v>400</v>
      </c>
      <c r="C27">
        <f t="shared" si="4"/>
        <v>400</v>
      </c>
      <c r="D27" s="2">
        <v>300</v>
      </c>
      <c r="E27" s="2">
        <f t="shared" si="1"/>
        <v>400</v>
      </c>
      <c r="F27">
        <f t="shared" si="2"/>
        <v>0</v>
      </c>
    </row>
    <row r="28" spans="1:6" x14ac:dyDescent="0.2">
      <c r="A28" s="1">
        <f t="shared" si="3"/>
        <v>43872</v>
      </c>
      <c r="B28">
        <v>500</v>
      </c>
      <c r="C28">
        <f t="shared" si="4"/>
        <v>300</v>
      </c>
      <c r="D28" s="2"/>
      <c r="E28" s="2">
        <f t="shared" si="1"/>
        <v>1500</v>
      </c>
      <c r="F28">
        <f t="shared" si="2"/>
        <v>200</v>
      </c>
    </row>
    <row r="29" spans="1:6" x14ac:dyDescent="0.2">
      <c r="A29" s="1">
        <f t="shared" si="3"/>
        <v>43873</v>
      </c>
      <c r="B29">
        <v>100</v>
      </c>
      <c r="C29">
        <f t="shared" si="4"/>
        <v>-200</v>
      </c>
      <c r="D29" s="2">
        <v>500</v>
      </c>
      <c r="E29" s="2">
        <f t="shared" si="1"/>
        <v>1600</v>
      </c>
      <c r="F29">
        <f t="shared" si="2"/>
        <v>300</v>
      </c>
    </row>
    <row r="30" spans="1:6" x14ac:dyDescent="0.2">
      <c r="A30" s="1">
        <f t="shared" si="3"/>
        <v>43874</v>
      </c>
      <c r="B30">
        <v>50</v>
      </c>
      <c r="C30">
        <f t="shared" si="4"/>
        <v>200</v>
      </c>
      <c r="D30" s="2"/>
      <c r="E30" s="2">
        <f t="shared" si="1"/>
        <v>50</v>
      </c>
      <c r="F30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1CE6-EBE1-49E2-B80D-9721609635B2}">
  <dimension ref="A1:K40"/>
  <sheetViews>
    <sheetView zoomScale="190" zoomScaleNormal="190" workbookViewId="0">
      <selection activeCell="B20" sqref="B20"/>
    </sheetView>
  </sheetViews>
  <sheetFormatPr baseColWidth="10" defaultColWidth="8.83203125" defaultRowHeight="15" x14ac:dyDescent="0.2"/>
  <cols>
    <col min="1" max="1" width="20.33203125" bestFit="1" customWidth="1"/>
    <col min="2" max="2" width="13.1640625" bestFit="1" customWidth="1"/>
    <col min="3" max="3" width="20" bestFit="1" customWidth="1"/>
    <col min="4" max="4" width="16" style="4" bestFit="1" customWidth="1"/>
    <col min="5" max="5" width="11.83203125" style="4" bestFit="1" customWidth="1"/>
    <col min="6" max="6" width="8.33203125" bestFit="1" customWidth="1"/>
    <col min="7" max="7" width="13.6640625" bestFit="1" customWidth="1"/>
  </cols>
  <sheetData>
    <row r="1" spans="1:11" x14ac:dyDescent="0.2">
      <c r="A1" t="s">
        <v>5</v>
      </c>
      <c r="B1">
        <v>1</v>
      </c>
      <c r="C1" t="s">
        <v>6</v>
      </c>
      <c r="D1" s="4">
        <v>5</v>
      </c>
    </row>
    <row r="2" spans="1:11" x14ac:dyDescent="0.2">
      <c r="A2" t="s">
        <v>0</v>
      </c>
      <c r="B2" t="s">
        <v>1</v>
      </c>
      <c r="C2" t="s">
        <v>2</v>
      </c>
      <c r="D2" s="4" t="s">
        <v>3</v>
      </c>
      <c r="E2" s="4" t="s">
        <v>17</v>
      </c>
      <c r="F2" t="s">
        <v>7</v>
      </c>
      <c r="G2" t="s">
        <v>10</v>
      </c>
      <c r="H2" t="s">
        <v>15</v>
      </c>
      <c r="K2" s="12" t="s">
        <v>22</v>
      </c>
    </row>
    <row r="3" spans="1:11" x14ac:dyDescent="0.2">
      <c r="A3" s="1">
        <v>43862</v>
      </c>
      <c r="B3">
        <v>500</v>
      </c>
      <c r="C3">
        <v>1000</v>
      </c>
      <c r="D3" s="4">
        <f>Order_amount_Feb1</f>
        <v>0</v>
      </c>
      <c r="E3" s="4">
        <f>Excess_Inventory_Feb1*Inventory_cost__per_item+Stockout_Cost__per_item*Stockout_Feb1</f>
        <v>500</v>
      </c>
      <c r="F3">
        <f>MAX(0,Demand_Feb1-Inventory_Feb1)</f>
        <v>0</v>
      </c>
      <c r="G3">
        <f>MAX(Inventory_Feb1-Demand_Feb1,0)</f>
        <v>500</v>
      </c>
      <c r="H3">
        <f>IF(Inventory_Feb1&lt;Lower_Threshold,Order_to-Inventory_Feb1,0)</f>
        <v>0</v>
      </c>
      <c r="K3" s="12" t="str">
        <f>IF(SUM(Stockouts)&gt;1000,"TOO MANY STOCKOUTS","REASONABLE STOCKOUTS")</f>
        <v>TOO MANY STOCKOUTS</v>
      </c>
    </row>
    <row r="4" spans="1:11" x14ac:dyDescent="0.2">
      <c r="A4" s="1">
        <f>A3+1</f>
        <v>43863</v>
      </c>
      <c r="B4">
        <v>300</v>
      </c>
      <c r="C4">
        <f>G3+D3</f>
        <v>500</v>
      </c>
      <c r="D4" s="4">
        <f t="shared" ref="D4:D15" si="0">H4</f>
        <v>0</v>
      </c>
      <c r="E4" s="4">
        <f t="shared" ref="E4:E15" si="1">G4*$B$18+$D$18*F4</f>
        <v>200</v>
      </c>
      <c r="F4">
        <f t="shared" ref="F4:F15" si="2">MAX(0,B4-C4)</f>
        <v>0</v>
      </c>
      <c r="G4">
        <f t="shared" ref="G4:G15" si="3">MAX(C4-B4,0)</f>
        <v>200</v>
      </c>
      <c r="H4">
        <f t="shared" ref="H4:H15" si="4">IF(C4&lt;$B$19,Order_to-C4,0)</f>
        <v>0</v>
      </c>
    </row>
    <row r="5" spans="1:11" x14ac:dyDescent="0.2">
      <c r="A5" s="1">
        <f t="shared" ref="A5:A15" si="5">A4+1</f>
        <v>43864</v>
      </c>
      <c r="B5">
        <v>200</v>
      </c>
      <c r="C5">
        <f t="shared" ref="C5:C15" si="6">G4+D4</f>
        <v>200</v>
      </c>
      <c r="D5" s="4">
        <f t="shared" si="0"/>
        <v>0</v>
      </c>
      <c r="E5" s="4">
        <f t="shared" si="1"/>
        <v>0</v>
      </c>
      <c r="F5">
        <f t="shared" si="2"/>
        <v>0</v>
      </c>
      <c r="G5">
        <f t="shared" si="3"/>
        <v>0</v>
      </c>
      <c r="H5">
        <f t="shared" si="4"/>
        <v>0</v>
      </c>
    </row>
    <row r="6" spans="1:11" x14ac:dyDescent="0.2">
      <c r="A6" s="1">
        <f t="shared" si="5"/>
        <v>43865</v>
      </c>
      <c r="B6">
        <v>600</v>
      </c>
      <c r="C6">
        <f t="shared" si="6"/>
        <v>0</v>
      </c>
      <c r="D6" s="4">
        <f t="shared" si="0"/>
        <v>699</v>
      </c>
      <c r="E6" s="4">
        <f t="shared" si="1"/>
        <v>3000</v>
      </c>
      <c r="F6">
        <f t="shared" si="2"/>
        <v>600</v>
      </c>
      <c r="G6">
        <f t="shared" si="3"/>
        <v>0</v>
      </c>
      <c r="H6">
        <f t="shared" si="4"/>
        <v>699</v>
      </c>
    </row>
    <row r="7" spans="1:11" x14ac:dyDescent="0.2">
      <c r="A7" s="1">
        <f t="shared" si="5"/>
        <v>43866</v>
      </c>
      <c r="B7">
        <v>700</v>
      </c>
      <c r="C7">
        <f t="shared" si="6"/>
        <v>699</v>
      </c>
      <c r="D7" s="4">
        <f t="shared" si="0"/>
        <v>0</v>
      </c>
      <c r="E7" s="4">
        <f t="shared" si="1"/>
        <v>5</v>
      </c>
      <c r="F7">
        <f t="shared" si="2"/>
        <v>1</v>
      </c>
      <c r="G7">
        <f t="shared" si="3"/>
        <v>0</v>
      </c>
      <c r="H7">
        <f t="shared" si="4"/>
        <v>0</v>
      </c>
    </row>
    <row r="8" spans="1:11" x14ac:dyDescent="0.2">
      <c r="A8" s="1">
        <f t="shared" si="5"/>
        <v>43867</v>
      </c>
      <c r="B8">
        <v>100</v>
      </c>
      <c r="C8">
        <f t="shared" si="6"/>
        <v>0</v>
      </c>
      <c r="D8" s="4">
        <f t="shared" si="0"/>
        <v>699</v>
      </c>
      <c r="E8" s="4">
        <f t="shared" si="1"/>
        <v>500</v>
      </c>
      <c r="F8">
        <f t="shared" si="2"/>
        <v>100</v>
      </c>
      <c r="G8">
        <f t="shared" si="3"/>
        <v>0</v>
      </c>
      <c r="H8">
        <f t="shared" si="4"/>
        <v>699</v>
      </c>
    </row>
    <row r="9" spans="1:11" x14ac:dyDescent="0.2">
      <c r="A9" s="1">
        <f t="shared" si="5"/>
        <v>43868</v>
      </c>
      <c r="B9">
        <v>200</v>
      </c>
      <c r="C9">
        <f t="shared" si="6"/>
        <v>699</v>
      </c>
      <c r="D9" s="4">
        <f t="shared" si="0"/>
        <v>0</v>
      </c>
      <c r="E9" s="4">
        <f t="shared" si="1"/>
        <v>499</v>
      </c>
      <c r="F9">
        <f t="shared" si="2"/>
        <v>0</v>
      </c>
      <c r="G9">
        <f t="shared" si="3"/>
        <v>499</v>
      </c>
      <c r="H9">
        <f t="shared" si="4"/>
        <v>0</v>
      </c>
    </row>
    <row r="10" spans="1:11" x14ac:dyDescent="0.2">
      <c r="A10" s="1">
        <f t="shared" si="5"/>
        <v>43869</v>
      </c>
      <c r="B10">
        <v>100</v>
      </c>
      <c r="C10">
        <f t="shared" si="6"/>
        <v>499</v>
      </c>
      <c r="D10" s="4">
        <f t="shared" si="0"/>
        <v>0</v>
      </c>
      <c r="E10" s="4">
        <f t="shared" si="1"/>
        <v>399</v>
      </c>
      <c r="F10">
        <f t="shared" si="2"/>
        <v>0</v>
      </c>
      <c r="G10">
        <f t="shared" si="3"/>
        <v>399</v>
      </c>
      <c r="H10">
        <f t="shared" si="4"/>
        <v>0</v>
      </c>
    </row>
    <row r="11" spans="1:11" x14ac:dyDescent="0.2">
      <c r="A11" s="1">
        <f t="shared" si="5"/>
        <v>43870</v>
      </c>
      <c r="B11">
        <v>300</v>
      </c>
      <c r="C11">
        <f t="shared" si="6"/>
        <v>399</v>
      </c>
      <c r="D11" s="4">
        <f t="shared" si="0"/>
        <v>0</v>
      </c>
      <c r="E11" s="4">
        <f t="shared" si="1"/>
        <v>99</v>
      </c>
      <c r="F11">
        <f t="shared" si="2"/>
        <v>0</v>
      </c>
      <c r="G11">
        <f t="shared" si="3"/>
        <v>99</v>
      </c>
      <c r="H11">
        <f t="shared" si="4"/>
        <v>0</v>
      </c>
    </row>
    <row r="12" spans="1:11" x14ac:dyDescent="0.2">
      <c r="A12" s="1">
        <f t="shared" si="5"/>
        <v>43871</v>
      </c>
      <c r="B12">
        <v>400</v>
      </c>
      <c r="C12">
        <f t="shared" si="6"/>
        <v>99</v>
      </c>
      <c r="D12" s="4">
        <f t="shared" si="0"/>
        <v>600</v>
      </c>
      <c r="E12" s="4">
        <f t="shared" si="1"/>
        <v>1505</v>
      </c>
      <c r="F12">
        <f t="shared" si="2"/>
        <v>301</v>
      </c>
      <c r="G12">
        <f t="shared" si="3"/>
        <v>0</v>
      </c>
      <c r="H12">
        <f t="shared" si="4"/>
        <v>600</v>
      </c>
    </row>
    <row r="13" spans="1:11" x14ac:dyDescent="0.2">
      <c r="A13" s="1">
        <f t="shared" si="5"/>
        <v>43872</v>
      </c>
      <c r="B13">
        <v>500</v>
      </c>
      <c r="C13">
        <f t="shared" si="6"/>
        <v>600</v>
      </c>
      <c r="D13" s="4">
        <f t="shared" si="0"/>
        <v>0</v>
      </c>
      <c r="E13" s="4">
        <f t="shared" si="1"/>
        <v>100</v>
      </c>
      <c r="F13">
        <f t="shared" si="2"/>
        <v>0</v>
      </c>
      <c r="G13">
        <f t="shared" si="3"/>
        <v>100</v>
      </c>
      <c r="H13">
        <f t="shared" si="4"/>
        <v>0</v>
      </c>
    </row>
    <row r="14" spans="1:11" x14ac:dyDescent="0.2">
      <c r="A14" s="1">
        <f t="shared" si="5"/>
        <v>43873</v>
      </c>
      <c r="B14">
        <v>100</v>
      </c>
      <c r="C14">
        <f t="shared" si="6"/>
        <v>100</v>
      </c>
      <c r="D14" s="4">
        <f t="shared" si="0"/>
        <v>599</v>
      </c>
      <c r="E14" s="4">
        <f t="shared" si="1"/>
        <v>0</v>
      </c>
      <c r="F14">
        <f t="shared" si="2"/>
        <v>0</v>
      </c>
      <c r="G14">
        <f t="shared" si="3"/>
        <v>0</v>
      </c>
      <c r="H14">
        <f t="shared" si="4"/>
        <v>599</v>
      </c>
    </row>
    <row r="15" spans="1:11" x14ac:dyDescent="0.2">
      <c r="A15" s="1">
        <f t="shared" si="5"/>
        <v>43874</v>
      </c>
      <c r="B15">
        <v>50</v>
      </c>
      <c r="C15">
        <f t="shared" si="6"/>
        <v>599</v>
      </c>
      <c r="D15" s="4">
        <f t="shared" si="0"/>
        <v>0</v>
      </c>
      <c r="E15" s="4">
        <f t="shared" si="1"/>
        <v>549</v>
      </c>
      <c r="F15">
        <f t="shared" si="2"/>
        <v>0</v>
      </c>
      <c r="G15">
        <f t="shared" si="3"/>
        <v>549</v>
      </c>
      <c r="H15">
        <f t="shared" si="4"/>
        <v>0</v>
      </c>
    </row>
    <row r="16" spans="1:11" x14ac:dyDescent="0.2">
      <c r="E16" s="4">
        <f>SUM(E3:E15)</f>
        <v>7356</v>
      </c>
    </row>
    <row r="18" spans="1:11" x14ac:dyDescent="0.2">
      <c r="A18" t="s">
        <v>5</v>
      </c>
      <c r="B18">
        <v>1</v>
      </c>
      <c r="C18" t="s">
        <v>6</v>
      </c>
      <c r="D18" s="4">
        <v>5</v>
      </c>
    </row>
    <row r="19" spans="1:11" x14ac:dyDescent="0.2">
      <c r="A19" t="s">
        <v>13</v>
      </c>
      <c r="B19">
        <v>200</v>
      </c>
      <c r="C19" t="s">
        <v>14</v>
      </c>
      <c r="D19" s="4">
        <v>699</v>
      </c>
    </row>
    <row r="22" spans="1:11" x14ac:dyDescent="0.2">
      <c r="A22" t="s">
        <v>5</v>
      </c>
      <c r="B22">
        <v>1</v>
      </c>
      <c r="C22" t="s">
        <v>6</v>
      </c>
      <c r="D22" s="4">
        <v>5</v>
      </c>
    </row>
    <row r="23" spans="1:11" x14ac:dyDescent="0.2">
      <c r="A23" t="s">
        <v>0</v>
      </c>
      <c r="B23" t="s">
        <v>1</v>
      </c>
      <c r="C23" t="s">
        <v>2</v>
      </c>
      <c r="D23" s="4" t="s">
        <v>3</v>
      </c>
      <c r="E23" s="4" t="s">
        <v>17</v>
      </c>
      <c r="F23" t="s">
        <v>7</v>
      </c>
      <c r="G23" t="s">
        <v>10</v>
      </c>
      <c r="H23" t="s">
        <v>15</v>
      </c>
      <c r="K23" s="11" t="s">
        <v>21</v>
      </c>
    </row>
    <row r="24" spans="1:11" x14ac:dyDescent="0.2">
      <c r="A24" s="1">
        <v>43862</v>
      </c>
      <c r="B24">
        <v>500</v>
      </c>
      <c r="C24">
        <v>1000</v>
      </c>
      <c r="D24" s="4">
        <f>Order_amount_Feb1</f>
        <v>0</v>
      </c>
      <c r="E24" s="4">
        <f>Excess_Inventory_Feb1*Inventory_cost__per_item+Stockout_Cost__per_item*Stockout_Feb1</f>
        <v>500</v>
      </c>
      <c r="F24">
        <f>MAX(0,Demand_Feb1-Inventory_Feb1)</f>
        <v>0</v>
      </c>
      <c r="G24">
        <f>MAX(Inventory_Feb1-Demand_Feb1,0)</f>
        <v>500</v>
      </c>
      <c r="H24">
        <f>IF(Inventory_Feb1&lt;Lower_Threshold,Order_to-Inventory_Feb1,0)</f>
        <v>0</v>
      </c>
      <c r="K24" s="11" t="str">
        <f>IF(SUM(Stockouts)&gt;500,"TOO MANY STOCKOUTS","REASONABLE STOCKOUTS")</f>
        <v>TOO MANY STOCKOUTS</v>
      </c>
    </row>
    <row r="25" spans="1:11" x14ac:dyDescent="0.2">
      <c r="A25" s="1">
        <f>A24+1</f>
        <v>43863</v>
      </c>
      <c r="B25">
        <v>300</v>
      </c>
      <c r="C25">
        <f>G24+D24</f>
        <v>500</v>
      </c>
      <c r="D25" s="4">
        <f t="shared" ref="D25:D36" si="7">H25</f>
        <v>0</v>
      </c>
      <c r="E25" s="4">
        <f t="shared" ref="E25:E36" si="8">G25*$B$18+$D$18*F25</f>
        <v>200</v>
      </c>
      <c r="F25">
        <f t="shared" ref="F25:F36" si="9">MAX(0,B25-C25)</f>
        <v>0</v>
      </c>
      <c r="G25">
        <f t="shared" ref="G25:G36" si="10">MAX(C25-B25,0)</f>
        <v>200</v>
      </c>
      <c r="H25">
        <f t="shared" ref="H25:H36" si="11">IF(C25&lt;$B$19,Order_to-C25,0)</f>
        <v>0</v>
      </c>
    </row>
    <row r="26" spans="1:11" x14ac:dyDescent="0.2">
      <c r="A26" s="1">
        <f t="shared" ref="A26:A36" si="12">A25+1</f>
        <v>43864</v>
      </c>
      <c r="B26">
        <v>200</v>
      </c>
      <c r="C26">
        <f t="shared" ref="C26:C36" si="13">G25+D25</f>
        <v>200</v>
      </c>
      <c r="D26" s="4">
        <f t="shared" si="7"/>
        <v>0</v>
      </c>
      <c r="E26" s="4">
        <f t="shared" si="8"/>
        <v>0</v>
      </c>
      <c r="F26">
        <f t="shared" si="9"/>
        <v>0</v>
      </c>
      <c r="G26">
        <f t="shared" si="10"/>
        <v>0</v>
      </c>
      <c r="H26">
        <f t="shared" si="11"/>
        <v>0</v>
      </c>
    </row>
    <row r="27" spans="1:11" x14ac:dyDescent="0.2">
      <c r="A27" s="1">
        <f t="shared" si="12"/>
        <v>43865</v>
      </c>
      <c r="B27">
        <v>600</v>
      </c>
      <c r="C27">
        <f t="shared" si="13"/>
        <v>0</v>
      </c>
      <c r="D27" s="4">
        <f t="shared" si="7"/>
        <v>699</v>
      </c>
      <c r="E27" s="4">
        <f t="shared" si="8"/>
        <v>3000</v>
      </c>
      <c r="F27">
        <f t="shared" si="9"/>
        <v>600</v>
      </c>
      <c r="G27">
        <f t="shared" si="10"/>
        <v>0</v>
      </c>
      <c r="H27">
        <f t="shared" si="11"/>
        <v>699</v>
      </c>
    </row>
    <row r="28" spans="1:11" x14ac:dyDescent="0.2">
      <c r="A28" s="1">
        <f t="shared" si="12"/>
        <v>43866</v>
      </c>
      <c r="B28">
        <v>700</v>
      </c>
      <c r="C28">
        <f t="shared" si="13"/>
        <v>699</v>
      </c>
      <c r="D28" s="4">
        <f t="shared" si="7"/>
        <v>0</v>
      </c>
      <c r="E28" s="4">
        <f t="shared" si="8"/>
        <v>5</v>
      </c>
      <c r="F28">
        <f t="shared" si="9"/>
        <v>1</v>
      </c>
      <c r="G28">
        <f t="shared" si="10"/>
        <v>0</v>
      </c>
      <c r="H28">
        <f t="shared" si="11"/>
        <v>0</v>
      </c>
    </row>
    <row r="29" spans="1:11" x14ac:dyDescent="0.2">
      <c r="A29" s="1">
        <f t="shared" si="12"/>
        <v>43867</v>
      </c>
      <c r="B29">
        <v>100</v>
      </c>
      <c r="C29">
        <f t="shared" si="13"/>
        <v>0</v>
      </c>
      <c r="D29" s="4">
        <f t="shared" si="7"/>
        <v>699</v>
      </c>
      <c r="E29" s="4">
        <f t="shared" si="8"/>
        <v>500</v>
      </c>
      <c r="F29">
        <f t="shared" si="9"/>
        <v>100</v>
      </c>
      <c r="G29">
        <f t="shared" si="10"/>
        <v>0</v>
      </c>
      <c r="H29">
        <f t="shared" si="11"/>
        <v>699</v>
      </c>
    </row>
    <row r="30" spans="1:11" x14ac:dyDescent="0.2">
      <c r="A30" s="1">
        <f t="shared" si="12"/>
        <v>43868</v>
      </c>
      <c r="B30">
        <v>200</v>
      </c>
      <c r="C30">
        <f t="shared" si="13"/>
        <v>699</v>
      </c>
      <c r="D30" s="4">
        <f t="shared" si="7"/>
        <v>0</v>
      </c>
      <c r="E30" s="4">
        <f t="shared" si="8"/>
        <v>499</v>
      </c>
      <c r="F30">
        <f t="shared" si="9"/>
        <v>0</v>
      </c>
      <c r="G30">
        <f t="shared" si="10"/>
        <v>499</v>
      </c>
      <c r="H30">
        <f t="shared" si="11"/>
        <v>0</v>
      </c>
    </row>
    <row r="31" spans="1:11" x14ac:dyDescent="0.2">
      <c r="A31" s="1">
        <f t="shared" si="12"/>
        <v>43869</v>
      </c>
      <c r="B31">
        <v>100</v>
      </c>
      <c r="C31">
        <f t="shared" si="13"/>
        <v>499</v>
      </c>
      <c r="D31" s="4">
        <f t="shared" si="7"/>
        <v>0</v>
      </c>
      <c r="E31" s="4">
        <f t="shared" si="8"/>
        <v>399</v>
      </c>
      <c r="F31">
        <f t="shared" si="9"/>
        <v>0</v>
      </c>
      <c r="G31">
        <f t="shared" si="10"/>
        <v>399</v>
      </c>
      <c r="H31">
        <f t="shared" si="11"/>
        <v>0</v>
      </c>
    </row>
    <row r="32" spans="1:11" x14ac:dyDescent="0.2">
      <c r="A32" s="1">
        <f t="shared" si="12"/>
        <v>43870</v>
      </c>
      <c r="B32">
        <v>300</v>
      </c>
      <c r="C32">
        <f t="shared" si="13"/>
        <v>399</v>
      </c>
      <c r="D32" s="4">
        <f t="shared" si="7"/>
        <v>0</v>
      </c>
      <c r="E32" s="4">
        <f t="shared" si="8"/>
        <v>99</v>
      </c>
      <c r="F32">
        <f t="shared" si="9"/>
        <v>0</v>
      </c>
      <c r="G32">
        <f t="shared" si="10"/>
        <v>99</v>
      </c>
      <c r="H32">
        <f t="shared" si="11"/>
        <v>0</v>
      </c>
    </row>
    <row r="33" spans="1:8" x14ac:dyDescent="0.2">
      <c r="A33" s="1">
        <f t="shared" si="12"/>
        <v>43871</v>
      </c>
      <c r="B33">
        <v>400</v>
      </c>
      <c r="C33">
        <f t="shared" si="13"/>
        <v>99</v>
      </c>
      <c r="D33" s="4">
        <f t="shared" si="7"/>
        <v>600</v>
      </c>
      <c r="E33" s="4">
        <f t="shared" si="8"/>
        <v>1505</v>
      </c>
      <c r="F33">
        <f t="shared" si="9"/>
        <v>301</v>
      </c>
      <c r="G33">
        <f t="shared" si="10"/>
        <v>0</v>
      </c>
      <c r="H33">
        <f t="shared" si="11"/>
        <v>600</v>
      </c>
    </row>
    <row r="34" spans="1:8" x14ac:dyDescent="0.2">
      <c r="A34" s="1">
        <f t="shared" si="12"/>
        <v>43872</v>
      </c>
      <c r="B34">
        <v>500</v>
      </c>
      <c r="C34">
        <f t="shared" si="13"/>
        <v>600</v>
      </c>
      <c r="D34" s="4">
        <f t="shared" si="7"/>
        <v>0</v>
      </c>
      <c r="E34" s="4">
        <f t="shared" si="8"/>
        <v>100</v>
      </c>
      <c r="F34">
        <f t="shared" si="9"/>
        <v>0</v>
      </c>
      <c r="G34">
        <f t="shared" si="10"/>
        <v>100</v>
      </c>
      <c r="H34">
        <f t="shared" si="11"/>
        <v>0</v>
      </c>
    </row>
    <row r="35" spans="1:8" x14ac:dyDescent="0.2">
      <c r="A35" s="1">
        <f t="shared" si="12"/>
        <v>43873</v>
      </c>
      <c r="B35">
        <v>100</v>
      </c>
      <c r="C35">
        <f t="shared" si="13"/>
        <v>100</v>
      </c>
      <c r="D35" s="4">
        <f t="shared" si="7"/>
        <v>599</v>
      </c>
      <c r="E35" s="4">
        <f t="shared" si="8"/>
        <v>0</v>
      </c>
      <c r="F35">
        <f t="shared" si="9"/>
        <v>0</v>
      </c>
      <c r="G35">
        <f t="shared" si="10"/>
        <v>0</v>
      </c>
      <c r="H35">
        <f t="shared" si="11"/>
        <v>599</v>
      </c>
    </row>
    <row r="36" spans="1:8" x14ac:dyDescent="0.2">
      <c r="A36" s="1">
        <f t="shared" si="12"/>
        <v>43874</v>
      </c>
      <c r="B36">
        <v>50</v>
      </c>
      <c r="C36">
        <f t="shared" si="13"/>
        <v>599</v>
      </c>
      <c r="D36" s="4">
        <f t="shared" si="7"/>
        <v>0</v>
      </c>
      <c r="E36" s="4">
        <f t="shared" si="8"/>
        <v>549</v>
      </c>
      <c r="F36">
        <f t="shared" si="9"/>
        <v>0</v>
      </c>
      <c r="G36">
        <f t="shared" si="10"/>
        <v>549</v>
      </c>
      <c r="H36">
        <f t="shared" si="11"/>
        <v>0</v>
      </c>
    </row>
    <row r="37" spans="1:8" x14ac:dyDescent="0.2">
      <c r="E37" s="4">
        <f>SUM(E24:E36)</f>
        <v>7356</v>
      </c>
    </row>
    <row r="39" spans="1:8" x14ac:dyDescent="0.2">
      <c r="A39" t="s">
        <v>5</v>
      </c>
      <c r="B39">
        <v>1</v>
      </c>
      <c r="C39" t="s">
        <v>6</v>
      </c>
      <c r="D39" s="4">
        <v>5</v>
      </c>
    </row>
    <row r="40" spans="1:8" x14ac:dyDescent="0.2">
      <c r="A40" t="s">
        <v>13</v>
      </c>
      <c r="B40">
        <v>200</v>
      </c>
      <c r="C40" t="s">
        <v>14</v>
      </c>
      <c r="D40" s="4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B4AFB-61AC-40B5-AA98-7CD4879BA653}">
  <dimension ref="A1:H20"/>
  <sheetViews>
    <sheetView workbookViewId="0">
      <selection activeCell="A2" sqref="A2:E15"/>
    </sheetView>
  </sheetViews>
  <sheetFormatPr baseColWidth="10" defaultColWidth="8.83203125" defaultRowHeight="15" x14ac:dyDescent="0.2"/>
  <cols>
    <col min="1" max="1" width="20.33203125" bestFit="1" customWidth="1"/>
    <col min="2" max="2" width="13.1640625" bestFit="1" customWidth="1"/>
    <col min="3" max="3" width="20" bestFit="1" customWidth="1"/>
    <col min="4" max="4" width="16" bestFit="1" customWidth="1"/>
    <col min="5" max="5" width="11.83203125" bestFit="1" customWidth="1"/>
    <col min="6" max="6" width="8.33203125" bestFit="1" customWidth="1"/>
    <col min="7" max="7" width="13.6640625" bestFit="1" customWidth="1"/>
    <col min="8" max="8" width="11.83203125" bestFit="1" customWidth="1"/>
  </cols>
  <sheetData>
    <row r="1" spans="1:8" x14ac:dyDescent="0.2">
      <c r="A1" t="s">
        <v>5</v>
      </c>
      <c r="B1">
        <v>1</v>
      </c>
      <c r="C1" t="s">
        <v>6</v>
      </c>
      <c r="D1">
        <v>5</v>
      </c>
    </row>
    <row r="2" spans="1:8" x14ac:dyDescent="0.2">
      <c r="A2" t="s">
        <v>0</v>
      </c>
      <c r="B2" t="s">
        <v>11</v>
      </c>
      <c r="C2" t="s">
        <v>12</v>
      </c>
      <c r="D2" s="3" t="s">
        <v>8</v>
      </c>
      <c r="E2" s="3" t="s">
        <v>9</v>
      </c>
      <c r="F2" t="s">
        <v>7</v>
      </c>
      <c r="G2" t="s">
        <v>10</v>
      </c>
      <c r="H2" t="s">
        <v>15</v>
      </c>
    </row>
    <row r="3" spans="1:8" x14ac:dyDescent="0.2">
      <c r="A3" s="1">
        <v>43862</v>
      </c>
      <c r="B3">
        <v>500</v>
      </c>
      <c r="C3">
        <v>1000</v>
      </c>
      <c r="D3" s="3">
        <f>H3</f>
        <v>0</v>
      </c>
      <c r="E3" s="3">
        <f>G3*$B$18+$D$18*F3</f>
        <v>500</v>
      </c>
      <c r="F3">
        <f>MAX(0,B3-C3)</f>
        <v>0</v>
      </c>
      <c r="G3">
        <f>MAX(C3-B3,0)</f>
        <v>500</v>
      </c>
      <c r="H3">
        <f>IF(C3&lt;$B$19,$B$20-C3,0)</f>
        <v>0</v>
      </c>
    </row>
    <row r="4" spans="1:8" x14ac:dyDescent="0.2">
      <c r="A4" s="1">
        <f>A3+1</f>
        <v>43863</v>
      </c>
      <c r="B4">
        <v>300</v>
      </c>
      <c r="C4">
        <f>G3+D3</f>
        <v>500</v>
      </c>
      <c r="D4" s="3">
        <f t="shared" ref="D4:D15" si="0">H4</f>
        <v>0</v>
      </c>
      <c r="E4" s="3">
        <f t="shared" ref="E4:E15" si="1">G4*$B$18+$D$18*F4</f>
        <v>200</v>
      </c>
      <c r="F4">
        <f t="shared" ref="F4:F15" si="2">MAX(0,B4-C4)</f>
        <v>0</v>
      </c>
      <c r="G4">
        <f t="shared" ref="G4:G15" si="3">MAX(C4-B4,0)</f>
        <v>200</v>
      </c>
      <c r="H4">
        <f t="shared" ref="H4:H15" si="4">IF(C4&lt;$B$19,$B$20-C4,0)</f>
        <v>0</v>
      </c>
    </row>
    <row r="5" spans="1:8" x14ac:dyDescent="0.2">
      <c r="A5" s="1">
        <f t="shared" ref="A5:A15" si="5">A4+1</f>
        <v>43864</v>
      </c>
      <c r="B5">
        <v>200</v>
      </c>
      <c r="C5">
        <f t="shared" ref="C5:C15" si="6">G4+D4</f>
        <v>200</v>
      </c>
      <c r="D5" s="3">
        <f t="shared" si="0"/>
        <v>250</v>
      </c>
      <c r="E5" s="3">
        <f t="shared" si="1"/>
        <v>0</v>
      </c>
      <c r="F5">
        <f t="shared" si="2"/>
        <v>0</v>
      </c>
      <c r="G5">
        <f t="shared" si="3"/>
        <v>0</v>
      </c>
      <c r="H5">
        <f t="shared" si="4"/>
        <v>250</v>
      </c>
    </row>
    <row r="6" spans="1:8" x14ac:dyDescent="0.2">
      <c r="A6" s="1">
        <f t="shared" si="5"/>
        <v>43865</v>
      </c>
      <c r="B6">
        <v>600</v>
      </c>
      <c r="C6">
        <f t="shared" si="6"/>
        <v>250</v>
      </c>
      <c r="D6" s="3">
        <f t="shared" si="0"/>
        <v>200</v>
      </c>
      <c r="E6" s="3">
        <f t="shared" si="1"/>
        <v>1750</v>
      </c>
      <c r="F6">
        <f t="shared" si="2"/>
        <v>350</v>
      </c>
      <c r="G6">
        <f t="shared" si="3"/>
        <v>0</v>
      </c>
      <c r="H6">
        <f t="shared" si="4"/>
        <v>200</v>
      </c>
    </row>
    <row r="7" spans="1:8" x14ac:dyDescent="0.2">
      <c r="A7" s="1">
        <f t="shared" si="5"/>
        <v>43866</v>
      </c>
      <c r="B7">
        <v>700</v>
      </c>
      <c r="C7">
        <f t="shared" si="6"/>
        <v>200</v>
      </c>
      <c r="D7" s="3">
        <f t="shared" si="0"/>
        <v>250</v>
      </c>
      <c r="E7" s="3">
        <f t="shared" si="1"/>
        <v>2500</v>
      </c>
      <c r="F7">
        <f t="shared" si="2"/>
        <v>500</v>
      </c>
      <c r="G7">
        <f t="shared" si="3"/>
        <v>0</v>
      </c>
      <c r="H7">
        <f t="shared" si="4"/>
        <v>250</v>
      </c>
    </row>
    <row r="8" spans="1:8" x14ac:dyDescent="0.2">
      <c r="A8" s="1">
        <f t="shared" si="5"/>
        <v>43867</v>
      </c>
      <c r="B8">
        <v>100</v>
      </c>
      <c r="C8">
        <f t="shared" si="6"/>
        <v>250</v>
      </c>
      <c r="D8" s="3">
        <f t="shared" si="0"/>
        <v>200</v>
      </c>
      <c r="E8" s="3">
        <f t="shared" si="1"/>
        <v>150</v>
      </c>
      <c r="F8">
        <f t="shared" si="2"/>
        <v>0</v>
      </c>
      <c r="G8">
        <f t="shared" si="3"/>
        <v>150</v>
      </c>
      <c r="H8">
        <f t="shared" si="4"/>
        <v>200</v>
      </c>
    </row>
    <row r="9" spans="1:8" x14ac:dyDescent="0.2">
      <c r="A9" s="1">
        <f t="shared" si="5"/>
        <v>43868</v>
      </c>
      <c r="B9">
        <v>200</v>
      </c>
      <c r="C9">
        <f t="shared" si="6"/>
        <v>350</v>
      </c>
      <c r="D9" s="3">
        <f t="shared" si="0"/>
        <v>0</v>
      </c>
      <c r="E9" s="3">
        <f t="shared" si="1"/>
        <v>150</v>
      </c>
      <c r="F9">
        <f t="shared" si="2"/>
        <v>0</v>
      </c>
      <c r="G9">
        <f t="shared" si="3"/>
        <v>150</v>
      </c>
      <c r="H9">
        <f t="shared" si="4"/>
        <v>0</v>
      </c>
    </row>
    <row r="10" spans="1:8" x14ac:dyDescent="0.2">
      <c r="A10" s="1">
        <f t="shared" si="5"/>
        <v>43869</v>
      </c>
      <c r="B10">
        <v>100</v>
      </c>
      <c r="C10">
        <f t="shared" si="6"/>
        <v>150</v>
      </c>
      <c r="D10" s="3">
        <f t="shared" si="0"/>
        <v>300</v>
      </c>
      <c r="E10" s="3">
        <f t="shared" si="1"/>
        <v>50</v>
      </c>
      <c r="F10">
        <f t="shared" si="2"/>
        <v>0</v>
      </c>
      <c r="G10">
        <f t="shared" si="3"/>
        <v>50</v>
      </c>
      <c r="H10">
        <f t="shared" si="4"/>
        <v>300</v>
      </c>
    </row>
    <row r="11" spans="1:8" x14ac:dyDescent="0.2">
      <c r="A11" s="1">
        <f t="shared" si="5"/>
        <v>43870</v>
      </c>
      <c r="B11">
        <v>300</v>
      </c>
      <c r="C11">
        <f t="shared" si="6"/>
        <v>350</v>
      </c>
      <c r="D11" s="3">
        <f t="shared" si="0"/>
        <v>0</v>
      </c>
      <c r="E11" s="3">
        <f t="shared" si="1"/>
        <v>50</v>
      </c>
      <c r="F11">
        <f t="shared" si="2"/>
        <v>0</v>
      </c>
      <c r="G11">
        <f t="shared" si="3"/>
        <v>50</v>
      </c>
      <c r="H11">
        <f t="shared" si="4"/>
        <v>0</v>
      </c>
    </row>
    <row r="12" spans="1:8" x14ac:dyDescent="0.2">
      <c r="A12" s="1">
        <f t="shared" si="5"/>
        <v>43871</v>
      </c>
      <c r="B12">
        <v>400</v>
      </c>
      <c r="C12">
        <f t="shared" si="6"/>
        <v>50</v>
      </c>
      <c r="D12" s="3">
        <f t="shared" si="0"/>
        <v>400</v>
      </c>
      <c r="E12" s="3">
        <f t="shared" si="1"/>
        <v>1750</v>
      </c>
      <c r="F12">
        <f t="shared" si="2"/>
        <v>350</v>
      </c>
      <c r="G12">
        <f t="shared" si="3"/>
        <v>0</v>
      </c>
      <c r="H12">
        <f t="shared" si="4"/>
        <v>400</v>
      </c>
    </row>
    <row r="13" spans="1:8" x14ac:dyDescent="0.2">
      <c r="A13" s="1">
        <f t="shared" si="5"/>
        <v>43872</v>
      </c>
      <c r="B13">
        <v>500</v>
      </c>
      <c r="C13">
        <f t="shared" si="6"/>
        <v>400</v>
      </c>
      <c r="D13" s="3">
        <f t="shared" si="0"/>
        <v>0</v>
      </c>
      <c r="E13" s="3">
        <f t="shared" si="1"/>
        <v>500</v>
      </c>
      <c r="F13">
        <f t="shared" si="2"/>
        <v>100</v>
      </c>
      <c r="G13">
        <f t="shared" si="3"/>
        <v>0</v>
      </c>
      <c r="H13">
        <f t="shared" si="4"/>
        <v>0</v>
      </c>
    </row>
    <row r="14" spans="1:8" x14ac:dyDescent="0.2">
      <c r="A14" s="1">
        <f t="shared" si="5"/>
        <v>43873</v>
      </c>
      <c r="B14">
        <v>100</v>
      </c>
      <c r="C14">
        <f t="shared" si="6"/>
        <v>0</v>
      </c>
      <c r="D14" s="3">
        <f t="shared" si="0"/>
        <v>450</v>
      </c>
      <c r="E14" s="3">
        <f t="shared" si="1"/>
        <v>500</v>
      </c>
      <c r="F14">
        <f t="shared" si="2"/>
        <v>100</v>
      </c>
      <c r="G14">
        <f t="shared" si="3"/>
        <v>0</v>
      </c>
      <c r="H14">
        <f t="shared" si="4"/>
        <v>450</v>
      </c>
    </row>
    <row r="15" spans="1:8" x14ac:dyDescent="0.2">
      <c r="A15" s="1">
        <f t="shared" si="5"/>
        <v>43874</v>
      </c>
      <c r="B15">
        <v>50</v>
      </c>
      <c r="C15">
        <f t="shared" si="6"/>
        <v>450</v>
      </c>
      <c r="D15" s="3">
        <f t="shared" si="0"/>
        <v>0</v>
      </c>
      <c r="E15" s="3">
        <f t="shared" si="1"/>
        <v>400</v>
      </c>
      <c r="F15">
        <f t="shared" si="2"/>
        <v>0</v>
      </c>
      <c r="G15">
        <f t="shared" si="3"/>
        <v>400</v>
      </c>
      <c r="H15">
        <f t="shared" si="4"/>
        <v>0</v>
      </c>
    </row>
    <row r="16" spans="1:8" x14ac:dyDescent="0.2">
      <c r="E16" s="3">
        <f>SUM(E3:E15)</f>
        <v>8500</v>
      </c>
    </row>
    <row r="18" spans="1:4" x14ac:dyDescent="0.2">
      <c r="A18" t="s">
        <v>5</v>
      </c>
      <c r="B18">
        <v>1</v>
      </c>
      <c r="C18" t="s">
        <v>6</v>
      </c>
      <c r="D18">
        <v>5</v>
      </c>
    </row>
    <row r="19" spans="1:4" x14ac:dyDescent="0.2">
      <c r="A19" t="s">
        <v>13</v>
      </c>
      <c r="B19">
        <v>350</v>
      </c>
    </row>
    <row r="20" spans="1:4" x14ac:dyDescent="0.2">
      <c r="A20" t="s">
        <v>14</v>
      </c>
      <c r="B20">
        <v>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3880-06DF-405C-9AB7-9B156854FB17}">
  <dimension ref="A1:H20"/>
  <sheetViews>
    <sheetView tabSelected="1" workbookViewId="0">
      <selection activeCell="E31" sqref="E31"/>
    </sheetView>
  </sheetViews>
  <sheetFormatPr baseColWidth="10" defaultColWidth="8.83203125" defaultRowHeight="15" x14ac:dyDescent="0.2"/>
  <cols>
    <col min="1" max="1" width="20.33203125" bestFit="1" customWidth="1"/>
    <col min="2" max="2" width="13.1640625" bestFit="1" customWidth="1"/>
    <col min="3" max="3" width="20" bestFit="1" customWidth="1"/>
    <col min="4" max="4" width="16" bestFit="1" customWidth="1"/>
    <col min="5" max="5" width="11.83203125" bestFit="1" customWidth="1"/>
    <col min="6" max="6" width="8.33203125" bestFit="1" customWidth="1"/>
    <col min="7" max="7" width="13.6640625" bestFit="1" customWidth="1"/>
    <col min="8" max="8" width="11.83203125" bestFit="1" customWidth="1"/>
  </cols>
  <sheetData>
    <row r="1" spans="1:8" x14ac:dyDescent="0.2">
      <c r="A1" t="s">
        <v>5</v>
      </c>
      <c r="B1">
        <v>1</v>
      </c>
      <c r="C1" t="s">
        <v>6</v>
      </c>
      <c r="D1" s="4">
        <v>5</v>
      </c>
      <c r="E1" s="4"/>
    </row>
    <row r="2" spans="1:8" x14ac:dyDescent="0.2">
      <c r="A2" t="s">
        <v>0</v>
      </c>
      <c r="B2" t="s">
        <v>11</v>
      </c>
      <c r="C2" t="s">
        <v>12</v>
      </c>
      <c r="D2" s="4" t="s">
        <v>8</v>
      </c>
      <c r="E2" s="4" t="s">
        <v>9</v>
      </c>
      <c r="F2" t="s">
        <v>7</v>
      </c>
      <c r="G2" t="s">
        <v>10</v>
      </c>
      <c r="H2" t="s">
        <v>15</v>
      </c>
    </row>
    <row r="3" spans="1:8" x14ac:dyDescent="0.2">
      <c r="A3" s="1">
        <v>43862</v>
      </c>
      <c r="B3">
        <v>500</v>
      </c>
      <c r="C3">
        <v>1000</v>
      </c>
      <c r="D3" s="4">
        <v>0</v>
      </c>
      <c r="E3" s="4">
        <f>G3*$B$18+$D$18*F3</f>
        <v>500</v>
      </c>
      <c r="F3">
        <f>MAX(0,B3-C3)</f>
        <v>0</v>
      </c>
      <c r="G3">
        <f>MAX(C3-B3,0)</f>
        <v>500</v>
      </c>
      <c r="H3">
        <f>IF(C3&lt;$B$19,$B$20-C3,0)</f>
        <v>0</v>
      </c>
    </row>
    <row r="4" spans="1:8" x14ac:dyDescent="0.2">
      <c r="A4" s="1">
        <f>A3+1</f>
        <v>43863</v>
      </c>
      <c r="B4">
        <v>300</v>
      </c>
      <c r="C4">
        <f>G3+D3</f>
        <v>500</v>
      </c>
      <c r="D4" s="4">
        <v>0</v>
      </c>
      <c r="E4" s="4">
        <f t="shared" ref="E4:E15" si="0">G4*$B$18+$D$18*F4</f>
        <v>200</v>
      </c>
      <c r="F4">
        <f t="shared" ref="F4:F15" si="1">MAX(0,B4-C4)</f>
        <v>0</v>
      </c>
      <c r="G4">
        <f t="shared" ref="G4:G15" si="2">MAX(C4-B4,0)</f>
        <v>200</v>
      </c>
      <c r="H4">
        <f t="shared" ref="H4:H15" si="3">IF(C4&lt;$B$19,$B$20-C4,0)</f>
        <v>0</v>
      </c>
    </row>
    <row r="5" spans="1:8" x14ac:dyDescent="0.2">
      <c r="A5" s="1">
        <f t="shared" ref="A5:A15" si="4">A4+1</f>
        <v>43864</v>
      </c>
      <c r="B5">
        <v>200</v>
      </c>
      <c r="C5">
        <f t="shared" ref="C5:C15" si="5">G4+D4</f>
        <v>200</v>
      </c>
      <c r="D5" s="4">
        <v>599</v>
      </c>
      <c r="E5" s="4">
        <f t="shared" si="0"/>
        <v>0</v>
      </c>
      <c r="F5">
        <f t="shared" si="1"/>
        <v>0</v>
      </c>
      <c r="G5">
        <f t="shared" si="2"/>
        <v>0</v>
      </c>
      <c r="H5">
        <f t="shared" si="3"/>
        <v>250</v>
      </c>
    </row>
    <row r="6" spans="1:8" x14ac:dyDescent="0.2">
      <c r="A6" s="1">
        <f t="shared" si="4"/>
        <v>43865</v>
      </c>
      <c r="B6">
        <v>600</v>
      </c>
      <c r="C6">
        <f t="shared" si="5"/>
        <v>599</v>
      </c>
      <c r="D6" s="4">
        <v>699</v>
      </c>
      <c r="E6" s="4">
        <f t="shared" si="0"/>
        <v>5</v>
      </c>
      <c r="F6">
        <f t="shared" si="1"/>
        <v>1</v>
      </c>
      <c r="G6">
        <f t="shared" si="2"/>
        <v>0</v>
      </c>
      <c r="H6">
        <f t="shared" si="3"/>
        <v>0</v>
      </c>
    </row>
    <row r="7" spans="1:8" x14ac:dyDescent="0.2">
      <c r="A7" s="1">
        <f t="shared" si="4"/>
        <v>43866</v>
      </c>
      <c r="B7">
        <v>700</v>
      </c>
      <c r="C7">
        <f t="shared" si="5"/>
        <v>699</v>
      </c>
      <c r="D7" s="4">
        <v>100</v>
      </c>
      <c r="E7" s="4">
        <f t="shared" si="0"/>
        <v>5</v>
      </c>
      <c r="F7">
        <f t="shared" si="1"/>
        <v>1</v>
      </c>
      <c r="G7">
        <f t="shared" si="2"/>
        <v>0</v>
      </c>
      <c r="H7">
        <f t="shared" si="3"/>
        <v>0</v>
      </c>
    </row>
    <row r="8" spans="1:8" x14ac:dyDescent="0.2">
      <c r="A8" s="1">
        <f t="shared" si="4"/>
        <v>43867</v>
      </c>
      <c r="B8">
        <v>100</v>
      </c>
      <c r="C8">
        <f t="shared" si="5"/>
        <v>100</v>
      </c>
      <c r="D8" s="4">
        <v>300</v>
      </c>
      <c r="E8" s="4">
        <f t="shared" si="0"/>
        <v>0</v>
      </c>
      <c r="F8">
        <f t="shared" si="1"/>
        <v>0</v>
      </c>
      <c r="G8">
        <f t="shared" si="2"/>
        <v>0</v>
      </c>
      <c r="H8">
        <f t="shared" si="3"/>
        <v>350</v>
      </c>
    </row>
    <row r="9" spans="1:8" x14ac:dyDescent="0.2">
      <c r="A9" s="1">
        <f t="shared" si="4"/>
        <v>43868</v>
      </c>
      <c r="B9">
        <v>200</v>
      </c>
      <c r="C9">
        <f t="shared" si="5"/>
        <v>300</v>
      </c>
      <c r="D9" s="4">
        <v>0</v>
      </c>
      <c r="E9" s="4">
        <f t="shared" si="0"/>
        <v>100</v>
      </c>
      <c r="F9">
        <f t="shared" si="1"/>
        <v>0</v>
      </c>
      <c r="G9">
        <f t="shared" si="2"/>
        <v>100</v>
      </c>
      <c r="H9">
        <f t="shared" si="3"/>
        <v>150</v>
      </c>
    </row>
    <row r="10" spans="1:8" x14ac:dyDescent="0.2">
      <c r="A10" s="1">
        <f t="shared" si="4"/>
        <v>43869</v>
      </c>
      <c r="B10">
        <v>100</v>
      </c>
      <c r="C10">
        <f t="shared" si="5"/>
        <v>100</v>
      </c>
      <c r="D10" s="4">
        <v>700</v>
      </c>
      <c r="E10" s="4">
        <f t="shared" si="0"/>
        <v>0</v>
      </c>
      <c r="F10">
        <f t="shared" si="1"/>
        <v>0</v>
      </c>
      <c r="G10">
        <f t="shared" si="2"/>
        <v>0</v>
      </c>
      <c r="H10">
        <f t="shared" si="3"/>
        <v>350</v>
      </c>
    </row>
    <row r="11" spans="1:8" x14ac:dyDescent="0.2">
      <c r="A11" s="1">
        <f t="shared" si="4"/>
        <v>43870</v>
      </c>
      <c r="B11">
        <v>300</v>
      </c>
      <c r="C11">
        <f t="shared" si="5"/>
        <v>700</v>
      </c>
      <c r="D11" s="4">
        <v>0</v>
      </c>
      <c r="E11" s="4">
        <f t="shared" si="0"/>
        <v>400</v>
      </c>
      <c r="F11">
        <f t="shared" si="1"/>
        <v>0</v>
      </c>
      <c r="G11">
        <f t="shared" si="2"/>
        <v>400</v>
      </c>
      <c r="H11">
        <f t="shared" si="3"/>
        <v>0</v>
      </c>
    </row>
    <row r="12" spans="1:8" x14ac:dyDescent="0.2">
      <c r="A12" s="1">
        <f t="shared" si="4"/>
        <v>43871</v>
      </c>
      <c r="B12">
        <v>400</v>
      </c>
      <c r="C12">
        <f t="shared" si="5"/>
        <v>400</v>
      </c>
      <c r="D12" s="4">
        <v>600</v>
      </c>
      <c r="E12" s="4">
        <f t="shared" si="0"/>
        <v>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8" x14ac:dyDescent="0.2">
      <c r="A13" s="1">
        <f t="shared" si="4"/>
        <v>43872</v>
      </c>
      <c r="B13">
        <v>500</v>
      </c>
      <c r="C13">
        <f t="shared" si="5"/>
        <v>600</v>
      </c>
      <c r="D13" s="4">
        <v>0</v>
      </c>
      <c r="E13" s="4">
        <f t="shared" si="0"/>
        <v>100</v>
      </c>
      <c r="F13">
        <f t="shared" si="1"/>
        <v>0</v>
      </c>
      <c r="G13">
        <f t="shared" si="2"/>
        <v>100</v>
      </c>
      <c r="H13">
        <f t="shared" si="3"/>
        <v>0</v>
      </c>
    </row>
    <row r="14" spans="1:8" x14ac:dyDescent="0.2">
      <c r="A14" s="1">
        <f t="shared" si="4"/>
        <v>43873</v>
      </c>
      <c r="B14">
        <v>100</v>
      </c>
      <c r="C14">
        <f t="shared" si="5"/>
        <v>100</v>
      </c>
      <c r="D14" s="4">
        <v>50</v>
      </c>
      <c r="E14" s="4">
        <f t="shared" si="0"/>
        <v>0</v>
      </c>
      <c r="F14">
        <f t="shared" si="1"/>
        <v>0</v>
      </c>
      <c r="G14">
        <f t="shared" si="2"/>
        <v>0</v>
      </c>
      <c r="H14">
        <f t="shared" si="3"/>
        <v>350</v>
      </c>
    </row>
    <row r="15" spans="1:8" x14ac:dyDescent="0.2">
      <c r="A15" s="1">
        <f t="shared" si="4"/>
        <v>43874</v>
      </c>
      <c r="B15">
        <v>50</v>
      </c>
      <c r="C15">
        <f t="shared" si="5"/>
        <v>50</v>
      </c>
      <c r="D15" s="4">
        <v>0</v>
      </c>
      <c r="E15" s="4">
        <f t="shared" si="0"/>
        <v>0</v>
      </c>
      <c r="F15">
        <f t="shared" si="1"/>
        <v>0</v>
      </c>
      <c r="G15">
        <f t="shared" si="2"/>
        <v>0</v>
      </c>
      <c r="H15">
        <f t="shared" si="3"/>
        <v>400</v>
      </c>
    </row>
    <row r="16" spans="1:8" x14ac:dyDescent="0.2">
      <c r="D16" s="4"/>
      <c r="E16" s="4">
        <f>SUM(E3:E15)</f>
        <v>1310</v>
      </c>
    </row>
    <row r="18" spans="1:4" x14ac:dyDescent="0.2">
      <c r="A18" t="s">
        <v>5</v>
      </c>
      <c r="B18">
        <v>1</v>
      </c>
      <c r="C18" t="s">
        <v>6</v>
      </c>
      <c r="D18">
        <v>5</v>
      </c>
    </row>
    <row r="19" spans="1:4" x14ac:dyDescent="0.2">
      <c r="A19" t="s">
        <v>13</v>
      </c>
      <c r="B19">
        <v>350</v>
      </c>
    </row>
    <row r="20" spans="1:4" x14ac:dyDescent="0.2">
      <c r="A20" t="s">
        <v>14</v>
      </c>
      <c r="B20">
        <v>450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12B9-A9D7-884D-A345-57D1361E6BBA}">
  <dimension ref="A1:R61"/>
  <sheetViews>
    <sheetView topLeftCell="A44" workbookViewId="0">
      <selection activeCell="F71" sqref="F71"/>
    </sheetView>
  </sheetViews>
  <sheetFormatPr baseColWidth="10" defaultColWidth="15.5" defaultRowHeight="15" x14ac:dyDescent="0.2"/>
  <cols>
    <col min="1" max="1" width="15.5" style="5"/>
    <col min="2" max="3" width="15.5" style="6"/>
    <col min="4" max="4" width="17.33203125" style="2" bestFit="1" customWidth="1"/>
    <col min="5" max="5" width="15.5" style="7"/>
    <col min="6" max="6" width="27.6640625" bestFit="1" customWidth="1"/>
    <col min="7" max="7" width="7.5" style="5" bestFit="1" customWidth="1"/>
  </cols>
  <sheetData>
    <row r="1" spans="1:18" x14ac:dyDescent="0.2">
      <c r="A1" t="s">
        <v>0</v>
      </c>
      <c r="B1" s="6" t="s">
        <v>11</v>
      </c>
      <c r="C1" s="6" t="s">
        <v>12</v>
      </c>
      <c r="D1" s="2" t="s">
        <v>16</v>
      </c>
      <c r="E1" s="7" t="s">
        <v>17</v>
      </c>
      <c r="G1" s="5" t="s">
        <v>0</v>
      </c>
      <c r="H1" t="s">
        <v>1</v>
      </c>
      <c r="I1" t="s">
        <v>2</v>
      </c>
      <c r="J1" t="s">
        <v>3</v>
      </c>
      <c r="K1" t="s">
        <v>18</v>
      </c>
      <c r="M1" s="5" t="s">
        <v>0</v>
      </c>
      <c r="N1" t="s">
        <v>1</v>
      </c>
      <c r="O1" t="s">
        <v>2</v>
      </c>
      <c r="P1" t="s">
        <v>3</v>
      </c>
      <c r="Q1" t="s">
        <v>18</v>
      </c>
      <c r="R1" s="8" t="s">
        <v>19</v>
      </c>
    </row>
    <row r="2" spans="1:18" x14ac:dyDescent="0.2">
      <c r="A2" s="1">
        <v>43862</v>
      </c>
      <c r="B2" s="6">
        <v>500</v>
      </c>
      <c r="C2" s="6">
        <v>1000</v>
      </c>
      <c r="D2" s="2">
        <v>0</v>
      </c>
      <c r="E2" s="7">
        <v>500</v>
      </c>
      <c r="G2" s="5">
        <v>43862</v>
      </c>
      <c r="H2">
        <v>500</v>
      </c>
      <c r="I2">
        <v>1000</v>
      </c>
      <c r="J2">
        <v>0</v>
      </c>
      <c r="K2">
        <v>500</v>
      </c>
      <c r="M2" s="5">
        <v>43862</v>
      </c>
      <c r="N2">
        <v>500</v>
      </c>
      <c r="O2">
        <v>1000</v>
      </c>
      <c r="P2">
        <v>0</v>
      </c>
      <c r="Q2">
        <v>500</v>
      </c>
      <c r="R2" s="8">
        <v>300</v>
      </c>
    </row>
    <row r="3" spans="1:18" x14ac:dyDescent="0.2">
      <c r="A3" s="1">
        <v>43863</v>
      </c>
      <c r="B3" s="6">
        <v>300</v>
      </c>
      <c r="C3" s="6">
        <v>500</v>
      </c>
      <c r="D3" s="2">
        <v>0</v>
      </c>
      <c r="E3" s="7">
        <v>200</v>
      </c>
      <c r="G3" s="5">
        <v>43863</v>
      </c>
      <c r="H3">
        <v>300</v>
      </c>
      <c r="I3">
        <v>500</v>
      </c>
      <c r="J3">
        <v>0</v>
      </c>
      <c r="K3">
        <v>200</v>
      </c>
      <c r="M3" s="5">
        <v>43863</v>
      </c>
      <c r="N3">
        <v>300</v>
      </c>
      <c r="O3">
        <v>500</v>
      </c>
      <c r="P3">
        <v>0</v>
      </c>
      <c r="Q3">
        <v>200</v>
      </c>
      <c r="R3" s="8">
        <v>200</v>
      </c>
    </row>
    <row r="4" spans="1:18" x14ac:dyDescent="0.2">
      <c r="A4" s="1">
        <v>43864</v>
      </c>
      <c r="B4" s="6">
        <v>200</v>
      </c>
      <c r="C4" s="6">
        <v>200</v>
      </c>
      <c r="D4" s="2">
        <v>250</v>
      </c>
      <c r="E4" s="7">
        <v>0</v>
      </c>
      <c r="G4" s="5">
        <v>43864</v>
      </c>
      <c r="H4">
        <v>200</v>
      </c>
      <c r="I4">
        <v>200</v>
      </c>
      <c r="J4">
        <v>200</v>
      </c>
      <c r="K4">
        <v>0</v>
      </c>
      <c r="M4" s="5">
        <v>43864</v>
      </c>
      <c r="N4">
        <v>200</v>
      </c>
      <c r="O4">
        <v>200</v>
      </c>
      <c r="P4">
        <v>200</v>
      </c>
      <c r="Q4">
        <v>0</v>
      </c>
      <c r="R4" s="8">
        <v>600</v>
      </c>
    </row>
    <row r="5" spans="1:18" x14ac:dyDescent="0.2">
      <c r="A5" s="1">
        <v>43865</v>
      </c>
      <c r="B5" s="6">
        <v>600</v>
      </c>
      <c r="C5" s="6">
        <v>250</v>
      </c>
      <c r="D5" s="2">
        <v>200</v>
      </c>
      <c r="E5" s="7">
        <v>1750</v>
      </c>
      <c r="G5" s="5">
        <v>43865</v>
      </c>
      <c r="H5">
        <v>600</v>
      </c>
      <c r="I5">
        <v>200</v>
      </c>
      <c r="J5">
        <v>200</v>
      </c>
      <c r="K5">
        <v>2000</v>
      </c>
      <c r="M5" s="5">
        <v>43865</v>
      </c>
      <c r="N5">
        <v>600</v>
      </c>
      <c r="O5">
        <v>200</v>
      </c>
      <c r="P5">
        <v>200</v>
      </c>
      <c r="Q5">
        <v>2000</v>
      </c>
      <c r="R5" s="8">
        <v>550</v>
      </c>
    </row>
    <row r="6" spans="1:18" x14ac:dyDescent="0.2">
      <c r="A6" s="1">
        <v>43866</v>
      </c>
      <c r="B6" s="6">
        <v>700</v>
      </c>
      <c r="C6" s="6">
        <v>200</v>
      </c>
      <c r="D6" s="2">
        <v>250</v>
      </c>
      <c r="E6" s="7">
        <v>2500</v>
      </c>
      <c r="G6" s="5">
        <v>43866</v>
      </c>
      <c r="H6">
        <v>700</v>
      </c>
      <c r="I6">
        <v>200</v>
      </c>
      <c r="J6">
        <v>200</v>
      </c>
      <c r="K6">
        <v>2500</v>
      </c>
      <c r="M6" s="5">
        <v>43866</v>
      </c>
      <c r="N6">
        <v>700</v>
      </c>
      <c r="O6">
        <v>200</v>
      </c>
      <c r="P6">
        <v>200</v>
      </c>
      <c r="Q6">
        <v>2500</v>
      </c>
      <c r="R6" s="8">
        <v>230</v>
      </c>
    </row>
    <row r="7" spans="1:18" x14ac:dyDescent="0.2">
      <c r="A7" s="1">
        <v>43867</v>
      </c>
      <c r="B7" s="6">
        <v>100</v>
      </c>
      <c r="C7" s="6">
        <v>250</v>
      </c>
      <c r="D7" s="2">
        <v>200</v>
      </c>
      <c r="E7" s="7">
        <v>150</v>
      </c>
      <c r="G7" s="5">
        <v>43867</v>
      </c>
      <c r="H7">
        <v>100</v>
      </c>
      <c r="I7">
        <v>200</v>
      </c>
      <c r="J7">
        <v>200</v>
      </c>
      <c r="K7">
        <v>100</v>
      </c>
      <c r="M7" s="5">
        <v>43867</v>
      </c>
      <c r="N7">
        <v>100</v>
      </c>
      <c r="O7">
        <v>200</v>
      </c>
      <c r="P7">
        <v>200</v>
      </c>
      <c r="Q7">
        <v>100</v>
      </c>
      <c r="R7" s="8">
        <v>1000</v>
      </c>
    </row>
    <row r="8" spans="1:18" x14ac:dyDescent="0.2">
      <c r="A8" s="1">
        <v>43868</v>
      </c>
      <c r="B8" s="6">
        <v>200</v>
      </c>
      <c r="C8" s="6">
        <v>350</v>
      </c>
      <c r="D8" s="2">
        <v>0</v>
      </c>
      <c r="E8" s="7">
        <v>150</v>
      </c>
      <c r="G8" s="5">
        <v>43868</v>
      </c>
      <c r="H8">
        <v>200</v>
      </c>
      <c r="I8">
        <v>300</v>
      </c>
      <c r="J8">
        <v>0</v>
      </c>
      <c r="K8">
        <v>100</v>
      </c>
      <c r="M8" s="5">
        <v>43868</v>
      </c>
      <c r="N8">
        <v>200</v>
      </c>
      <c r="O8">
        <v>300</v>
      </c>
      <c r="P8">
        <v>0</v>
      </c>
      <c r="Q8">
        <v>100</v>
      </c>
      <c r="R8" s="8">
        <v>322</v>
      </c>
    </row>
    <row r="9" spans="1:18" x14ac:dyDescent="0.2">
      <c r="A9" s="1">
        <v>43869</v>
      </c>
      <c r="B9" s="6">
        <v>100</v>
      </c>
      <c r="C9" s="6">
        <v>150</v>
      </c>
      <c r="D9" s="2">
        <v>300</v>
      </c>
      <c r="E9" s="7">
        <v>50</v>
      </c>
      <c r="G9" s="5">
        <v>43869</v>
      </c>
      <c r="H9">
        <v>100</v>
      </c>
      <c r="I9">
        <v>100</v>
      </c>
      <c r="J9">
        <v>300</v>
      </c>
      <c r="K9">
        <v>0</v>
      </c>
      <c r="M9" s="5">
        <v>43869</v>
      </c>
      <c r="N9">
        <v>100</v>
      </c>
      <c r="O9">
        <v>100</v>
      </c>
      <c r="P9">
        <v>300</v>
      </c>
      <c r="Q9">
        <v>0</v>
      </c>
      <c r="R9" s="8">
        <v>450</v>
      </c>
    </row>
    <row r="10" spans="1:18" x14ac:dyDescent="0.2">
      <c r="A10" s="1">
        <v>43870</v>
      </c>
      <c r="B10" s="6">
        <v>300</v>
      </c>
      <c r="C10" s="6">
        <v>350</v>
      </c>
      <c r="D10" s="2">
        <v>0</v>
      </c>
      <c r="E10" s="7">
        <v>50</v>
      </c>
      <c r="G10" s="5">
        <v>43870</v>
      </c>
      <c r="H10">
        <v>300</v>
      </c>
      <c r="I10">
        <v>300</v>
      </c>
      <c r="J10">
        <v>0</v>
      </c>
      <c r="K10">
        <v>0</v>
      </c>
      <c r="M10" s="5">
        <v>43870</v>
      </c>
      <c r="N10">
        <v>300</v>
      </c>
      <c r="O10">
        <v>300</v>
      </c>
      <c r="P10">
        <v>0</v>
      </c>
      <c r="Q10">
        <v>0</v>
      </c>
      <c r="R10" s="8">
        <v>570</v>
      </c>
    </row>
    <row r="11" spans="1:18" x14ac:dyDescent="0.2">
      <c r="A11" s="1">
        <v>43871</v>
      </c>
      <c r="B11" s="6">
        <v>400</v>
      </c>
      <c r="C11" s="6">
        <v>50</v>
      </c>
      <c r="D11" s="2">
        <v>400</v>
      </c>
      <c r="E11" s="7">
        <v>1750</v>
      </c>
      <c r="G11" s="5">
        <v>43871</v>
      </c>
      <c r="H11">
        <v>400</v>
      </c>
      <c r="I11">
        <v>0</v>
      </c>
      <c r="J11">
        <v>400</v>
      </c>
      <c r="K11">
        <v>2000</v>
      </c>
      <c r="M11" s="5">
        <v>43871</v>
      </c>
      <c r="N11">
        <v>400</v>
      </c>
      <c r="O11">
        <v>0</v>
      </c>
      <c r="P11">
        <v>400</v>
      </c>
      <c r="Q11">
        <v>2000</v>
      </c>
      <c r="R11" s="8">
        <v>738</v>
      </c>
    </row>
    <row r="12" spans="1:18" x14ac:dyDescent="0.2">
      <c r="A12" s="1">
        <v>43872</v>
      </c>
      <c r="B12" s="6">
        <v>500</v>
      </c>
      <c r="C12" s="6">
        <v>400</v>
      </c>
      <c r="D12" s="2">
        <v>0</v>
      </c>
      <c r="E12" s="7">
        <v>500</v>
      </c>
      <c r="G12" s="5">
        <v>43872</v>
      </c>
      <c r="H12">
        <v>500</v>
      </c>
      <c r="I12">
        <v>400</v>
      </c>
      <c r="J12">
        <v>0</v>
      </c>
      <c r="K12">
        <v>500</v>
      </c>
      <c r="M12" s="5">
        <v>43872</v>
      </c>
      <c r="N12">
        <v>500</v>
      </c>
      <c r="O12">
        <v>400</v>
      </c>
      <c r="P12">
        <v>0</v>
      </c>
      <c r="Q12">
        <v>500</v>
      </c>
      <c r="R12" s="8">
        <v>200</v>
      </c>
    </row>
    <row r="13" spans="1:18" x14ac:dyDescent="0.2">
      <c r="A13" s="1">
        <v>43873</v>
      </c>
      <c r="B13" s="6">
        <v>100</v>
      </c>
      <c r="C13" s="6">
        <v>0</v>
      </c>
      <c r="D13" s="2">
        <v>450</v>
      </c>
      <c r="E13" s="7">
        <v>500</v>
      </c>
      <c r="G13" s="5">
        <v>43873</v>
      </c>
      <c r="H13">
        <v>100</v>
      </c>
      <c r="I13">
        <v>0</v>
      </c>
      <c r="J13">
        <v>400</v>
      </c>
      <c r="K13">
        <v>500</v>
      </c>
      <c r="M13" s="5">
        <v>43873</v>
      </c>
      <c r="N13">
        <v>100</v>
      </c>
      <c r="O13">
        <v>0</v>
      </c>
      <c r="P13">
        <v>400</v>
      </c>
      <c r="Q13">
        <v>500</v>
      </c>
      <c r="R13" s="8">
        <v>200</v>
      </c>
    </row>
    <row r="14" spans="1:18" x14ac:dyDescent="0.2">
      <c r="A14" s="1">
        <v>43874</v>
      </c>
      <c r="B14" s="6">
        <v>50</v>
      </c>
      <c r="C14" s="6">
        <v>450</v>
      </c>
      <c r="D14" s="2">
        <v>0</v>
      </c>
      <c r="E14" s="7">
        <v>400</v>
      </c>
      <c r="G14" s="5">
        <v>43874</v>
      </c>
      <c r="H14">
        <v>50</v>
      </c>
      <c r="I14">
        <v>400</v>
      </c>
      <c r="J14">
        <v>0</v>
      </c>
      <c r="K14">
        <v>350</v>
      </c>
      <c r="M14" s="5">
        <v>43874</v>
      </c>
      <c r="N14">
        <v>50</v>
      </c>
      <c r="O14">
        <v>400</v>
      </c>
      <c r="P14">
        <v>0</v>
      </c>
      <c r="Q14">
        <v>350</v>
      </c>
      <c r="R14" s="8">
        <v>10</v>
      </c>
    </row>
    <row r="17" spans="1:5" x14ac:dyDescent="0.2">
      <c r="A17" s="5" t="s">
        <v>0</v>
      </c>
      <c r="B17" s="6" t="s">
        <v>11</v>
      </c>
      <c r="C17" s="6" t="s">
        <v>12</v>
      </c>
      <c r="D17" s="2" t="s">
        <v>16</v>
      </c>
      <c r="E17" s="7" t="s">
        <v>17</v>
      </c>
    </row>
    <row r="18" spans="1:5" x14ac:dyDescent="0.2">
      <c r="A18" s="5">
        <v>43862</v>
      </c>
      <c r="B18" s="6">
        <v>500</v>
      </c>
      <c r="C18" s="6">
        <v>1000</v>
      </c>
      <c r="D18" s="2">
        <v>0</v>
      </c>
      <c r="E18" s="7">
        <v>500</v>
      </c>
    </row>
    <row r="19" spans="1:5" x14ac:dyDescent="0.2">
      <c r="A19" s="5">
        <v>43863</v>
      </c>
      <c r="B19" s="6">
        <v>300</v>
      </c>
      <c r="C19" s="6">
        <v>500</v>
      </c>
      <c r="D19" s="2">
        <v>0</v>
      </c>
      <c r="E19" s="7">
        <v>200</v>
      </c>
    </row>
    <row r="20" spans="1:5" x14ac:dyDescent="0.2">
      <c r="A20" s="5">
        <v>43864</v>
      </c>
      <c r="B20" s="6">
        <v>200</v>
      </c>
      <c r="C20" s="6">
        <v>200</v>
      </c>
      <c r="D20" s="2">
        <v>599</v>
      </c>
      <c r="E20" s="7">
        <v>0</v>
      </c>
    </row>
    <row r="21" spans="1:5" x14ac:dyDescent="0.2">
      <c r="A21" s="5">
        <v>43865</v>
      </c>
      <c r="B21" s="6">
        <v>600</v>
      </c>
      <c r="C21" s="6">
        <v>599</v>
      </c>
      <c r="D21" s="2">
        <v>699</v>
      </c>
      <c r="E21" s="7">
        <v>5</v>
      </c>
    </row>
    <row r="22" spans="1:5" x14ac:dyDescent="0.2">
      <c r="A22" s="5">
        <v>43866</v>
      </c>
      <c r="B22" s="6">
        <v>700</v>
      </c>
      <c r="C22" s="6">
        <v>699</v>
      </c>
      <c r="D22" s="2">
        <v>100</v>
      </c>
      <c r="E22" s="7">
        <v>5</v>
      </c>
    </row>
    <row r="23" spans="1:5" x14ac:dyDescent="0.2">
      <c r="A23" s="5">
        <v>43867</v>
      </c>
      <c r="B23" s="6">
        <v>100</v>
      </c>
      <c r="C23" s="6">
        <v>100</v>
      </c>
      <c r="D23" s="2">
        <v>300</v>
      </c>
      <c r="E23" s="7">
        <v>0</v>
      </c>
    </row>
    <row r="24" spans="1:5" x14ac:dyDescent="0.2">
      <c r="A24" s="5">
        <v>43868</v>
      </c>
      <c r="B24" s="6">
        <v>200</v>
      </c>
      <c r="C24" s="6">
        <v>300</v>
      </c>
      <c r="D24" s="2">
        <v>0</v>
      </c>
      <c r="E24" s="7">
        <v>100</v>
      </c>
    </row>
    <row r="25" spans="1:5" x14ac:dyDescent="0.2">
      <c r="A25" s="5">
        <v>43869</v>
      </c>
      <c r="B25" s="6">
        <v>100</v>
      </c>
      <c r="C25" s="6">
        <v>100</v>
      </c>
      <c r="D25" s="2">
        <v>700</v>
      </c>
      <c r="E25" s="7">
        <v>0</v>
      </c>
    </row>
    <row r="26" spans="1:5" x14ac:dyDescent="0.2">
      <c r="A26" s="5">
        <v>43870</v>
      </c>
      <c r="B26" s="6">
        <v>300</v>
      </c>
      <c r="C26" s="6">
        <v>700</v>
      </c>
      <c r="D26" s="2">
        <v>0</v>
      </c>
      <c r="E26" s="7">
        <v>400</v>
      </c>
    </row>
    <row r="27" spans="1:5" x14ac:dyDescent="0.2">
      <c r="A27" s="5">
        <v>43871</v>
      </c>
      <c r="B27" s="6">
        <v>400</v>
      </c>
      <c r="C27" s="6">
        <v>400</v>
      </c>
      <c r="D27" s="2">
        <v>600</v>
      </c>
      <c r="E27" s="7">
        <v>0</v>
      </c>
    </row>
    <row r="28" spans="1:5" x14ac:dyDescent="0.2">
      <c r="A28" s="5">
        <v>43872</v>
      </c>
      <c r="B28" s="6">
        <v>500</v>
      </c>
      <c r="C28" s="6">
        <v>600</v>
      </c>
      <c r="D28" s="2">
        <v>0</v>
      </c>
      <c r="E28" s="7">
        <v>100</v>
      </c>
    </row>
    <row r="29" spans="1:5" x14ac:dyDescent="0.2">
      <c r="A29" s="5">
        <v>43873</v>
      </c>
      <c r="B29" s="6">
        <v>100</v>
      </c>
      <c r="C29" s="6">
        <v>100</v>
      </c>
      <c r="D29" s="2">
        <v>50</v>
      </c>
      <c r="E29" s="7">
        <v>0</v>
      </c>
    </row>
    <row r="30" spans="1:5" x14ac:dyDescent="0.2">
      <c r="A30" s="5">
        <v>43874</v>
      </c>
      <c r="B30" s="6">
        <v>50</v>
      </c>
      <c r="C30" s="6">
        <v>50</v>
      </c>
      <c r="D30" s="2">
        <v>0</v>
      </c>
      <c r="E30" s="7">
        <v>0</v>
      </c>
    </row>
    <row r="32" spans="1:5" x14ac:dyDescent="0.2">
      <c r="A32" s="5" t="s">
        <v>0</v>
      </c>
      <c r="B32" s="6" t="s">
        <v>11</v>
      </c>
      <c r="C32" s="6" t="s">
        <v>12</v>
      </c>
      <c r="D32" s="2" t="s">
        <v>8</v>
      </c>
      <c r="E32" s="7" t="s">
        <v>9</v>
      </c>
    </row>
    <row r="33" spans="1:6" x14ac:dyDescent="0.2">
      <c r="A33" s="5">
        <v>43862</v>
      </c>
      <c r="B33" s="6">
        <v>500</v>
      </c>
      <c r="C33" s="6">
        <v>1000</v>
      </c>
      <c r="D33" s="2">
        <v>0</v>
      </c>
      <c r="E33" s="7">
        <v>500</v>
      </c>
    </row>
    <row r="34" spans="1:6" x14ac:dyDescent="0.2">
      <c r="A34" s="5">
        <v>43863</v>
      </c>
      <c r="B34" s="6">
        <v>300</v>
      </c>
      <c r="C34" s="6">
        <v>500</v>
      </c>
      <c r="D34" s="2">
        <v>0</v>
      </c>
      <c r="E34" s="7">
        <v>200</v>
      </c>
    </row>
    <row r="35" spans="1:6" x14ac:dyDescent="0.2">
      <c r="A35" s="5">
        <v>43864</v>
      </c>
      <c r="B35" s="6">
        <v>200</v>
      </c>
      <c r="C35" s="6">
        <v>200</v>
      </c>
      <c r="D35" s="2">
        <v>200</v>
      </c>
      <c r="E35" s="7">
        <v>0</v>
      </c>
    </row>
    <row r="36" spans="1:6" x14ac:dyDescent="0.2">
      <c r="A36" s="5">
        <v>43865</v>
      </c>
      <c r="B36" s="6">
        <v>600</v>
      </c>
      <c r="C36" s="6">
        <v>200</v>
      </c>
      <c r="D36" s="2">
        <v>200</v>
      </c>
      <c r="E36" s="7">
        <v>2000</v>
      </c>
    </row>
    <row r="37" spans="1:6" x14ac:dyDescent="0.2">
      <c r="A37" s="5">
        <v>43866</v>
      </c>
      <c r="B37" s="6">
        <v>700</v>
      </c>
      <c r="C37" s="6">
        <v>200</v>
      </c>
      <c r="D37" s="2">
        <v>200</v>
      </c>
      <c r="E37" s="7">
        <v>2500</v>
      </c>
    </row>
    <row r="38" spans="1:6" x14ac:dyDescent="0.2">
      <c r="A38" s="5">
        <v>43867</v>
      </c>
      <c r="B38" s="6">
        <v>100</v>
      </c>
      <c r="C38" s="6">
        <v>200</v>
      </c>
      <c r="D38" s="2">
        <v>200</v>
      </c>
      <c r="E38" s="7">
        <v>100</v>
      </c>
    </row>
    <row r="39" spans="1:6" x14ac:dyDescent="0.2">
      <c r="A39" s="5">
        <v>43868</v>
      </c>
      <c r="B39" s="6">
        <v>200</v>
      </c>
      <c r="C39" s="6">
        <v>300</v>
      </c>
      <c r="D39" s="2">
        <v>0</v>
      </c>
      <c r="E39" s="7">
        <v>100</v>
      </c>
    </row>
    <row r="40" spans="1:6" x14ac:dyDescent="0.2">
      <c r="A40" s="5">
        <v>43869</v>
      </c>
      <c r="B40" s="6">
        <v>100</v>
      </c>
      <c r="C40" s="6">
        <v>100</v>
      </c>
      <c r="D40" s="2">
        <v>300</v>
      </c>
      <c r="E40" s="7">
        <v>0</v>
      </c>
    </row>
    <row r="41" spans="1:6" x14ac:dyDescent="0.2">
      <c r="A41" s="5">
        <v>43870</v>
      </c>
      <c r="B41" s="6">
        <v>300</v>
      </c>
      <c r="C41" s="6">
        <v>300</v>
      </c>
      <c r="D41" s="2">
        <v>0</v>
      </c>
      <c r="E41" s="7">
        <v>0</v>
      </c>
    </row>
    <row r="42" spans="1:6" x14ac:dyDescent="0.2">
      <c r="A42" s="5">
        <v>43871</v>
      </c>
      <c r="B42" s="6">
        <v>400</v>
      </c>
      <c r="C42" s="6">
        <v>0</v>
      </c>
      <c r="D42" s="2">
        <v>400</v>
      </c>
      <c r="E42" s="7">
        <v>2000</v>
      </c>
    </row>
    <row r="43" spans="1:6" x14ac:dyDescent="0.2">
      <c r="A43" s="5">
        <v>43872</v>
      </c>
      <c r="B43" s="6">
        <v>500</v>
      </c>
      <c r="C43" s="6">
        <v>400</v>
      </c>
      <c r="D43" s="2">
        <v>0</v>
      </c>
      <c r="E43" s="7">
        <v>500</v>
      </c>
    </row>
    <row r="44" spans="1:6" x14ac:dyDescent="0.2">
      <c r="A44" s="5">
        <v>43873</v>
      </c>
      <c r="B44" s="6">
        <v>100</v>
      </c>
      <c r="C44" s="6">
        <v>0</v>
      </c>
      <c r="D44" s="2">
        <v>400</v>
      </c>
      <c r="E44" s="7">
        <v>500</v>
      </c>
    </row>
    <row r="45" spans="1:6" x14ac:dyDescent="0.2">
      <c r="A45" s="5">
        <v>43874</v>
      </c>
      <c r="B45" s="6">
        <v>50</v>
      </c>
      <c r="C45" s="6">
        <v>400</v>
      </c>
      <c r="D45" s="2">
        <v>0</v>
      </c>
      <c r="E45" s="7">
        <v>350</v>
      </c>
    </row>
    <row r="48" spans="1:6" x14ac:dyDescent="0.2">
      <c r="A48" s="5" t="s">
        <v>0</v>
      </c>
      <c r="B48" s="6" t="s">
        <v>11</v>
      </c>
      <c r="C48" s="6" t="s">
        <v>12</v>
      </c>
      <c r="D48" s="2" t="s">
        <v>16</v>
      </c>
      <c r="E48" s="7" t="s">
        <v>17</v>
      </c>
      <c r="F48" s="8" t="s">
        <v>20</v>
      </c>
    </row>
    <row r="49" spans="1:6" x14ac:dyDescent="0.2">
      <c r="A49" s="5">
        <v>43862</v>
      </c>
      <c r="B49" s="6">
        <v>500</v>
      </c>
      <c r="C49" s="6">
        <v>1000</v>
      </c>
      <c r="D49" s="2">
        <v>0</v>
      </c>
      <c r="E49" s="7">
        <v>500</v>
      </c>
      <c r="F49" s="8">
        <v>300</v>
      </c>
    </row>
    <row r="50" spans="1:6" x14ac:dyDescent="0.2">
      <c r="A50" s="5">
        <v>43863</v>
      </c>
      <c r="B50" s="6">
        <v>300</v>
      </c>
      <c r="C50" s="6">
        <v>500</v>
      </c>
      <c r="D50" s="2">
        <v>0</v>
      </c>
      <c r="E50" s="7">
        <v>200</v>
      </c>
      <c r="F50" s="8">
        <v>200</v>
      </c>
    </row>
    <row r="51" spans="1:6" x14ac:dyDescent="0.2">
      <c r="A51" s="5">
        <v>43864</v>
      </c>
      <c r="B51" s="6">
        <v>200</v>
      </c>
      <c r="C51" s="6">
        <v>200</v>
      </c>
      <c r="D51" s="2">
        <v>200</v>
      </c>
      <c r="E51" s="7">
        <v>0</v>
      </c>
      <c r="F51" s="8">
        <v>600</v>
      </c>
    </row>
    <row r="52" spans="1:6" x14ac:dyDescent="0.2">
      <c r="A52" s="5">
        <v>43865</v>
      </c>
      <c r="B52" s="6">
        <v>600</v>
      </c>
      <c r="C52" s="6">
        <v>200</v>
      </c>
      <c r="D52" s="2">
        <v>200</v>
      </c>
      <c r="E52" s="7">
        <v>2000</v>
      </c>
      <c r="F52" s="8">
        <v>550</v>
      </c>
    </row>
    <row r="53" spans="1:6" x14ac:dyDescent="0.2">
      <c r="A53" s="5">
        <v>43866</v>
      </c>
      <c r="B53" s="6">
        <v>700</v>
      </c>
      <c r="C53" s="6">
        <v>200</v>
      </c>
      <c r="D53" s="2">
        <v>200</v>
      </c>
      <c r="E53" s="7">
        <v>2500</v>
      </c>
      <c r="F53" s="8">
        <v>230</v>
      </c>
    </row>
    <row r="54" spans="1:6" x14ac:dyDescent="0.2">
      <c r="A54" s="5">
        <v>43867</v>
      </c>
      <c r="B54" s="6">
        <v>100</v>
      </c>
      <c r="C54" s="6">
        <v>200</v>
      </c>
      <c r="D54" s="2">
        <v>200</v>
      </c>
      <c r="E54" s="7">
        <v>100</v>
      </c>
      <c r="F54" s="8">
        <v>1000</v>
      </c>
    </row>
    <row r="55" spans="1:6" x14ac:dyDescent="0.2">
      <c r="A55" s="5">
        <v>43868</v>
      </c>
      <c r="B55" s="6">
        <v>200</v>
      </c>
      <c r="C55" s="6">
        <v>300</v>
      </c>
      <c r="D55" s="2">
        <v>0</v>
      </c>
      <c r="E55" s="7">
        <v>100</v>
      </c>
      <c r="F55" s="8">
        <v>322</v>
      </c>
    </row>
    <row r="56" spans="1:6" x14ac:dyDescent="0.2">
      <c r="A56" s="5">
        <v>43869</v>
      </c>
      <c r="B56" s="6">
        <v>100</v>
      </c>
      <c r="C56" s="6">
        <v>100</v>
      </c>
      <c r="D56" s="2">
        <v>300</v>
      </c>
      <c r="E56" s="7">
        <v>0</v>
      </c>
      <c r="F56" s="8">
        <v>450</v>
      </c>
    </row>
    <row r="57" spans="1:6" x14ac:dyDescent="0.2">
      <c r="A57" s="5">
        <v>43870</v>
      </c>
      <c r="B57" s="6">
        <v>300</v>
      </c>
      <c r="C57" s="6">
        <v>300</v>
      </c>
      <c r="D57" s="2">
        <v>0</v>
      </c>
      <c r="E57" s="7">
        <v>0</v>
      </c>
      <c r="F57" s="8">
        <v>570</v>
      </c>
    </row>
    <row r="58" spans="1:6" x14ac:dyDescent="0.2">
      <c r="A58" s="5">
        <v>43871</v>
      </c>
      <c r="B58" s="6">
        <v>400</v>
      </c>
      <c r="C58" s="6">
        <v>0</v>
      </c>
      <c r="D58" s="2">
        <v>400</v>
      </c>
      <c r="E58" s="7">
        <v>2000</v>
      </c>
      <c r="F58" s="8">
        <v>738</v>
      </c>
    </row>
    <row r="59" spans="1:6" x14ac:dyDescent="0.2">
      <c r="A59" s="5">
        <v>43872</v>
      </c>
      <c r="B59" s="6">
        <v>500</v>
      </c>
      <c r="C59" s="6">
        <v>400</v>
      </c>
      <c r="D59" s="2">
        <v>0</v>
      </c>
      <c r="E59" s="7">
        <v>500</v>
      </c>
      <c r="F59" s="8">
        <v>200</v>
      </c>
    </row>
    <row r="60" spans="1:6" x14ac:dyDescent="0.2">
      <c r="A60" s="5">
        <v>43873</v>
      </c>
      <c r="B60" s="6">
        <v>100</v>
      </c>
      <c r="C60" s="6">
        <v>0</v>
      </c>
      <c r="D60" s="2">
        <v>400</v>
      </c>
      <c r="E60" s="7">
        <v>500</v>
      </c>
      <c r="F60" s="8">
        <v>200</v>
      </c>
    </row>
    <row r="61" spans="1:6" x14ac:dyDescent="0.2">
      <c r="A61" s="5">
        <v>43874</v>
      </c>
      <c r="B61" s="6">
        <v>50</v>
      </c>
      <c r="C61" s="6">
        <v>400</v>
      </c>
      <c r="D61" s="2">
        <v>0</v>
      </c>
      <c r="E61" s="7">
        <v>350</v>
      </c>
      <c r="F61" s="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06D4-94EA-B946-929B-5DE875227701}">
  <dimension ref="A1:H16"/>
  <sheetViews>
    <sheetView workbookViewId="0">
      <selection activeCell="E3" sqref="E3"/>
    </sheetView>
  </sheetViews>
  <sheetFormatPr baseColWidth="10" defaultRowHeight="15" x14ac:dyDescent="0.2"/>
  <cols>
    <col min="1" max="1" width="19.83203125" bestFit="1" customWidth="1"/>
    <col min="2" max="2" width="12.6640625" bestFit="1" customWidth="1"/>
    <col min="3" max="3" width="19.5" bestFit="1" customWidth="1"/>
    <col min="4" max="4" width="15.6640625" bestFit="1" customWidth="1"/>
    <col min="5" max="5" width="11.5" bestFit="1" customWidth="1"/>
    <col min="6" max="6" width="8.6640625" bestFit="1" customWidth="1"/>
    <col min="7" max="7" width="13.5" bestFit="1" customWidth="1"/>
    <col min="8" max="8" width="11.83203125" bestFit="1" customWidth="1"/>
  </cols>
  <sheetData>
    <row r="1" spans="1:8" x14ac:dyDescent="0.2">
      <c r="A1" s="9" t="s">
        <v>5</v>
      </c>
      <c r="B1" s="9">
        <v>1</v>
      </c>
      <c r="C1" s="9" t="s">
        <v>6</v>
      </c>
      <c r="D1" s="9">
        <v>5</v>
      </c>
      <c r="E1" s="9"/>
      <c r="F1" s="9"/>
      <c r="G1" s="9"/>
      <c r="H1" s="9"/>
    </row>
    <row r="2" spans="1:8" x14ac:dyDescent="0.2">
      <c r="A2" s="9" t="s">
        <v>0</v>
      </c>
      <c r="B2" s="9" t="s">
        <v>11</v>
      </c>
      <c r="C2" s="9" t="s">
        <v>12</v>
      </c>
      <c r="D2" s="9" t="s">
        <v>8</v>
      </c>
      <c r="E2" s="9" t="s">
        <v>9</v>
      </c>
      <c r="F2" s="9" t="s">
        <v>7</v>
      </c>
      <c r="G2" s="9" t="s">
        <v>10</v>
      </c>
      <c r="H2" s="9" t="s">
        <v>15</v>
      </c>
    </row>
    <row r="3" spans="1:8" x14ac:dyDescent="0.2">
      <c r="A3" s="10">
        <v>43862</v>
      </c>
      <c r="B3" s="9">
        <v>500</v>
      </c>
      <c r="C3" s="9">
        <v>1000</v>
      </c>
      <c r="D3" s="9">
        <v>0</v>
      </c>
      <c r="E3" s="9">
        <v>500</v>
      </c>
      <c r="F3" s="9">
        <v>0</v>
      </c>
      <c r="G3" s="9">
        <v>0</v>
      </c>
      <c r="H3" s="9">
        <v>0</v>
      </c>
    </row>
    <row r="4" spans="1:8" x14ac:dyDescent="0.2">
      <c r="A4" s="10">
        <v>43863</v>
      </c>
      <c r="B4" s="9">
        <v>300</v>
      </c>
      <c r="C4" s="9">
        <v>500</v>
      </c>
      <c r="D4" s="9">
        <v>0</v>
      </c>
      <c r="E4" s="9">
        <v>200</v>
      </c>
      <c r="F4" s="9">
        <v>0</v>
      </c>
      <c r="G4" s="9">
        <v>200</v>
      </c>
      <c r="H4" s="9">
        <v>0</v>
      </c>
    </row>
    <row r="5" spans="1:8" x14ac:dyDescent="0.2">
      <c r="A5" s="10">
        <v>43864</v>
      </c>
      <c r="B5" s="9">
        <v>200</v>
      </c>
      <c r="C5" s="9">
        <v>200</v>
      </c>
      <c r="D5" s="9">
        <v>200</v>
      </c>
      <c r="E5" s="9">
        <v>0</v>
      </c>
      <c r="F5" s="9">
        <v>0</v>
      </c>
      <c r="G5" s="9">
        <v>0</v>
      </c>
      <c r="H5" s="9">
        <v>200</v>
      </c>
    </row>
    <row r="6" spans="1:8" x14ac:dyDescent="0.2">
      <c r="A6" s="10">
        <v>43865</v>
      </c>
      <c r="B6" s="9">
        <v>600</v>
      </c>
      <c r="C6" s="9">
        <v>200</v>
      </c>
      <c r="D6" s="9">
        <v>200</v>
      </c>
      <c r="E6" s="9">
        <v>2000</v>
      </c>
      <c r="F6" s="9">
        <v>400</v>
      </c>
      <c r="G6" s="9">
        <v>0</v>
      </c>
      <c r="H6" s="9">
        <v>200</v>
      </c>
    </row>
    <row r="7" spans="1:8" x14ac:dyDescent="0.2">
      <c r="A7" s="10">
        <v>43866</v>
      </c>
      <c r="B7" s="9">
        <v>700</v>
      </c>
      <c r="C7" s="9">
        <v>200</v>
      </c>
      <c r="D7" s="9">
        <v>200</v>
      </c>
      <c r="E7" s="9">
        <v>2500</v>
      </c>
      <c r="F7" s="9">
        <v>500</v>
      </c>
      <c r="G7" s="9">
        <v>0</v>
      </c>
      <c r="H7" s="9">
        <v>200</v>
      </c>
    </row>
    <row r="8" spans="1:8" x14ac:dyDescent="0.2">
      <c r="A8" s="10">
        <v>43867</v>
      </c>
      <c r="B8" s="9">
        <v>100</v>
      </c>
      <c r="C8" s="9">
        <v>200</v>
      </c>
      <c r="D8" s="9">
        <v>200</v>
      </c>
      <c r="E8" s="9">
        <v>100</v>
      </c>
      <c r="F8" s="9">
        <v>0</v>
      </c>
      <c r="G8" s="9">
        <v>100</v>
      </c>
      <c r="H8" s="9">
        <v>200</v>
      </c>
    </row>
    <row r="9" spans="1:8" x14ac:dyDescent="0.2">
      <c r="A9" s="10">
        <v>43868</v>
      </c>
      <c r="B9" s="9">
        <v>200</v>
      </c>
      <c r="C9" s="9">
        <v>300</v>
      </c>
      <c r="D9" s="9">
        <v>0</v>
      </c>
      <c r="E9" s="9">
        <v>100</v>
      </c>
      <c r="F9" s="9">
        <v>0</v>
      </c>
      <c r="G9" s="9">
        <v>100</v>
      </c>
      <c r="H9" s="9">
        <v>0</v>
      </c>
    </row>
    <row r="10" spans="1:8" x14ac:dyDescent="0.2">
      <c r="A10" s="10">
        <v>43869</v>
      </c>
      <c r="B10" s="9">
        <v>100</v>
      </c>
      <c r="C10" s="9">
        <v>100</v>
      </c>
      <c r="D10" s="9">
        <v>300</v>
      </c>
      <c r="E10" s="9">
        <v>0</v>
      </c>
      <c r="F10" s="9">
        <v>0</v>
      </c>
      <c r="G10" s="9">
        <v>0</v>
      </c>
      <c r="H10" s="9">
        <v>300</v>
      </c>
    </row>
    <row r="11" spans="1:8" x14ac:dyDescent="0.2">
      <c r="A11" s="10">
        <v>43870</v>
      </c>
      <c r="B11" s="9">
        <v>300</v>
      </c>
      <c r="C11" s="9">
        <v>300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</row>
    <row r="12" spans="1:8" x14ac:dyDescent="0.2">
      <c r="A12" s="10">
        <v>43871</v>
      </c>
      <c r="B12" s="9">
        <v>400</v>
      </c>
      <c r="C12" s="9">
        <v>0</v>
      </c>
      <c r="D12" s="9">
        <v>400</v>
      </c>
      <c r="E12" s="9">
        <v>2000</v>
      </c>
      <c r="F12" s="9">
        <v>400</v>
      </c>
      <c r="G12" s="9">
        <v>0</v>
      </c>
      <c r="H12" s="9">
        <v>400</v>
      </c>
    </row>
    <row r="13" spans="1:8" x14ac:dyDescent="0.2">
      <c r="A13" s="10">
        <v>43872</v>
      </c>
      <c r="B13" s="9">
        <v>500</v>
      </c>
      <c r="C13" s="9">
        <v>400</v>
      </c>
      <c r="D13" s="9">
        <v>0</v>
      </c>
      <c r="E13" s="9">
        <v>500</v>
      </c>
      <c r="F13" s="9">
        <v>100</v>
      </c>
      <c r="G13" s="9">
        <v>0</v>
      </c>
      <c r="H13" s="9">
        <v>0</v>
      </c>
    </row>
    <row r="14" spans="1:8" x14ac:dyDescent="0.2">
      <c r="A14" s="10">
        <v>43873</v>
      </c>
      <c r="B14" s="9">
        <v>100</v>
      </c>
      <c r="C14" s="9">
        <v>0</v>
      </c>
      <c r="D14" s="9">
        <v>400</v>
      </c>
      <c r="E14" s="9">
        <v>500</v>
      </c>
      <c r="F14" s="9">
        <v>100</v>
      </c>
      <c r="G14" s="9">
        <v>0</v>
      </c>
      <c r="H14" s="9">
        <v>400</v>
      </c>
    </row>
    <row r="15" spans="1:8" x14ac:dyDescent="0.2">
      <c r="A15" s="10">
        <v>43874</v>
      </c>
      <c r="B15" s="9">
        <v>50</v>
      </c>
      <c r="C15" s="9">
        <v>400</v>
      </c>
      <c r="D15" s="9">
        <v>0</v>
      </c>
      <c r="E15" s="9">
        <v>350</v>
      </c>
      <c r="F15" s="9">
        <v>0</v>
      </c>
      <c r="G15" s="9">
        <v>350</v>
      </c>
      <c r="H15" s="9">
        <v>0</v>
      </c>
    </row>
    <row r="16" spans="1:8" x14ac:dyDescent="0.2">
      <c r="A16" s="9"/>
      <c r="B16" s="9"/>
      <c r="C16" s="9"/>
      <c r="D16" s="9"/>
      <c r="E16" s="9">
        <v>8750</v>
      </c>
      <c r="F16" s="9"/>
      <c r="G16" s="9"/>
      <c r="H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47</vt:i4>
      </vt:variant>
    </vt:vector>
  </HeadingPairs>
  <TitlesOfParts>
    <vt:vector size="53" baseType="lpstr">
      <vt:lpstr>Sheet1</vt:lpstr>
      <vt:lpstr>Business Model Specification</vt:lpstr>
      <vt:lpstr>Business Model Optimization s,S</vt:lpstr>
      <vt:lpstr>Business Model Optimization dly</vt:lpstr>
      <vt:lpstr>Sheet2</vt:lpstr>
      <vt:lpstr>Scenario Analysis</vt:lpstr>
      <vt:lpstr>'Scenario Analysis'!_01_02_2020</vt:lpstr>
      <vt:lpstr>_01_02_2020</vt:lpstr>
      <vt:lpstr>'Scenario Analysis'!_02_02_2020</vt:lpstr>
      <vt:lpstr>_02_02_2020</vt:lpstr>
      <vt:lpstr>'Scenario Analysis'!_03_02_2020</vt:lpstr>
      <vt:lpstr>_03_02_2020</vt:lpstr>
      <vt:lpstr>'Scenario Analysis'!_04_02_2020</vt:lpstr>
      <vt:lpstr>_04_02_2020</vt:lpstr>
      <vt:lpstr>'Scenario Analysis'!_05_02_2020</vt:lpstr>
      <vt:lpstr>_05_02_2020</vt:lpstr>
      <vt:lpstr>'Scenario Analysis'!_06_02_2020</vt:lpstr>
      <vt:lpstr>_06_02_2020</vt:lpstr>
      <vt:lpstr>'Scenario Analysis'!_07_02_2020</vt:lpstr>
      <vt:lpstr>_07_02_2020</vt:lpstr>
      <vt:lpstr>'Scenario Analysis'!_08_02_2020</vt:lpstr>
      <vt:lpstr>_08_02_2020</vt:lpstr>
      <vt:lpstr>'Scenario Analysis'!_09_02_2020</vt:lpstr>
      <vt:lpstr>_09_02_2020</vt:lpstr>
      <vt:lpstr>'Scenario Analysis'!_10_02_2020</vt:lpstr>
      <vt:lpstr>_10_02_2020</vt:lpstr>
      <vt:lpstr>'Scenario Analysis'!_11_02_2020</vt:lpstr>
      <vt:lpstr>_11_02_2020</vt:lpstr>
      <vt:lpstr>'Scenario Analysis'!_12_02_2020</vt:lpstr>
      <vt:lpstr>_12_02_2020</vt:lpstr>
      <vt:lpstr>'Scenario Analysis'!_13_02_2020</vt:lpstr>
      <vt:lpstr>_13_02_2020</vt:lpstr>
      <vt:lpstr>Action_Feb1</vt:lpstr>
      <vt:lpstr>Cost_Feb1</vt:lpstr>
      <vt:lpstr>'Scenario Analysis'!Date</vt:lpstr>
      <vt:lpstr>Date</vt:lpstr>
      <vt:lpstr>'Scenario Analysis'!Demand__State</vt:lpstr>
      <vt:lpstr>Demand__State</vt:lpstr>
      <vt:lpstr>Demand_Feb1</vt:lpstr>
      <vt:lpstr>Excess_Inventory</vt:lpstr>
      <vt:lpstr>Excess_Inventory_Feb1</vt:lpstr>
      <vt:lpstr>'Scenario Analysis'!Inventory__State</vt:lpstr>
      <vt:lpstr>Inventory__State</vt:lpstr>
      <vt:lpstr>Inventory_cost__per_item</vt:lpstr>
      <vt:lpstr>Inventory_Feb1</vt:lpstr>
      <vt:lpstr>Lower_Threshold</vt:lpstr>
      <vt:lpstr>Order_amount_Feb1</vt:lpstr>
      <vt:lpstr>Order_to</vt:lpstr>
      <vt:lpstr>'Scenario Analysis'!Restocking__Action</vt:lpstr>
      <vt:lpstr>Restocking__Action</vt:lpstr>
      <vt:lpstr>Stockout_Cost__per_item</vt:lpstr>
      <vt:lpstr>Stockout_Feb1</vt:lpstr>
      <vt:lpstr>Stockouts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SEGEV WASSERKRUG</dc:creator>
  <cp:lastModifiedBy>SEGEV WASSERKRUG</cp:lastModifiedBy>
  <dcterms:created xsi:type="dcterms:W3CDTF">2020-03-05T15:48:46Z</dcterms:created>
  <dcterms:modified xsi:type="dcterms:W3CDTF">2020-05-24T16:01:39Z</dcterms:modified>
</cp:coreProperties>
</file>