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workspace\git\optimistic\eco-abstractions\scenoptic_examples\user_stories\"/>
    </mc:Choice>
  </mc:AlternateContent>
  <xr:revisionPtr revIDLastSave="0" documentId="13_ncr:1_{2FE370A3-F5FF-4777-ACB1-0CFDA768B444}" xr6:coauthVersionLast="47" xr6:coauthVersionMax="47" xr10:uidLastSave="{00000000-0000-0000-0000-000000000000}"/>
  <bookViews>
    <workbookView xWindow="11424" yWindow="-1536" windowWidth="23232" windowHeight="12552" firstSheet="1" activeTab="3" xr2:uid="{5DA7F52F-A1D6-4FBF-9D80-0F98BBDB3D95}"/>
  </bookViews>
  <sheets>
    <sheet name="Non-neg self-contained V2" sheetId="8" r:id="rId1"/>
    <sheet name="S&gt;s bool ub=2000 V2" sheetId="10" r:id="rId2"/>
    <sheet name="S&gt;s bool self-contained V2" sheetId="9" r:id="rId3"/>
    <sheet name="&quot;' ' ''S&gt;s! bo&quot;ol''-M" sheetId="11" r:id="rId4"/>
    <sheet name="S&gt;s input M" sheetId="12" r:id="rId5"/>
    <sheet name="S&gt;'s" sheetId="13" r:id="rId6"/>
  </sheets>
  <definedNames>
    <definedName name="solver_adj" localSheetId="0" hidden="1">'Non-neg self-contained V2'!$B$19:$B$20</definedName>
    <definedName name="solver_adj" localSheetId="2" hidden="1">'S&gt;s bool self-contained V2'!$B$19:$B$20</definedName>
    <definedName name="solver_adj" localSheetId="1" hidden="1">'S&gt;s bool ub=2000 V2'!$B$19:$B$20</definedName>
    <definedName name="solver_cvg" localSheetId="0" hidden="1">0.0001</definedName>
    <definedName name="solver_cvg" localSheetId="2" hidden="1">0.0001</definedName>
    <definedName name="solver_cvg" localSheetId="1" hidden="1">0.0001</definedName>
    <definedName name="solver_drv" localSheetId="0" hidden="1">2</definedName>
    <definedName name="solver_drv" localSheetId="2" hidden="1">2</definedName>
    <definedName name="solver_drv" localSheetId="1" hidden="1">2</definedName>
    <definedName name="solver_eng" localSheetId="0" hidden="1">1</definedName>
    <definedName name="solver_eng" localSheetId="2" hidden="1">1</definedName>
    <definedName name="solver_eng" localSheetId="1" hidden="1">1</definedName>
    <definedName name="solver_est" localSheetId="0" hidden="1">1</definedName>
    <definedName name="solver_est" localSheetId="2" hidden="1">1</definedName>
    <definedName name="solver_est" localSheetId="1" hidden="1">1</definedName>
    <definedName name="solver_itr" localSheetId="0" hidden="1">2147483647</definedName>
    <definedName name="solver_itr" localSheetId="2" hidden="1">2147483647</definedName>
    <definedName name="solver_itr" localSheetId="1" hidden="1">2147483647</definedName>
    <definedName name="solver_lhs1" localSheetId="0" hidden="1">'Non-neg self-contained V2'!$B$19:$B$20</definedName>
    <definedName name="solver_lhs1" localSheetId="2" hidden="1">'S&gt;s bool self-contained V2'!$B$19:$B$20</definedName>
    <definedName name="solver_lhs1" localSheetId="1" hidden="1">'S&gt;s bool ub=2000 V2'!$B$19:$B$20</definedName>
    <definedName name="solver_mip" localSheetId="0" hidden="1">2147483647</definedName>
    <definedName name="solver_mip" localSheetId="2" hidden="1">2147483647</definedName>
    <definedName name="solver_mip" localSheetId="1" hidden="1">2147483647</definedName>
    <definedName name="solver_mni" localSheetId="0" hidden="1">30</definedName>
    <definedName name="solver_mni" localSheetId="2" hidden="1">30</definedName>
    <definedName name="solver_mni" localSheetId="1" hidden="1">30</definedName>
    <definedName name="solver_mrt" localSheetId="0" hidden="1">0.075</definedName>
    <definedName name="solver_mrt" localSheetId="2" hidden="1">0.075</definedName>
    <definedName name="solver_mrt" localSheetId="1" hidden="1">0.075</definedName>
    <definedName name="solver_msl" localSheetId="0" hidden="1">2</definedName>
    <definedName name="solver_msl" localSheetId="2" hidden="1">2</definedName>
    <definedName name="solver_msl" localSheetId="1" hidden="1">2</definedName>
    <definedName name="solver_neg" localSheetId="0" hidden="1">1</definedName>
    <definedName name="solver_neg" localSheetId="2" hidden="1">1</definedName>
    <definedName name="solver_neg" localSheetId="1" hidden="1">1</definedName>
    <definedName name="solver_nod" localSheetId="0" hidden="1">2147483647</definedName>
    <definedName name="solver_nod" localSheetId="2" hidden="1">2147483647</definedName>
    <definedName name="solver_nod" localSheetId="1" hidden="1">2147483647</definedName>
    <definedName name="solver_num" localSheetId="0" hidden="1">1</definedName>
    <definedName name="solver_num" localSheetId="2" hidden="1">1</definedName>
    <definedName name="solver_num" localSheetId="1" hidden="1">1</definedName>
    <definedName name="solver_nwt" localSheetId="0" hidden="1">1</definedName>
    <definedName name="solver_nwt" localSheetId="2" hidden="1">1</definedName>
    <definedName name="solver_nwt" localSheetId="1" hidden="1">1</definedName>
    <definedName name="solver_opt" localSheetId="0" hidden="1">'Non-neg self-contained V2'!$E$16</definedName>
    <definedName name="solver_opt" localSheetId="2" hidden="1">'S&gt;s bool self-contained V2'!$E$16</definedName>
    <definedName name="solver_opt" localSheetId="1" hidden="1">'S&gt;s bool ub=2000 V2'!$E$16</definedName>
    <definedName name="solver_pre" localSheetId="0" hidden="1">0.000001</definedName>
    <definedName name="solver_pre" localSheetId="2" hidden="1">0.000001</definedName>
    <definedName name="solver_pre" localSheetId="1" hidden="1">0.000001</definedName>
    <definedName name="solver_rbv" localSheetId="0" hidden="1">2</definedName>
    <definedName name="solver_rbv" localSheetId="2" hidden="1">2</definedName>
    <definedName name="solver_rbv" localSheetId="1" hidden="1">2</definedName>
    <definedName name="solver_rel1" localSheetId="0" hidden="1">4</definedName>
    <definedName name="solver_rel1" localSheetId="2" hidden="1">4</definedName>
    <definedName name="solver_rel1" localSheetId="1" hidden="1">4</definedName>
    <definedName name="solver_rhs1" localSheetId="0" hidden="1">integer</definedName>
    <definedName name="solver_rhs1" localSheetId="2" hidden="1">integer</definedName>
    <definedName name="solver_rhs1" localSheetId="1" hidden="1">integer</definedName>
    <definedName name="solver_rlx" localSheetId="0" hidden="1">2</definedName>
    <definedName name="solver_rlx" localSheetId="2" hidden="1">2</definedName>
    <definedName name="solver_rlx" localSheetId="1" hidden="1">2</definedName>
    <definedName name="solver_rsd" localSheetId="0" hidden="1">0</definedName>
    <definedName name="solver_rsd" localSheetId="2" hidden="1">0</definedName>
    <definedName name="solver_rsd" localSheetId="1" hidden="1">0</definedName>
    <definedName name="solver_scl" localSheetId="0" hidden="1">2</definedName>
    <definedName name="solver_scl" localSheetId="2" hidden="1">2</definedName>
    <definedName name="solver_scl" localSheetId="1" hidden="1">2</definedName>
    <definedName name="solver_sho" localSheetId="0" hidden="1">2</definedName>
    <definedName name="solver_sho" localSheetId="2" hidden="1">2</definedName>
    <definedName name="solver_sho" localSheetId="1" hidden="1">2</definedName>
    <definedName name="solver_ssz" localSheetId="0" hidden="1">100</definedName>
    <definedName name="solver_ssz" localSheetId="2" hidden="1">100</definedName>
    <definedName name="solver_ssz" localSheetId="1" hidden="1">100</definedName>
    <definedName name="solver_tim" localSheetId="0" hidden="1">2147483647</definedName>
    <definedName name="solver_tim" localSheetId="2" hidden="1">2147483647</definedName>
    <definedName name="solver_tim" localSheetId="1" hidden="1">2147483647</definedName>
    <definedName name="solver_tol" localSheetId="0" hidden="1">0.01</definedName>
    <definedName name="solver_tol" localSheetId="2" hidden="1">0.01</definedName>
    <definedName name="solver_tol" localSheetId="1" hidden="1">0.01</definedName>
    <definedName name="solver_typ" localSheetId="0" hidden="1">2</definedName>
    <definedName name="solver_typ" localSheetId="2" hidden="1">2</definedName>
    <definedName name="solver_typ" localSheetId="1" hidden="1">2</definedName>
    <definedName name="solver_val" localSheetId="0" hidden="1">0</definedName>
    <definedName name="solver_val" localSheetId="2" hidden="1">0</definedName>
    <definedName name="solver_val" localSheetId="1" hidden="1">0</definedName>
    <definedName name="solver_ver" localSheetId="0" hidden="1">3</definedName>
    <definedName name="solver_ver" localSheetId="2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1" l="1"/>
  <c r="H3" i="11" l="1"/>
  <c r="B23" i="11"/>
  <c r="H3" i="9"/>
  <c r="D3" i="9" s="1"/>
  <c r="E3" i="11"/>
  <c r="D3" i="11"/>
  <c r="G3" i="11"/>
  <c r="F3" i="11"/>
  <c r="A5" i="1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4" i="11"/>
  <c r="B23" i="10"/>
  <c r="A6" i="10"/>
  <c r="A7" i="10" s="1"/>
  <c r="A8" i="10" s="1"/>
  <c r="A9" i="10" s="1"/>
  <c r="A10" i="10" s="1"/>
  <c r="A11" i="10" s="1"/>
  <c r="A12" i="10" s="1"/>
  <c r="A13" i="10" s="1"/>
  <c r="A14" i="10" s="1"/>
  <c r="A15" i="10" s="1"/>
  <c r="A5" i="10"/>
  <c r="A4" i="10"/>
  <c r="H3" i="10"/>
  <c r="D3" i="10" s="1"/>
  <c r="G3" i="10"/>
  <c r="E3" i="10" s="1"/>
  <c r="F3" i="10"/>
  <c r="B23" i="9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G3" i="9"/>
  <c r="E3" i="9" s="1"/>
  <c r="F3" i="9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H3" i="8"/>
  <c r="D3" i="8" s="1"/>
  <c r="J3" i="8" s="1"/>
  <c r="G3" i="8"/>
  <c r="E3" i="8" s="1"/>
  <c r="F3" i="8"/>
  <c r="C4" i="11" l="1"/>
  <c r="C4" i="10"/>
  <c r="C4" i="9"/>
  <c r="C4" i="8"/>
  <c r="H4" i="11" l="1"/>
  <c r="D4" i="11" s="1"/>
  <c r="G4" i="11"/>
  <c r="E4" i="11" s="1"/>
  <c r="F4" i="11"/>
  <c r="G4" i="10"/>
  <c r="F4" i="10"/>
  <c r="H4" i="10"/>
  <c r="D4" i="10" s="1"/>
  <c r="H4" i="9"/>
  <c r="D4" i="9" s="1"/>
  <c r="G4" i="9"/>
  <c r="F4" i="9"/>
  <c r="H4" i="8"/>
  <c r="D4" i="8" s="1"/>
  <c r="J4" i="8" s="1"/>
  <c r="G4" i="8"/>
  <c r="F4" i="8"/>
  <c r="C5" i="11" l="1"/>
  <c r="E4" i="10"/>
  <c r="C5" i="10"/>
  <c r="E4" i="9"/>
  <c r="C5" i="9"/>
  <c r="E4" i="8"/>
  <c r="C5" i="8"/>
  <c r="H5" i="11" l="1"/>
  <c r="D5" i="11" s="1"/>
  <c r="G5" i="11"/>
  <c r="F5" i="11"/>
  <c r="H5" i="10"/>
  <c r="D5" i="10" s="1"/>
  <c r="G5" i="10"/>
  <c r="F5" i="10"/>
  <c r="F5" i="9"/>
  <c r="H5" i="9"/>
  <c r="D5" i="9" s="1"/>
  <c r="G5" i="9"/>
  <c r="H5" i="8"/>
  <c r="D5" i="8" s="1"/>
  <c r="J5" i="8" s="1"/>
  <c r="G5" i="8"/>
  <c r="F5" i="8"/>
  <c r="C6" i="11" l="1"/>
  <c r="H6" i="11" s="1"/>
  <c r="D6" i="11" s="1"/>
  <c r="E5" i="11"/>
  <c r="E5" i="10"/>
  <c r="C6" i="10"/>
  <c r="E5" i="9"/>
  <c r="C6" i="9"/>
  <c r="E5" i="8"/>
  <c r="C6" i="8"/>
  <c r="F6" i="11" l="1"/>
  <c r="H6" i="10"/>
  <c r="D6" i="10" s="1"/>
  <c r="G6" i="10"/>
  <c r="F6" i="10"/>
  <c r="G6" i="9"/>
  <c r="F6" i="9"/>
  <c r="H6" i="9"/>
  <c r="D6" i="9" s="1"/>
  <c r="H6" i="8"/>
  <c r="D6" i="8" s="1"/>
  <c r="J6" i="8" s="1"/>
  <c r="G6" i="8"/>
  <c r="F6" i="8"/>
  <c r="E6" i="11" l="1"/>
  <c r="C7" i="11"/>
  <c r="H7" i="11" s="1"/>
  <c r="D7" i="11" s="1"/>
  <c r="E6" i="10"/>
  <c r="C7" i="10"/>
  <c r="E6" i="9"/>
  <c r="C7" i="9"/>
  <c r="E6" i="8"/>
  <c r="C7" i="8"/>
  <c r="G7" i="11" l="1"/>
  <c r="F7" i="11"/>
  <c r="H7" i="10"/>
  <c r="D7" i="10" s="1"/>
  <c r="G7" i="10"/>
  <c r="F7" i="10"/>
  <c r="H7" i="9"/>
  <c r="D7" i="9" s="1"/>
  <c r="F7" i="9"/>
  <c r="G7" i="9"/>
  <c r="H7" i="8"/>
  <c r="D7" i="8" s="1"/>
  <c r="J7" i="8" s="1"/>
  <c r="G7" i="8"/>
  <c r="F7" i="8"/>
  <c r="E7" i="11" l="1"/>
  <c r="C8" i="11"/>
  <c r="H8" i="11" s="1"/>
  <c r="G8" i="11"/>
  <c r="D8" i="11"/>
  <c r="C8" i="10"/>
  <c r="E7" i="10"/>
  <c r="E7" i="9"/>
  <c r="C8" i="9"/>
  <c r="E7" i="8"/>
  <c r="C8" i="8"/>
  <c r="F8" i="11" l="1"/>
  <c r="E8" i="11"/>
  <c r="C9" i="11"/>
  <c r="H9" i="11" s="1"/>
  <c r="H8" i="10"/>
  <c r="D8" i="10" s="1"/>
  <c r="G8" i="10"/>
  <c r="F8" i="10"/>
  <c r="G8" i="9"/>
  <c r="F8" i="9"/>
  <c r="H8" i="9"/>
  <c r="D8" i="9" s="1"/>
  <c r="H8" i="8"/>
  <c r="D8" i="8" s="1"/>
  <c r="J8" i="8" s="1"/>
  <c r="G8" i="8"/>
  <c r="F8" i="8"/>
  <c r="F9" i="11" l="1"/>
  <c r="G9" i="11"/>
  <c r="D9" i="11"/>
  <c r="C9" i="10"/>
  <c r="E8" i="10"/>
  <c r="C9" i="9"/>
  <c r="E8" i="9"/>
  <c r="E8" i="8"/>
  <c r="C9" i="8"/>
  <c r="E9" i="11" l="1"/>
  <c r="C10" i="11"/>
  <c r="H10" i="11" s="1"/>
  <c r="H9" i="10"/>
  <c r="D9" i="10" s="1"/>
  <c r="G9" i="10"/>
  <c r="F9" i="10"/>
  <c r="H9" i="9"/>
  <c r="D9" i="9" s="1"/>
  <c r="G9" i="9"/>
  <c r="F9" i="9"/>
  <c r="H9" i="8"/>
  <c r="D9" i="8" s="1"/>
  <c r="J9" i="8" s="1"/>
  <c r="G9" i="8"/>
  <c r="F9" i="8"/>
  <c r="F10" i="11" l="1"/>
  <c r="G10" i="11"/>
  <c r="D10" i="11"/>
  <c r="C10" i="10"/>
  <c r="E9" i="10"/>
  <c r="C10" i="9"/>
  <c r="E9" i="9"/>
  <c r="E9" i="8"/>
  <c r="C10" i="8"/>
  <c r="E10" i="11" l="1"/>
  <c r="C11" i="11"/>
  <c r="H11" i="11" s="1"/>
  <c r="F10" i="10"/>
  <c r="H10" i="10"/>
  <c r="D10" i="10" s="1"/>
  <c r="G10" i="10"/>
  <c r="H10" i="9"/>
  <c r="D10" i="9" s="1"/>
  <c r="G10" i="9"/>
  <c r="F10" i="9"/>
  <c r="H10" i="8"/>
  <c r="D10" i="8" s="1"/>
  <c r="J10" i="8" s="1"/>
  <c r="G10" i="8"/>
  <c r="F10" i="8"/>
  <c r="F11" i="11" l="1"/>
  <c r="G11" i="11"/>
  <c r="D11" i="11"/>
  <c r="E10" i="10"/>
  <c r="C11" i="10"/>
  <c r="C11" i="9"/>
  <c r="E10" i="9"/>
  <c r="E10" i="8"/>
  <c r="C11" i="8"/>
  <c r="E11" i="11" l="1"/>
  <c r="C12" i="11"/>
  <c r="H12" i="11" s="1"/>
  <c r="F11" i="10"/>
  <c r="H11" i="10"/>
  <c r="D11" i="10" s="1"/>
  <c r="G11" i="10"/>
  <c r="G11" i="9"/>
  <c r="H11" i="9"/>
  <c r="D11" i="9" s="1"/>
  <c r="F11" i="9"/>
  <c r="H11" i="8"/>
  <c r="D11" i="8" s="1"/>
  <c r="J11" i="8" s="1"/>
  <c r="G11" i="8"/>
  <c r="F11" i="8"/>
  <c r="F12" i="11" l="1"/>
  <c r="G12" i="11"/>
  <c r="D12" i="11"/>
  <c r="E11" i="10"/>
  <c r="C12" i="10"/>
  <c r="C12" i="9"/>
  <c r="E11" i="9"/>
  <c r="E11" i="8"/>
  <c r="C12" i="8"/>
  <c r="E12" i="11" l="1"/>
  <c r="C13" i="11"/>
  <c r="H13" i="11" s="1"/>
  <c r="G12" i="10"/>
  <c r="F12" i="10"/>
  <c r="H12" i="10"/>
  <c r="D12" i="10" s="1"/>
  <c r="G12" i="9"/>
  <c r="F12" i="9"/>
  <c r="H12" i="9"/>
  <c r="D12" i="9" s="1"/>
  <c r="H12" i="8"/>
  <c r="D12" i="8" s="1"/>
  <c r="J12" i="8" s="1"/>
  <c r="G12" i="8"/>
  <c r="F12" i="8"/>
  <c r="F13" i="11" l="1"/>
  <c r="G13" i="11"/>
  <c r="D13" i="11"/>
  <c r="E12" i="10"/>
  <c r="C13" i="10"/>
  <c r="E12" i="9"/>
  <c r="C13" i="9"/>
  <c r="E12" i="8"/>
  <c r="C13" i="8"/>
  <c r="E13" i="11" l="1"/>
  <c r="C14" i="11"/>
  <c r="H14" i="11" s="1"/>
  <c r="H13" i="10"/>
  <c r="D13" i="10" s="1"/>
  <c r="G13" i="10"/>
  <c r="F13" i="10"/>
  <c r="F13" i="9"/>
  <c r="H13" i="9"/>
  <c r="D13" i="9" s="1"/>
  <c r="G13" i="9"/>
  <c r="H13" i="8"/>
  <c r="D13" i="8" s="1"/>
  <c r="J13" i="8" s="1"/>
  <c r="G13" i="8"/>
  <c r="F13" i="8"/>
  <c r="F14" i="11" l="1"/>
  <c r="G14" i="11"/>
  <c r="D14" i="11"/>
  <c r="E13" i="10"/>
  <c r="C14" i="10"/>
  <c r="E13" i="9"/>
  <c r="C14" i="9"/>
  <c r="E13" i="8"/>
  <c r="C14" i="8"/>
  <c r="E14" i="11" l="1"/>
  <c r="C15" i="11"/>
  <c r="H15" i="11" s="1"/>
  <c r="H14" i="10"/>
  <c r="D14" i="10" s="1"/>
  <c r="G14" i="10"/>
  <c r="F14" i="10"/>
  <c r="G14" i="9"/>
  <c r="F14" i="9"/>
  <c r="H14" i="9"/>
  <c r="D14" i="9" s="1"/>
  <c r="H14" i="8"/>
  <c r="D14" i="8" s="1"/>
  <c r="J14" i="8" s="1"/>
  <c r="G14" i="8"/>
  <c r="F14" i="8"/>
  <c r="F15" i="11" l="1"/>
  <c r="G15" i="11"/>
  <c r="H24" i="13" s="1"/>
  <c r="D15" i="11"/>
  <c r="E14" i="10"/>
  <c r="C15" i="10"/>
  <c r="E14" i="9"/>
  <c r="C15" i="9"/>
  <c r="E14" i="8"/>
  <c r="C15" i="8"/>
  <c r="E15" i="11" l="1"/>
  <c r="E16" i="11" s="1"/>
  <c r="H15" i="10"/>
  <c r="D15" i="10" s="1"/>
  <c r="G15" i="10"/>
  <c r="F15" i="10"/>
  <c r="H15" i="9"/>
  <c r="D15" i="9" s="1"/>
  <c r="F15" i="9"/>
  <c r="G15" i="9"/>
  <c r="H15" i="8"/>
  <c r="D15" i="8" s="1"/>
  <c r="J15" i="8" s="1"/>
  <c r="J16" i="8" s="1"/>
  <c r="G15" i="8"/>
  <c r="F15" i="8"/>
  <c r="E15" i="10" l="1"/>
  <c r="E16" i="10" s="1"/>
  <c r="E15" i="9"/>
  <c r="E16" i="9" s="1"/>
  <c r="E15" i="8"/>
  <c r="E16" i="8" s="1"/>
</calcChain>
</file>

<file path=xl/sharedStrings.xml><?xml version="1.0" encoding="utf-8"?>
<sst xmlns="http://schemas.openxmlformats.org/spreadsheetml/2006/main" count="159" uniqueCount="41">
  <si>
    <t>Inventory cost (per item)</t>
  </si>
  <si>
    <t>Stockout Cost (per item)</t>
  </si>
  <si>
    <t>Date</t>
  </si>
  <si>
    <t>Demand (State)</t>
  </si>
  <si>
    <t>Inventory (State)</t>
  </si>
  <si>
    <t>Restocking (Action)</t>
  </si>
  <si>
    <t>Cost (Reward)</t>
  </si>
  <si>
    <t>Stockouts</t>
  </si>
  <si>
    <t>Excess Inventory</t>
  </si>
  <si>
    <t>Order amount</t>
  </si>
  <si>
    <t>s</t>
  </si>
  <si>
    <t>S</t>
  </si>
  <si>
    <t>Constraints</t>
  </si>
  <si>
    <t>S&gt;=s</t>
  </si>
  <si>
    <t>Non-negativity constraints</t>
  </si>
  <si>
    <t>Scenoptic</t>
  </si>
  <si>
    <t>Objectives</t>
  </si>
  <si>
    <t>$E$16</t>
  </si>
  <si>
    <t>$J$3:J15</t>
  </si>
  <si>
    <t>Types</t>
  </si>
  <si>
    <t>B18</t>
  </si>
  <si>
    <t>int</t>
  </si>
  <si>
    <t>D18</t>
  </si>
  <si>
    <t>E3:E16</t>
  </si>
  <si>
    <t>b19</t>
  </si>
  <si>
    <t>b20</t>
  </si>
  <si>
    <t>Parameters</t>
  </si>
  <si>
    <t>B23</t>
  </si>
  <si>
    <t>b3:h15</t>
  </si>
  <si>
    <t>min</t>
  </si>
  <si>
    <t>max</t>
  </si>
  <si>
    <t>E3:E15</t>
  </si>
  <si>
    <t>Objective</t>
  </si>
  <si>
    <t>Constraint</t>
  </si>
  <si>
    <t>int+</t>
  </si>
  <si>
    <t>-</t>
  </si>
  <si>
    <t>C3:h15</t>
  </si>
  <si>
    <t>S&gt;s input M'!B18</t>
  </si>
  <si>
    <t>S&gt;s input M!B3:B15</t>
  </si>
  <si>
    <t>S&gt;'s!b20</t>
  </si>
  <si>
    <t>S&gt;'s'!B19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</si>
</sst>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.5"/>
      <color rgb="FF00B8B8"/>
      <name val="Source Code Pro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2" borderId="0" xfId="0" applyFill="1"/>
    <xf numFmtId="0" fontId="1" fillId="0" borderId="0" xfId="0" applyFont="1" applyAlignment="1">
      <alignment vertical="center"/>
    </xf>
    <xf numFmtId="0" fontId="1" fillId="0" borderId="0" xfId="0" quotePrefix="1" applyFont="1" applyAlignment="1">
      <alignment vertic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216F4-BE3A-4128-A763-09502E7E02E2}">
  <sheetPr codeName="Sheet7"/>
  <dimension ref="A1:S20"/>
  <sheetViews>
    <sheetView topLeftCell="D1" workbookViewId="0">
      <selection activeCell="R6" sqref="R6:S7"/>
    </sheetView>
  </sheetViews>
  <sheetFormatPr defaultColWidth="8.85546875" defaultRowHeight="15" x14ac:dyDescent="0.25"/>
  <cols>
    <col min="1" max="1" width="20.28515625" bestFit="1" customWidth="1"/>
    <col min="2" max="2" width="13.140625" bestFit="1" customWidth="1"/>
    <col min="3" max="3" width="20" bestFit="1" customWidth="1"/>
    <col min="4" max="4" width="16" bestFit="1" customWidth="1"/>
    <col min="5" max="5" width="11.85546875" bestFit="1" customWidth="1"/>
    <col min="6" max="6" width="8.28515625" bestFit="1" customWidth="1"/>
    <col min="7" max="7" width="13.7109375" bestFit="1" customWidth="1"/>
    <col min="8" max="8" width="11.85546875" bestFit="1" customWidth="1"/>
    <col min="15" max="15" width="11.140625" bestFit="1" customWidth="1"/>
    <col min="16" max="16" width="11.85546875" customWidth="1"/>
  </cols>
  <sheetData>
    <row r="1" spans="1:19" x14ac:dyDescent="0.25">
      <c r="A1" t="s">
        <v>0</v>
      </c>
      <c r="B1">
        <v>1</v>
      </c>
      <c r="C1" t="s">
        <v>1</v>
      </c>
      <c r="D1">
        <v>5</v>
      </c>
      <c r="J1" t="s">
        <v>14</v>
      </c>
      <c r="O1" t="s">
        <v>15</v>
      </c>
    </row>
    <row r="2" spans="1:19" x14ac:dyDescent="0.25">
      <c r="A2" t="s">
        <v>2</v>
      </c>
      <c r="B2" t="s">
        <v>3</v>
      </c>
      <c r="C2" t="s">
        <v>4</v>
      </c>
      <c r="D2" s="2" t="s">
        <v>5</v>
      </c>
      <c r="E2" s="2" t="s">
        <v>6</v>
      </c>
      <c r="F2" t="s">
        <v>7</v>
      </c>
      <c r="G2" t="s">
        <v>8</v>
      </c>
      <c r="H2" t="s">
        <v>9</v>
      </c>
      <c r="O2" t="s">
        <v>35</v>
      </c>
      <c r="P2" s="3"/>
    </row>
    <row r="3" spans="1:19" x14ac:dyDescent="0.25">
      <c r="A3" s="1">
        <v>43862</v>
      </c>
      <c r="B3">
        <v>500</v>
      </c>
      <c r="C3">
        <v>1000</v>
      </c>
      <c r="D3" s="2">
        <f t="shared" ref="D3:D15" si="0">H3</f>
        <v>0</v>
      </c>
      <c r="E3" s="2">
        <f t="shared" ref="E3:E15" si="1">G3*$B$18+$D$18*F3</f>
        <v>500</v>
      </c>
      <c r="F3">
        <f t="shared" ref="F3:F15" si="2">MAX(0,B3-C3)</f>
        <v>0</v>
      </c>
      <c r="G3">
        <f t="shared" ref="G3:G15" si="3">MAX(C3-B3,0)</f>
        <v>500</v>
      </c>
      <c r="H3">
        <f t="shared" ref="H3:H15" si="4">IF(C3&lt;$B$19,$B$20-C3,0)</f>
        <v>0</v>
      </c>
      <c r="J3">
        <f>MIN(D3,0)</f>
        <v>0</v>
      </c>
      <c r="O3" t="s">
        <v>35</v>
      </c>
    </row>
    <row r="4" spans="1:19" x14ac:dyDescent="0.25">
      <c r="A4" s="1">
        <f t="shared" ref="A4:A15" si="5">A3+1</f>
        <v>43863</v>
      </c>
      <c r="B4">
        <v>300</v>
      </c>
      <c r="C4">
        <f t="shared" ref="C4:C15" si="6">G3+D3</f>
        <v>500</v>
      </c>
      <c r="D4" s="2">
        <f t="shared" si="0"/>
        <v>0</v>
      </c>
      <c r="E4" s="2">
        <f t="shared" si="1"/>
        <v>200</v>
      </c>
      <c r="F4">
        <f t="shared" si="2"/>
        <v>0</v>
      </c>
      <c r="G4">
        <f t="shared" si="3"/>
        <v>200</v>
      </c>
      <c r="H4">
        <f t="shared" si="4"/>
        <v>0</v>
      </c>
      <c r="J4">
        <f t="shared" ref="J4:J15" si="7">MIN(D4,0)</f>
        <v>0</v>
      </c>
      <c r="O4" t="s">
        <v>16</v>
      </c>
      <c r="P4" s="3" t="s">
        <v>17</v>
      </c>
      <c r="Q4">
        <v>0</v>
      </c>
      <c r="R4" t="s">
        <v>29</v>
      </c>
      <c r="S4" t="s">
        <v>21</v>
      </c>
    </row>
    <row r="5" spans="1:19" x14ac:dyDescent="0.25">
      <c r="A5" s="1">
        <f t="shared" si="5"/>
        <v>43864</v>
      </c>
      <c r="B5">
        <v>200</v>
      </c>
      <c r="C5">
        <f t="shared" si="6"/>
        <v>200</v>
      </c>
      <c r="D5" s="2">
        <f t="shared" si="0"/>
        <v>-195</v>
      </c>
      <c r="E5" s="2">
        <f t="shared" si="1"/>
        <v>0</v>
      </c>
      <c r="F5">
        <f t="shared" si="2"/>
        <v>0</v>
      </c>
      <c r="G5">
        <f t="shared" si="3"/>
        <v>0</v>
      </c>
      <c r="H5">
        <f t="shared" si="4"/>
        <v>-195</v>
      </c>
      <c r="J5">
        <f t="shared" si="7"/>
        <v>-195</v>
      </c>
      <c r="P5" s="3" t="s">
        <v>18</v>
      </c>
      <c r="Q5">
        <v>1</v>
      </c>
      <c r="R5" t="s">
        <v>30</v>
      </c>
      <c r="S5" t="s">
        <v>21</v>
      </c>
    </row>
    <row r="6" spans="1:19" x14ac:dyDescent="0.25">
      <c r="A6" s="1">
        <f t="shared" si="5"/>
        <v>43865</v>
      </c>
      <c r="B6">
        <v>600</v>
      </c>
      <c r="C6">
        <f t="shared" si="6"/>
        <v>-195</v>
      </c>
      <c r="D6" s="2">
        <f t="shared" si="0"/>
        <v>200</v>
      </c>
      <c r="E6" s="2">
        <f t="shared" si="1"/>
        <v>3975</v>
      </c>
      <c r="F6">
        <f t="shared" si="2"/>
        <v>795</v>
      </c>
      <c r="G6">
        <f t="shared" si="3"/>
        <v>0</v>
      </c>
      <c r="H6">
        <f t="shared" si="4"/>
        <v>200</v>
      </c>
      <c r="J6">
        <f t="shared" si="7"/>
        <v>0</v>
      </c>
      <c r="O6" t="s">
        <v>26</v>
      </c>
      <c r="P6" s="3" t="s">
        <v>24</v>
      </c>
      <c r="Q6" t="s">
        <v>21</v>
      </c>
      <c r="R6">
        <v>1</v>
      </c>
      <c r="S6">
        <v>1500</v>
      </c>
    </row>
    <row r="7" spans="1:19" x14ac:dyDescent="0.25">
      <c r="A7" s="1">
        <f t="shared" si="5"/>
        <v>43866</v>
      </c>
      <c r="B7">
        <v>700</v>
      </c>
      <c r="C7">
        <f t="shared" si="6"/>
        <v>200</v>
      </c>
      <c r="D7" s="2">
        <f t="shared" si="0"/>
        <v>-195</v>
      </c>
      <c r="E7" s="2">
        <f t="shared" si="1"/>
        <v>2500</v>
      </c>
      <c r="F7">
        <f t="shared" si="2"/>
        <v>500</v>
      </c>
      <c r="G7">
        <f t="shared" si="3"/>
        <v>0</v>
      </c>
      <c r="H7">
        <f t="shared" si="4"/>
        <v>-195</v>
      </c>
      <c r="J7">
        <f t="shared" si="7"/>
        <v>-195</v>
      </c>
      <c r="P7" s="3" t="s">
        <v>25</v>
      </c>
      <c r="Q7" t="s">
        <v>21</v>
      </c>
      <c r="R7">
        <v>1</v>
      </c>
      <c r="S7">
        <v>2000</v>
      </c>
    </row>
    <row r="8" spans="1:19" x14ac:dyDescent="0.25">
      <c r="A8" s="1">
        <f t="shared" si="5"/>
        <v>43867</v>
      </c>
      <c r="B8">
        <v>100</v>
      </c>
      <c r="C8">
        <f t="shared" si="6"/>
        <v>-195</v>
      </c>
      <c r="D8" s="2">
        <f t="shared" si="0"/>
        <v>200</v>
      </c>
      <c r="E8" s="2">
        <f t="shared" si="1"/>
        <v>1475</v>
      </c>
      <c r="F8">
        <f t="shared" si="2"/>
        <v>295</v>
      </c>
      <c r="G8">
        <f t="shared" si="3"/>
        <v>0</v>
      </c>
      <c r="H8">
        <f t="shared" si="4"/>
        <v>200</v>
      </c>
      <c r="J8">
        <f t="shared" si="7"/>
        <v>0</v>
      </c>
      <c r="O8" t="s">
        <v>19</v>
      </c>
      <c r="P8" s="3" t="s">
        <v>20</v>
      </c>
      <c r="Q8" t="s">
        <v>21</v>
      </c>
    </row>
    <row r="9" spans="1:19" x14ac:dyDescent="0.25">
      <c r="A9" s="1">
        <f t="shared" si="5"/>
        <v>43868</v>
      </c>
      <c r="B9">
        <v>200</v>
      </c>
      <c r="C9">
        <f t="shared" si="6"/>
        <v>200</v>
      </c>
      <c r="D9" s="2">
        <f t="shared" si="0"/>
        <v>-195</v>
      </c>
      <c r="E9" s="2">
        <f t="shared" si="1"/>
        <v>0</v>
      </c>
      <c r="F9">
        <f t="shared" si="2"/>
        <v>0</v>
      </c>
      <c r="G9">
        <f t="shared" si="3"/>
        <v>0</v>
      </c>
      <c r="H9">
        <f t="shared" si="4"/>
        <v>-195</v>
      </c>
      <c r="J9">
        <f t="shared" si="7"/>
        <v>-195</v>
      </c>
      <c r="P9" s="3" t="s">
        <v>22</v>
      </c>
      <c r="Q9" t="s">
        <v>21</v>
      </c>
    </row>
    <row r="10" spans="1:19" x14ac:dyDescent="0.25">
      <c r="A10" s="1">
        <f t="shared" si="5"/>
        <v>43869</v>
      </c>
      <c r="B10">
        <v>100</v>
      </c>
      <c r="C10">
        <f t="shared" si="6"/>
        <v>-195</v>
      </c>
      <c r="D10" s="2">
        <f t="shared" si="0"/>
        <v>200</v>
      </c>
      <c r="E10" s="2">
        <f t="shared" si="1"/>
        <v>1475</v>
      </c>
      <c r="F10">
        <f t="shared" si="2"/>
        <v>295</v>
      </c>
      <c r="G10">
        <f t="shared" si="3"/>
        <v>0</v>
      </c>
      <c r="H10">
        <f t="shared" si="4"/>
        <v>200</v>
      </c>
      <c r="J10">
        <f t="shared" si="7"/>
        <v>0</v>
      </c>
      <c r="P10" s="3" t="s">
        <v>31</v>
      </c>
      <c r="Q10" t="s">
        <v>21</v>
      </c>
    </row>
    <row r="11" spans="1:19" x14ac:dyDescent="0.25">
      <c r="A11" s="1">
        <f t="shared" si="5"/>
        <v>43870</v>
      </c>
      <c r="B11">
        <v>300</v>
      </c>
      <c r="C11">
        <f t="shared" si="6"/>
        <v>200</v>
      </c>
      <c r="D11" s="2">
        <f t="shared" si="0"/>
        <v>-195</v>
      </c>
      <c r="E11" s="2">
        <f t="shared" si="1"/>
        <v>500</v>
      </c>
      <c r="F11">
        <f t="shared" si="2"/>
        <v>100</v>
      </c>
      <c r="G11">
        <f t="shared" si="3"/>
        <v>0</v>
      </c>
      <c r="H11">
        <f t="shared" si="4"/>
        <v>-195</v>
      </c>
      <c r="J11">
        <f t="shared" si="7"/>
        <v>-195</v>
      </c>
      <c r="P11" s="3" t="s">
        <v>28</v>
      </c>
      <c r="Q11" t="s">
        <v>21</v>
      </c>
    </row>
    <row r="12" spans="1:19" x14ac:dyDescent="0.25">
      <c r="A12" s="1">
        <f t="shared" si="5"/>
        <v>43871</v>
      </c>
      <c r="B12">
        <v>400</v>
      </c>
      <c r="C12">
        <f t="shared" si="6"/>
        <v>-195</v>
      </c>
      <c r="D12" s="2">
        <f t="shared" si="0"/>
        <v>200</v>
      </c>
      <c r="E12" s="2">
        <f t="shared" si="1"/>
        <v>2975</v>
      </c>
      <c r="F12">
        <f t="shared" si="2"/>
        <v>595</v>
      </c>
      <c r="G12">
        <f t="shared" si="3"/>
        <v>0</v>
      </c>
      <c r="H12">
        <f t="shared" si="4"/>
        <v>200</v>
      </c>
      <c r="J12">
        <f t="shared" si="7"/>
        <v>0</v>
      </c>
      <c r="P12" s="3"/>
    </row>
    <row r="13" spans="1:19" x14ac:dyDescent="0.25">
      <c r="A13" s="1">
        <f t="shared" si="5"/>
        <v>43872</v>
      </c>
      <c r="B13">
        <v>500</v>
      </c>
      <c r="C13">
        <f t="shared" si="6"/>
        <v>200</v>
      </c>
      <c r="D13" s="2">
        <f t="shared" si="0"/>
        <v>-195</v>
      </c>
      <c r="E13" s="2">
        <f t="shared" si="1"/>
        <v>1500</v>
      </c>
      <c r="F13">
        <f t="shared" si="2"/>
        <v>300</v>
      </c>
      <c r="G13">
        <f t="shared" si="3"/>
        <v>0</v>
      </c>
      <c r="H13">
        <f t="shared" si="4"/>
        <v>-195</v>
      </c>
      <c r="J13">
        <f t="shared" si="7"/>
        <v>-195</v>
      </c>
    </row>
    <row r="14" spans="1:19" x14ac:dyDescent="0.25">
      <c r="A14" s="1">
        <f t="shared" si="5"/>
        <v>43873</v>
      </c>
      <c r="B14">
        <v>100</v>
      </c>
      <c r="C14">
        <f t="shared" si="6"/>
        <v>-195</v>
      </c>
      <c r="D14" s="2">
        <f t="shared" si="0"/>
        <v>200</v>
      </c>
      <c r="E14" s="2">
        <f t="shared" si="1"/>
        <v>1475</v>
      </c>
      <c r="F14">
        <f t="shared" si="2"/>
        <v>295</v>
      </c>
      <c r="G14">
        <f t="shared" si="3"/>
        <v>0</v>
      </c>
      <c r="H14">
        <f t="shared" si="4"/>
        <v>200</v>
      </c>
      <c r="J14">
        <f t="shared" si="7"/>
        <v>0</v>
      </c>
    </row>
    <row r="15" spans="1:19" x14ac:dyDescent="0.25">
      <c r="A15" s="1">
        <f t="shared" si="5"/>
        <v>43874</v>
      </c>
      <c r="B15">
        <v>50</v>
      </c>
      <c r="C15">
        <f t="shared" si="6"/>
        <v>200</v>
      </c>
      <c r="D15" s="2">
        <f t="shared" si="0"/>
        <v>-195</v>
      </c>
      <c r="E15" s="2">
        <f t="shared" si="1"/>
        <v>150</v>
      </c>
      <c r="F15">
        <f t="shared" si="2"/>
        <v>0</v>
      </c>
      <c r="G15">
        <f t="shared" si="3"/>
        <v>150</v>
      </c>
      <c r="H15">
        <f t="shared" si="4"/>
        <v>-195</v>
      </c>
      <c r="J15">
        <f t="shared" si="7"/>
        <v>-195</v>
      </c>
    </row>
    <row r="16" spans="1:19" x14ac:dyDescent="0.25">
      <c r="E16" s="2">
        <f>SUM(E3:E15)</f>
        <v>16725</v>
      </c>
      <c r="J16">
        <f>SUM(J3:J15)</f>
        <v>-1170</v>
      </c>
    </row>
    <row r="18" spans="1:4" x14ac:dyDescent="0.25">
      <c r="A18" t="s">
        <v>0</v>
      </c>
      <c r="B18">
        <v>1</v>
      </c>
      <c r="C18" t="s">
        <v>1</v>
      </c>
      <c r="D18">
        <v>5</v>
      </c>
    </row>
    <row r="19" spans="1:4" x14ac:dyDescent="0.25">
      <c r="A19" t="s">
        <v>10</v>
      </c>
      <c r="B19">
        <v>498</v>
      </c>
    </row>
    <row r="20" spans="1:4" x14ac:dyDescent="0.25">
      <c r="A20" t="s">
        <v>11</v>
      </c>
      <c r="B20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806B9-B02D-47B5-B4C7-0A2E70A72C37}">
  <sheetPr codeName="Sheet9"/>
  <dimension ref="A1:R23"/>
  <sheetViews>
    <sheetView workbookViewId="0">
      <selection activeCell="M16" sqref="M16"/>
    </sheetView>
  </sheetViews>
  <sheetFormatPr defaultColWidth="8.85546875" defaultRowHeight="15" x14ac:dyDescent="0.25"/>
  <cols>
    <col min="1" max="1" width="20.28515625" bestFit="1" customWidth="1"/>
    <col min="2" max="2" width="13.140625" bestFit="1" customWidth="1"/>
    <col min="3" max="3" width="20" bestFit="1" customWidth="1"/>
    <col min="4" max="4" width="16" bestFit="1" customWidth="1"/>
    <col min="5" max="5" width="11.85546875" bestFit="1" customWidth="1"/>
    <col min="6" max="6" width="8.28515625" bestFit="1" customWidth="1"/>
    <col min="7" max="7" width="13.7109375" bestFit="1" customWidth="1"/>
    <col min="8" max="8" width="11.85546875" bestFit="1" customWidth="1"/>
    <col min="14" max="14" width="11.140625" bestFit="1" customWidth="1"/>
  </cols>
  <sheetData>
    <row r="1" spans="1:18" x14ac:dyDescent="0.25">
      <c r="A1" t="s">
        <v>0</v>
      </c>
      <c r="B1">
        <v>1</v>
      </c>
      <c r="C1" t="s">
        <v>1</v>
      </c>
      <c r="D1">
        <v>5</v>
      </c>
      <c r="N1" t="s">
        <v>15</v>
      </c>
    </row>
    <row r="2" spans="1:18" x14ac:dyDescent="0.25">
      <c r="A2" t="s">
        <v>2</v>
      </c>
      <c r="B2" t="s">
        <v>3</v>
      </c>
      <c r="C2" t="s">
        <v>4</v>
      </c>
      <c r="D2" s="2" t="s">
        <v>5</v>
      </c>
      <c r="E2" s="2" t="s">
        <v>6</v>
      </c>
      <c r="F2" t="s">
        <v>7</v>
      </c>
      <c r="G2" t="s">
        <v>8</v>
      </c>
      <c r="H2" t="s">
        <v>9</v>
      </c>
      <c r="N2" t="s">
        <v>35</v>
      </c>
      <c r="O2" s="3"/>
    </row>
    <row r="3" spans="1:18" x14ac:dyDescent="0.25">
      <c r="A3" s="1">
        <v>43862</v>
      </c>
      <c r="B3">
        <v>500</v>
      </c>
      <c r="C3">
        <v>1000</v>
      </c>
      <c r="D3" s="2">
        <f t="shared" ref="D3:D15" si="0">H3</f>
        <v>0</v>
      </c>
      <c r="E3" s="2">
        <f t="shared" ref="E3:E15" si="1">G3*$B$18+$D$18*F3</f>
        <v>500</v>
      </c>
      <c r="F3">
        <f t="shared" ref="F3:F15" si="2">MAX(0,B3-C3)</f>
        <v>0</v>
      </c>
      <c r="G3">
        <f t="shared" ref="G3:G15" si="3">MAX(C3-B3,0)</f>
        <v>500</v>
      </c>
      <c r="H3">
        <f t="shared" ref="H3:H15" si="4">IF(C3&lt;$B$19,$B$20-C3,0)</f>
        <v>0</v>
      </c>
      <c r="N3" t="s">
        <v>35</v>
      </c>
    </row>
    <row r="4" spans="1:18" x14ac:dyDescent="0.25">
      <c r="A4" s="1">
        <f t="shared" ref="A4:A15" si="5">A3+1</f>
        <v>43863</v>
      </c>
      <c r="B4">
        <v>300</v>
      </c>
      <c r="C4">
        <f t="shared" ref="C4:C15" si="6">G3+D3</f>
        <v>500</v>
      </c>
      <c r="D4" s="2">
        <f t="shared" si="0"/>
        <v>0</v>
      </c>
      <c r="E4" s="2">
        <f t="shared" si="1"/>
        <v>200</v>
      </c>
      <c r="F4">
        <f t="shared" si="2"/>
        <v>0</v>
      </c>
      <c r="G4">
        <f t="shared" si="3"/>
        <v>200</v>
      </c>
      <c r="H4">
        <f t="shared" si="4"/>
        <v>0</v>
      </c>
      <c r="N4" t="s">
        <v>32</v>
      </c>
      <c r="O4" s="3" t="s">
        <v>17</v>
      </c>
      <c r="P4" t="s">
        <v>29</v>
      </c>
      <c r="Q4" t="s">
        <v>21</v>
      </c>
    </row>
    <row r="5" spans="1:18" x14ac:dyDescent="0.25">
      <c r="A5" s="1">
        <f t="shared" si="5"/>
        <v>43864</v>
      </c>
      <c r="B5">
        <v>200</v>
      </c>
      <c r="C5">
        <f t="shared" si="6"/>
        <v>200</v>
      </c>
      <c r="D5" s="2">
        <f t="shared" si="0"/>
        <v>1098</v>
      </c>
      <c r="E5" s="2">
        <f t="shared" si="1"/>
        <v>0</v>
      </c>
      <c r="F5">
        <f t="shared" si="2"/>
        <v>0</v>
      </c>
      <c r="G5">
        <f t="shared" si="3"/>
        <v>0</v>
      </c>
      <c r="H5">
        <f t="shared" si="4"/>
        <v>1098</v>
      </c>
      <c r="O5" s="3" t="s">
        <v>27</v>
      </c>
      <c r="P5">
        <v>1</v>
      </c>
      <c r="Q5" t="s">
        <v>29</v>
      </c>
      <c r="R5" t="s">
        <v>21</v>
      </c>
    </row>
    <row r="6" spans="1:18" x14ac:dyDescent="0.25">
      <c r="A6" s="1">
        <f t="shared" si="5"/>
        <v>43865</v>
      </c>
      <c r="B6">
        <v>600</v>
      </c>
      <c r="C6">
        <f t="shared" si="6"/>
        <v>1098</v>
      </c>
      <c r="D6" s="2">
        <f t="shared" si="0"/>
        <v>0</v>
      </c>
      <c r="E6" s="2">
        <f t="shared" si="1"/>
        <v>498</v>
      </c>
      <c r="F6">
        <f t="shared" si="2"/>
        <v>0</v>
      </c>
      <c r="G6">
        <f t="shared" si="3"/>
        <v>498</v>
      </c>
      <c r="H6">
        <f t="shared" si="4"/>
        <v>0</v>
      </c>
      <c r="N6" t="s">
        <v>19</v>
      </c>
      <c r="O6" s="3" t="s">
        <v>20</v>
      </c>
      <c r="P6" t="s">
        <v>34</v>
      </c>
    </row>
    <row r="7" spans="1:18" x14ac:dyDescent="0.25">
      <c r="A7" s="1">
        <f t="shared" si="5"/>
        <v>43866</v>
      </c>
      <c r="B7">
        <v>700</v>
      </c>
      <c r="C7">
        <f t="shared" si="6"/>
        <v>498</v>
      </c>
      <c r="D7" s="2">
        <f t="shared" si="0"/>
        <v>800</v>
      </c>
      <c r="E7" s="2">
        <f t="shared" si="1"/>
        <v>1010</v>
      </c>
      <c r="F7">
        <f t="shared" si="2"/>
        <v>202</v>
      </c>
      <c r="G7">
        <f t="shared" si="3"/>
        <v>0</v>
      </c>
      <c r="H7">
        <f t="shared" si="4"/>
        <v>800</v>
      </c>
      <c r="O7" s="3" t="s">
        <v>22</v>
      </c>
      <c r="P7" t="s">
        <v>34</v>
      </c>
    </row>
    <row r="8" spans="1:18" x14ac:dyDescent="0.25">
      <c r="A8" s="1">
        <f t="shared" si="5"/>
        <v>43867</v>
      </c>
      <c r="B8">
        <v>100</v>
      </c>
      <c r="C8">
        <f t="shared" si="6"/>
        <v>800</v>
      </c>
      <c r="D8" s="2">
        <f t="shared" si="0"/>
        <v>0</v>
      </c>
      <c r="E8" s="2">
        <f t="shared" si="1"/>
        <v>700</v>
      </c>
      <c r="F8">
        <f t="shared" si="2"/>
        <v>0</v>
      </c>
      <c r="G8">
        <f t="shared" si="3"/>
        <v>700</v>
      </c>
      <c r="H8">
        <f t="shared" si="4"/>
        <v>0</v>
      </c>
      <c r="O8" s="3" t="s">
        <v>23</v>
      </c>
      <c r="P8" t="s">
        <v>34</v>
      </c>
    </row>
    <row r="9" spans="1:18" x14ac:dyDescent="0.25">
      <c r="A9" s="1">
        <f t="shared" si="5"/>
        <v>43868</v>
      </c>
      <c r="B9">
        <v>200</v>
      </c>
      <c r="C9">
        <f t="shared" si="6"/>
        <v>700</v>
      </c>
      <c r="D9" s="2">
        <f t="shared" si="0"/>
        <v>0</v>
      </c>
      <c r="E9" s="2">
        <f t="shared" si="1"/>
        <v>500</v>
      </c>
      <c r="F9">
        <f t="shared" si="2"/>
        <v>0</v>
      </c>
      <c r="G9">
        <f t="shared" si="3"/>
        <v>500</v>
      </c>
      <c r="H9">
        <f t="shared" si="4"/>
        <v>0</v>
      </c>
      <c r="O9" s="3" t="s">
        <v>28</v>
      </c>
      <c r="P9" t="s">
        <v>34</v>
      </c>
    </row>
    <row r="10" spans="1:18" x14ac:dyDescent="0.25">
      <c r="A10" s="1">
        <f t="shared" si="5"/>
        <v>43869</v>
      </c>
      <c r="B10">
        <v>100</v>
      </c>
      <c r="C10">
        <f t="shared" si="6"/>
        <v>500</v>
      </c>
      <c r="D10" s="2">
        <f t="shared" si="0"/>
        <v>0</v>
      </c>
      <c r="E10" s="2">
        <f t="shared" si="1"/>
        <v>400</v>
      </c>
      <c r="F10">
        <f t="shared" si="2"/>
        <v>0</v>
      </c>
      <c r="G10">
        <f t="shared" si="3"/>
        <v>400</v>
      </c>
      <c r="H10">
        <f t="shared" si="4"/>
        <v>0</v>
      </c>
      <c r="N10" t="s">
        <v>26</v>
      </c>
      <c r="O10" s="3" t="s">
        <v>24</v>
      </c>
      <c r="P10" t="s">
        <v>21</v>
      </c>
      <c r="Q10">
        <v>1</v>
      </c>
      <c r="R10">
        <v>2000</v>
      </c>
    </row>
    <row r="11" spans="1:18" x14ac:dyDescent="0.25">
      <c r="A11" s="1">
        <f t="shared" si="5"/>
        <v>43870</v>
      </c>
      <c r="B11">
        <v>300</v>
      </c>
      <c r="C11">
        <f t="shared" si="6"/>
        <v>400</v>
      </c>
      <c r="D11" s="2">
        <f t="shared" si="0"/>
        <v>898</v>
      </c>
      <c r="E11" s="2">
        <f t="shared" si="1"/>
        <v>100</v>
      </c>
      <c r="F11">
        <f t="shared" si="2"/>
        <v>0</v>
      </c>
      <c r="G11">
        <f t="shared" si="3"/>
        <v>100</v>
      </c>
      <c r="H11">
        <f t="shared" si="4"/>
        <v>898</v>
      </c>
      <c r="O11" s="3" t="s">
        <v>25</v>
      </c>
      <c r="P11" t="s">
        <v>21</v>
      </c>
      <c r="Q11">
        <v>1</v>
      </c>
      <c r="R11">
        <v>2000</v>
      </c>
    </row>
    <row r="12" spans="1:18" x14ac:dyDescent="0.25">
      <c r="A12" s="1">
        <f t="shared" si="5"/>
        <v>43871</v>
      </c>
      <c r="B12">
        <v>400</v>
      </c>
      <c r="C12">
        <f t="shared" si="6"/>
        <v>998</v>
      </c>
      <c r="D12" s="2">
        <f t="shared" si="0"/>
        <v>0</v>
      </c>
      <c r="E12" s="2">
        <f t="shared" si="1"/>
        <v>598</v>
      </c>
      <c r="F12">
        <f t="shared" si="2"/>
        <v>0</v>
      </c>
      <c r="G12">
        <f t="shared" si="3"/>
        <v>598</v>
      </c>
      <c r="H12">
        <f t="shared" si="4"/>
        <v>0</v>
      </c>
      <c r="O12" s="3"/>
    </row>
    <row r="13" spans="1:18" x14ac:dyDescent="0.25">
      <c r="A13" s="1">
        <f t="shared" si="5"/>
        <v>43872</v>
      </c>
      <c r="B13">
        <v>500</v>
      </c>
      <c r="C13">
        <f t="shared" si="6"/>
        <v>598</v>
      </c>
      <c r="D13" s="2">
        <f t="shared" si="0"/>
        <v>0</v>
      </c>
      <c r="E13" s="2">
        <f t="shared" si="1"/>
        <v>98</v>
      </c>
      <c r="F13">
        <f t="shared" si="2"/>
        <v>0</v>
      </c>
      <c r="G13">
        <f t="shared" si="3"/>
        <v>98</v>
      </c>
      <c r="H13">
        <f t="shared" si="4"/>
        <v>0</v>
      </c>
      <c r="O13" s="3"/>
    </row>
    <row r="14" spans="1:18" x14ac:dyDescent="0.25">
      <c r="A14" s="1">
        <f t="shared" si="5"/>
        <v>43873</v>
      </c>
      <c r="B14">
        <v>100</v>
      </c>
      <c r="C14">
        <f t="shared" si="6"/>
        <v>98</v>
      </c>
      <c r="D14" s="2">
        <f t="shared" si="0"/>
        <v>1200</v>
      </c>
      <c r="E14" s="2">
        <f t="shared" si="1"/>
        <v>10</v>
      </c>
      <c r="F14">
        <f t="shared" si="2"/>
        <v>2</v>
      </c>
      <c r="G14">
        <f t="shared" si="3"/>
        <v>0</v>
      </c>
      <c r="H14">
        <f t="shared" si="4"/>
        <v>1200</v>
      </c>
      <c r="O14" s="3"/>
    </row>
    <row r="15" spans="1:18" x14ac:dyDescent="0.25">
      <c r="A15" s="1">
        <f t="shared" si="5"/>
        <v>43874</v>
      </c>
      <c r="B15">
        <v>50</v>
      </c>
      <c r="C15">
        <f t="shared" si="6"/>
        <v>1200</v>
      </c>
      <c r="D15" s="2">
        <f t="shared" si="0"/>
        <v>0</v>
      </c>
      <c r="E15" s="2">
        <f t="shared" si="1"/>
        <v>1150</v>
      </c>
      <c r="F15">
        <f t="shared" si="2"/>
        <v>0</v>
      </c>
      <c r="G15">
        <f t="shared" si="3"/>
        <v>1150</v>
      </c>
      <c r="H15">
        <f t="shared" si="4"/>
        <v>0</v>
      </c>
    </row>
    <row r="16" spans="1:18" x14ac:dyDescent="0.25">
      <c r="E16" s="2">
        <f>SUM(E3:E15)</f>
        <v>5764</v>
      </c>
    </row>
    <row r="18" spans="1:4" x14ac:dyDescent="0.25">
      <c r="A18" t="s">
        <v>0</v>
      </c>
      <c r="B18">
        <v>1</v>
      </c>
      <c r="C18" t="s">
        <v>1</v>
      </c>
      <c r="D18">
        <v>5</v>
      </c>
    </row>
    <row r="19" spans="1:4" x14ac:dyDescent="0.25">
      <c r="A19" t="s">
        <v>10</v>
      </c>
      <c r="B19">
        <v>499</v>
      </c>
    </row>
    <row r="20" spans="1:4" x14ac:dyDescent="0.25">
      <c r="A20" t="s">
        <v>11</v>
      </c>
      <c r="B20">
        <v>1298</v>
      </c>
    </row>
    <row r="22" spans="1:4" x14ac:dyDescent="0.25">
      <c r="A22" t="s">
        <v>12</v>
      </c>
    </row>
    <row r="23" spans="1:4" x14ac:dyDescent="0.25">
      <c r="A23" t="s">
        <v>13</v>
      </c>
      <c r="B23">
        <f>IF(B20&gt;=B19, 0, 1)</f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8C35C-41D5-4B6E-9FA0-8BBF54127784}">
  <sheetPr codeName="Sheet8"/>
  <dimension ref="A1:R23"/>
  <sheetViews>
    <sheetView workbookViewId="0">
      <selection activeCell="H3" sqref="H3"/>
    </sheetView>
  </sheetViews>
  <sheetFormatPr defaultColWidth="8.85546875" defaultRowHeight="15" x14ac:dyDescent="0.25"/>
  <cols>
    <col min="1" max="1" width="20.28515625" bestFit="1" customWidth="1"/>
    <col min="2" max="2" width="13.140625" bestFit="1" customWidth="1"/>
    <col min="3" max="3" width="20" bestFit="1" customWidth="1"/>
    <col min="4" max="4" width="18.42578125" bestFit="1" customWidth="1"/>
    <col min="5" max="5" width="11.85546875" bestFit="1" customWidth="1"/>
    <col min="6" max="6" width="8.28515625" bestFit="1" customWidth="1"/>
    <col min="7" max="7" width="13.7109375" bestFit="1" customWidth="1"/>
    <col min="8" max="8" width="11.85546875" bestFit="1" customWidth="1"/>
    <col min="14" max="14" width="11.140625" bestFit="1" customWidth="1"/>
  </cols>
  <sheetData>
    <row r="1" spans="1:18" x14ac:dyDescent="0.25">
      <c r="A1" t="s">
        <v>0</v>
      </c>
      <c r="B1">
        <v>1</v>
      </c>
      <c r="C1" t="s">
        <v>1</v>
      </c>
      <c r="D1">
        <v>5</v>
      </c>
      <c r="N1" t="s">
        <v>15</v>
      </c>
    </row>
    <row r="2" spans="1:18" x14ac:dyDescent="0.25">
      <c r="A2" t="s">
        <v>2</v>
      </c>
      <c r="B2" t="s">
        <v>3</v>
      </c>
      <c r="C2" t="s">
        <v>4</v>
      </c>
      <c r="D2" s="2" t="s">
        <v>5</v>
      </c>
      <c r="E2" s="2" t="s">
        <v>6</v>
      </c>
      <c r="F2" t="s">
        <v>7</v>
      </c>
      <c r="G2" t="s">
        <v>8</v>
      </c>
      <c r="H2" t="s">
        <v>9</v>
      </c>
      <c r="N2" t="s">
        <v>35</v>
      </c>
      <c r="O2" s="3"/>
    </row>
    <row r="3" spans="1:18" x14ac:dyDescent="0.25">
      <c r="A3" s="1">
        <v>43862</v>
      </c>
      <c r="B3">
        <v>500</v>
      </c>
      <c r="C3">
        <v>1000</v>
      </c>
      <c r="D3" s="2">
        <f t="shared" ref="D3:D15" si="0">H3</f>
        <v>0</v>
      </c>
      <c r="E3" s="2">
        <f t="shared" ref="E3:E15" si="1">G3*$B$18+$D$18*F3</f>
        <v>500</v>
      </c>
      <c r="F3">
        <f t="shared" ref="F3:F15" si="2">MAX(0,B3-C3)</f>
        <v>0</v>
      </c>
      <c r="G3">
        <f t="shared" ref="G3:G15" si="3">MAX(C3-B3,0)</f>
        <v>500</v>
      </c>
      <c r="H3">
        <f>IF(C3&lt;$B$19,$B$20-C3,0)</f>
        <v>0</v>
      </c>
      <c r="N3" t="s">
        <v>35</v>
      </c>
    </row>
    <row r="4" spans="1:18" x14ac:dyDescent="0.25">
      <c r="A4" s="1">
        <f t="shared" ref="A4:A15" si="4">A3+1</f>
        <v>43863</v>
      </c>
      <c r="B4">
        <v>300</v>
      </c>
      <c r="C4">
        <f t="shared" ref="C4:C15" si="5">G3+D3</f>
        <v>500</v>
      </c>
      <c r="D4" s="2">
        <f t="shared" si="0"/>
        <v>0</v>
      </c>
      <c r="E4" s="2">
        <f t="shared" si="1"/>
        <v>200</v>
      </c>
      <c r="F4">
        <f t="shared" si="2"/>
        <v>0</v>
      </c>
      <c r="G4">
        <f t="shared" si="3"/>
        <v>200</v>
      </c>
      <c r="H4">
        <f t="shared" ref="H4:H15" si="6">IF(C4&lt;$B$19,$B$20-C4,0)</f>
        <v>0</v>
      </c>
      <c r="N4" t="s">
        <v>32</v>
      </c>
      <c r="O4" s="3" t="s">
        <v>17</v>
      </c>
      <c r="P4" t="s">
        <v>29</v>
      </c>
      <c r="Q4" t="s">
        <v>21</v>
      </c>
    </row>
    <row r="5" spans="1:18" x14ac:dyDescent="0.25">
      <c r="A5" s="1">
        <f t="shared" si="4"/>
        <v>43864</v>
      </c>
      <c r="B5">
        <v>200</v>
      </c>
      <c r="C5">
        <f t="shared" si="5"/>
        <v>200</v>
      </c>
      <c r="D5" s="2">
        <f t="shared" si="0"/>
        <v>1098</v>
      </c>
      <c r="E5" s="2">
        <f t="shared" si="1"/>
        <v>0</v>
      </c>
      <c r="F5">
        <f t="shared" si="2"/>
        <v>0</v>
      </c>
      <c r="G5">
        <f t="shared" si="3"/>
        <v>0</v>
      </c>
      <c r="H5">
        <f t="shared" si="6"/>
        <v>1098</v>
      </c>
      <c r="N5" t="s">
        <v>33</v>
      </c>
      <c r="O5" s="3" t="s">
        <v>27</v>
      </c>
    </row>
    <row r="6" spans="1:18" x14ac:dyDescent="0.25">
      <c r="A6" s="1">
        <f t="shared" si="4"/>
        <v>43865</v>
      </c>
      <c r="B6">
        <v>600</v>
      </c>
      <c r="C6">
        <f t="shared" si="5"/>
        <v>1098</v>
      </c>
      <c r="D6" s="2">
        <f t="shared" si="0"/>
        <v>0</v>
      </c>
      <c r="E6" s="2">
        <f t="shared" si="1"/>
        <v>498</v>
      </c>
      <c r="F6">
        <f t="shared" si="2"/>
        <v>0</v>
      </c>
      <c r="G6">
        <f t="shared" si="3"/>
        <v>498</v>
      </c>
      <c r="H6">
        <f t="shared" si="6"/>
        <v>0</v>
      </c>
      <c r="N6" t="s">
        <v>19</v>
      </c>
      <c r="O6" s="3" t="s">
        <v>20</v>
      </c>
      <c r="P6" t="s">
        <v>34</v>
      </c>
    </row>
    <row r="7" spans="1:18" x14ac:dyDescent="0.25">
      <c r="A7" s="1">
        <f t="shared" si="4"/>
        <v>43866</v>
      </c>
      <c r="B7">
        <v>700</v>
      </c>
      <c r="C7">
        <f t="shared" si="5"/>
        <v>498</v>
      </c>
      <c r="D7" s="2">
        <f t="shared" si="0"/>
        <v>800</v>
      </c>
      <c r="E7" s="2">
        <f t="shared" si="1"/>
        <v>1010</v>
      </c>
      <c r="F7">
        <f t="shared" si="2"/>
        <v>202</v>
      </c>
      <c r="G7">
        <f t="shared" si="3"/>
        <v>0</v>
      </c>
      <c r="H7">
        <f t="shared" si="6"/>
        <v>800</v>
      </c>
      <c r="O7" s="3" t="s">
        <v>22</v>
      </c>
      <c r="P7" t="s">
        <v>34</v>
      </c>
    </row>
    <row r="8" spans="1:18" x14ac:dyDescent="0.25">
      <c r="A8" s="1">
        <f t="shared" si="4"/>
        <v>43867</v>
      </c>
      <c r="B8">
        <v>100</v>
      </c>
      <c r="C8">
        <f t="shared" si="5"/>
        <v>800</v>
      </c>
      <c r="D8" s="2">
        <f t="shared" si="0"/>
        <v>0</v>
      </c>
      <c r="E8" s="2">
        <f t="shared" si="1"/>
        <v>700</v>
      </c>
      <c r="F8">
        <f t="shared" si="2"/>
        <v>0</v>
      </c>
      <c r="G8">
        <f t="shared" si="3"/>
        <v>700</v>
      </c>
      <c r="H8">
        <f t="shared" si="6"/>
        <v>0</v>
      </c>
      <c r="O8" s="3" t="s">
        <v>23</v>
      </c>
      <c r="P8" t="s">
        <v>34</v>
      </c>
    </row>
    <row r="9" spans="1:18" x14ac:dyDescent="0.25">
      <c r="A9" s="1">
        <f t="shared" si="4"/>
        <v>43868</v>
      </c>
      <c r="B9">
        <v>200</v>
      </c>
      <c r="C9">
        <f t="shared" si="5"/>
        <v>700</v>
      </c>
      <c r="D9" s="2">
        <f t="shared" si="0"/>
        <v>0</v>
      </c>
      <c r="E9" s="2">
        <f t="shared" si="1"/>
        <v>500</v>
      </c>
      <c r="F9">
        <f t="shared" si="2"/>
        <v>0</v>
      </c>
      <c r="G9">
        <f t="shared" si="3"/>
        <v>500</v>
      </c>
      <c r="H9">
        <f t="shared" si="6"/>
        <v>0</v>
      </c>
      <c r="O9" s="3" t="s">
        <v>28</v>
      </c>
      <c r="P9" t="s">
        <v>34</v>
      </c>
    </row>
    <row r="10" spans="1:18" x14ac:dyDescent="0.25">
      <c r="A10" s="1">
        <f t="shared" si="4"/>
        <v>43869</v>
      </c>
      <c r="B10">
        <v>100</v>
      </c>
      <c r="C10">
        <f t="shared" si="5"/>
        <v>500</v>
      </c>
      <c r="D10" s="2">
        <f t="shared" si="0"/>
        <v>0</v>
      </c>
      <c r="E10" s="2">
        <f t="shared" si="1"/>
        <v>400</v>
      </c>
      <c r="F10">
        <f t="shared" si="2"/>
        <v>0</v>
      </c>
      <c r="G10">
        <f t="shared" si="3"/>
        <v>400</v>
      </c>
      <c r="H10">
        <f t="shared" si="6"/>
        <v>0</v>
      </c>
      <c r="N10" t="s">
        <v>26</v>
      </c>
      <c r="O10" s="3" t="s">
        <v>24</v>
      </c>
      <c r="P10" t="s">
        <v>21</v>
      </c>
      <c r="Q10">
        <v>1</v>
      </c>
      <c r="R10">
        <v>1500</v>
      </c>
    </row>
    <row r="11" spans="1:18" x14ac:dyDescent="0.25">
      <c r="A11" s="1">
        <f t="shared" si="4"/>
        <v>43870</v>
      </c>
      <c r="B11">
        <v>300</v>
      </c>
      <c r="C11">
        <f t="shared" si="5"/>
        <v>400</v>
      </c>
      <c r="D11" s="2">
        <f t="shared" si="0"/>
        <v>898</v>
      </c>
      <c r="E11" s="2">
        <f t="shared" si="1"/>
        <v>100</v>
      </c>
      <c r="F11">
        <f t="shared" si="2"/>
        <v>0</v>
      </c>
      <c r="G11">
        <f t="shared" si="3"/>
        <v>100</v>
      </c>
      <c r="H11">
        <f t="shared" si="6"/>
        <v>898</v>
      </c>
      <c r="O11" s="3" t="s">
        <v>25</v>
      </c>
      <c r="P11" t="s">
        <v>21</v>
      </c>
      <c r="Q11">
        <v>1</v>
      </c>
      <c r="R11">
        <v>2000</v>
      </c>
    </row>
    <row r="12" spans="1:18" x14ac:dyDescent="0.25">
      <c r="A12" s="1">
        <f t="shared" si="4"/>
        <v>43871</v>
      </c>
      <c r="B12">
        <v>400</v>
      </c>
      <c r="C12">
        <f t="shared" si="5"/>
        <v>998</v>
      </c>
      <c r="D12" s="2">
        <f t="shared" si="0"/>
        <v>0</v>
      </c>
      <c r="E12" s="2">
        <f t="shared" si="1"/>
        <v>598</v>
      </c>
      <c r="F12">
        <f t="shared" si="2"/>
        <v>0</v>
      </c>
      <c r="G12">
        <f t="shared" si="3"/>
        <v>598</v>
      </c>
      <c r="H12">
        <f t="shared" si="6"/>
        <v>0</v>
      </c>
    </row>
    <row r="13" spans="1:18" x14ac:dyDescent="0.25">
      <c r="A13" s="1">
        <f t="shared" si="4"/>
        <v>43872</v>
      </c>
      <c r="B13">
        <v>500</v>
      </c>
      <c r="C13">
        <f t="shared" si="5"/>
        <v>598</v>
      </c>
      <c r="D13" s="2">
        <f t="shared" si="0"/>
        <v>0</v>
      </c>
      <c r="E13" s="2">
        <f t="shared" si="1"/>
        <v>98</v>
      </c>
      <c r="F13">
        <f t="shared" si="2"/>
        <v>0</v>
      </c>
      <c r="G13">
        <f t="shared" si="3"/>
        <v>98</v>
      </c>
      <c r="H13">
        <f t="shared" si="6"/>
        <v>0</v>
      </c>
    </row>
    <row r="14" spans="1:18" x14ac:dyDescent="0.25">
      <c r="A14" s="1">
        <f t="shared" si="4"/>
        <v>43873</v>
      </c>
      <c r="B14">
        <v>100</v>
      </c>
      <c r="C14">
        <f t="shared" si="5"/>
        <v>98</v>
      </c>
      <c r="D14" s="2">
        <f t="shared" si="0"/>
        <v>1200</v>
      </c>
      <c r="E14" s="2">
        <f t="shared" si="1"/>
        <v>10</v>
      </c>
      <c r="F14">
        <f t="shared" si="2"/>
        <v>2</v>
      </c>
      <c r="G14">
        <f t="shared" si="3"/>
        <v>0</v>
      </c>
      <c r="H14">
        <f t="shared" si="6"/>
        <v>1200</v>
      </c>
    </row>
    <row r="15" spans="1:18" x14ac:dyDescent="0.25">
      <c r="A15" s="1">
        <f t="shared" si="4"/>
        <v>43874</v>
      </c>
      <c r="B15">
        <v>50</v>
      </c>
      <c r="C15">
        <f t="shared" si="5"/>
        <v>1200</v>
      </c>
      <c r="D15" s="2">
        <f t="shared" si="0"/>
        <v>0</v>
      </c>
      <c r="E15" s="2">
        <f t="shared" si="1"/>
        <v>1150</v>
      </c>
      <c r="F15">
        <f t="shared" si="2"/>
        <v>0</v>
      </c>
      <c r="G15">
        <f t="shared" si="3"/>
        <v>1150</v>
      </c>
      <c r="H15">
        <f t="shared" si="6"/>
        <v>0</v>
      </c>
    </row>
    <row r="16" spans="1:18" x14ac:dyDescent="0.25">
      <c r="E16" s="2">
        <f>SUM(E3:E15)</f>
        <v>5764</v>
      </c>
    </row>
    <row r="18" spans="1:4" x14ac:dyDescent="0.25">
      <c r="A18" t="s">
        <v>0</v>
      </c>
      <c r="B18">
        <v>1</v>
      </c>
      <c r="C18" t="s">
        <v>1</v>
      </c>
      <c r="D18">
        <v>5</v>
      </c>
    </row>
    <row r="19" spans="1:4" x14ac:dyDescent="0.25">
      <c r="A19" t="s">
        <v>10</v>
      </c>
      <c r="B19">
        <v>499</v>
      </c>
    </row>
    <row r="20" spans="1:4" x14ac:dyDescent="0.25">
      <c r="A20" t="s">
        <v>11</v>
      </c>
      <c r="B20">
        <v>1298</v>
      </c>
    </row>
    <row r="22" spans="1:4" x14ac:dyDescent="0.25">
      <c r="A22" t="s">
        <v>12</v>
      </c>
    </row>
    <row r="23" spans="1:4" x14ac:dyDescent="0.25">
      <c r="A23" t="s">
        <v>13</v>
      </c>
      <c r="B23">
        <f>IF(B20&gt;=B19, 0, 1)</f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6968B-2D95-4742-9F8A-15EC6C94D7DD}">
  <dimension ref="A1:R23"/>
  <sheetViews>
    <sheetView tabSelected="1" workbookViewId="0">
      <selection activeCell="G21" sqref="G21"/>
    </sheetView>
  </sheetViews>
  <sheetFormatPr defaultRowHeight="15" x14ac:dyDescent="0.25"/>
  <cols>
    <col min="1" max="1" width="17.85546875" customWidth="1"/>
    <col min="5" max="5" width="13.5703125" bestFit="1" customWidth="1"/>
    <col min="6" max="6" width="9.5703125" bestFit="1" customWidth="1"/>
    <col min="7" max="7" width="15.85546875" bestFit="1" customWidth="1"/>
    <col min="8" max="8" width="13.5703125" bestFit="1" customWidth="1"/>
    <col min="15" max="15" width="20.7109375" bestFit="1" customWidth="1"/>
  </cols>
  <sheetData>
    <row r="1" spans="1:18" x14ac:dyDescent="0.25">
      <c r="A1" t="s">
        <v>0</v>
      </c>
      <c r="B1">
        <v>1</v>
      </c>
      <c r="C1" t="s">
        <v>1</v>
      </c>
      <c r="D1">
        <v>5</v>
      </c>
      <c r="N1" t="s">
        <v>15</v>
      </c>
    </row>
    <row r="2" spans="1:18" x14ac:dyDescent="0.25">
      <c r="A2" t="s">
        <v>2</v>
      </c>
      <c r="C2" t="s">
        <v>4</v>
      </c>
      <c r="D2" s="2" t="s">
        <v>5</v>
      </c>
      <c r="E2" s="2" t="s">
        <v>6</v>
      </c>
      <c r="F2" t="s">
        <v>7</v>
      </c>
      <c r="G2" t="s">
        <v>8</v>
      </c>
      <c r="H2" t="s">
        <v>9</v>
      </c>
      <c r="N2" t="s">
        <v>35</v>
      </c>
      <c r="O2" s="3"/>
    </row>
    <row r="3" spans="1:18" x14ac:dyDescent="0.25">
      <c r="A3" s="1">
        <v>43862</v>
      </c>
      <c r="C3">
        <v>1000</v>
      </c>
      <c r="D3" s="2">
        <f t="shared" ref="D3:D15" si="0">H3</f>
        <v>0</v>
      </c>
      <c r="E3" s="2">
        <f>G3*'S&gt;s input M'!$B$18+$D$18*F3</f>
        <v>500</v>
      </c>
      <c r="F3">
        <f>MAX(0,'S&gt;s input M'!B3-C3)</f>
        <v>0</v>
      </c>
      <c r="G3">
        <f>MAX(C3-'S&gt;s input M'!B3,0)</f>
        <v>500</v>
      </c>
      <c r="H3">
        <f>IF(C3&lt;'S&gt;''s'!$B$19,'S&gt;''s'!$B$20-C3,0)</f>
        <v>0</v>
      </c>
      <c r="N3" t="s">
        <v>35</v>
      </c>
    </row>
    <row r="4" spans="1:18" x14ac:dyDescent="0.25">
      <c r="A4" s="1">
        <f t="shared" ref="A4:A15" si="1">A3+1</f>
        <v>43863</v>
      </c>
      <c r="C4">
        <f t="shared" ref="C4:C15" si="2">G3+D3</f>
        <v>500</v>
      </c>
      <c r="D4" s="2">
        <f t="shared" si="0"/>
        <v>0</v>
      </c>
      <c r="E4" s="2">
        <f>G4*'S&gt;s input M'!$B$18+$D$18*F4</f>
        <v>200</v>
      </c>
      <c r="F4">
        <f>MAX(0,'S&gt;s input M'!B4-C4)</f>
        <v>0</v>
      </c>
      <c r="G4">
        <f>MAX(C4-'S&gt;s input M'!B4,0)</f>
        <v>200</v>
      </c>
      <c r="H4">
        <f>IF(C4&lt;'S&gt;''s'!$B$19,'S&gt;''s'!$B$20-C4,0)</f>
        <v>0</v>
      </c>
      <c r="N4" t="s">
        <v>32</v>
      </c>
      <c r="O4" s="3" t="s">
        <v>17</v>
      </c>
      <c r="P4" t="s">
        <v>29</v>
      </c>
      <c r="Q4" t="s">
        <v>21</v>
      </c>
    </row>
    <row r="5" spans="1:18" x14ac:dyDescent="0.25">
      <c r="A5" s="1">
        <f t="shared" si="1"/>
        <v>43864</v>
      </c>
      <c r="C5">
        <f t="shared" si="2"/>
        <v>200</v>
      </c>
      <c r="D5" s="2">
        <f t="shared" si="0"/>
        <v>1098</v>
      </c>
      <c r="E5" s="2">
        <f>G5*'S&gt;s input M'!$B$18+$D$18*F5</f>
        <v>0</v>
      </c>
      <c r="F5">
        <f>MAX(0,'S&gt;s input M'!B5-C5)</f>
        <v>0</v>
      </c>
      <c r="G5">
        <f>MAX(C5-'S&gt;s input M'!B5,0)</f>
        <v>0</v>
      </c>
      <c r="H5">
        <f>IF(C5&lt;'S&gt;''s'!$B$19,'S&gt;''s'!$B$20-C5,0)</f>
        <v>1098</v>
      </c>
      <c r="N5" t="s">
        <v>33</v>
      </c>
      <c r="O5" s="3" t="s">
        <v>27</v>
      </c>
    </row>
    <row r="6" spans="1:18" x14ac:dyDescent="0.25">
      <c r="A6" s="1">
        <f t="shared" si="1"/>
        <v>43865</v>
      </c>
      <c r="C6">
        <f t="shared" si="2"/>
        <v>1098</v>
      </c>
      <c r="D6" s="2">
        <f t="shared" si="0"/>
        <v>0</v>
      </c>
      <c r="E6" s="2">
        <f>G6*'S&gt;s input M'!$B$18+$D$18*F6</f>
        <v>498</v>
      </c>
      <c r="F6">
        <f>MAX(0,'S&gt;s input M'!B6-C6)</f>
        <v>0</v>
      </c>
      <c r="G6">
        <f>MAX(C6-'S&gt;s input M'!B6,0)</f>
        <v>498</v>
      </c>
      <c r="H6">
        <f>IF(C6&lt;'S&gt;''s'!$B$19,'S&gt;''s'!$B$20-C6,0)</f>
        <v>0</v>
      </c>
      <c r="N6" t="s">
        <v>19</v>
      </c>
      <c r="O6" s="4" t="s">
        <v>37</v>
      </c>
      <c r="P6" t="s">
        <v>34</v>
      </c>
    </row>
    <row r="7" spans="1:18" x14ac:dyDescent="0.25">
      <c r="A7" s="1">
        <f t="shared" si="1"/>
        <v>43866</v>
      </c>
      <c r="C7">
        <f t="shared" si="2"/>
        <v>498</v>
      </c>
      <c r="D7" s="2">
        <f t="shared" si="0"/>
        <v>800</v>
      </c>
      <c r="E7" s="2">
        <f>G7*'S&gt;s input M'!$B$18+$D$18*F7</f>
        <v>1010</v>
      </c>
      <c r="F7">
        <f>MAX(0,'S&gt;s input M'!B7-C7)</f>
        <v>202</v>
      </c>
      <c r="G7">
        <f>MAX(C7-'S&gt;s input M'!B7,0)</f>
        <v>0</v>
      </c>
      <c r="H7">
        <f>IF(C7&lt;'S&gt;''s'!$B$19,'S&gt;''s'!$B$20-C7,0)</f>
        <v>800</v>
      </c>
      <c r="O7" s="3" t="s">
        <v>22</v>
      </c>
      <c r="P7" t="s">
        <v>34</v>
      </c>
    </row>
    <row r="8" spans="1:18" x14ac:dyDescent="0.25">
      <c r="A8" s="1">
        <f t="shared" si="1"/>
        <v>43867</v>
      </c>
      <c r="C8">
        <f t="shared" si="2"/>
        <v>800</v>
      </c>
      <c r="D8" s="2">
        <f t="shared" si="0"/>
        <v>0</v>
      </c>
      <c r="E8" s="2">
        <f>G8*'S&gt;s input M'!$B$18+$D$18*F8</f>
        <v>700</v>
      </c>
      <c r="F8">
        <f>MAX(0,'S&gt;s input M'!B8-C8)</f>
        <v>0</v>
      </c>
      <c r="G8">
        <f>MAX(C8-'S&gt;s input M'!B8,0)</f>
        <v>700</v>
      </c>
      <c r="H8">
        <f>IF(C8&lt;'S&gt;''s'!$B$19,'S&gt;''s'!$B$20-C8,0)</f>
        <v>0</v>
      </c>
      <c r="O8" s="3" t="s">
        <v>23</v>
      </c>
      <c r="P8" t="s">
        <v>34</v>
      </c>
    </row>
    <row r="9" spans="1:18" x14ac:dyDescent="0.25">
      <c r="A9" s="1">
        <f t="shared" si="1"/>
        <v>43868</v>
      </c>
      <c r="C9">
        <f t="shared" si="2"/>
        <v>700</v>
      </c>
      <c r="D9" s="2">
        <f t="shared" si="0"/>
        <v>0</v>
      </c>
      <c r="E9" s="2">
        <f>G9*'S&gt;s input M'!$B$18+$D$18*F9</f>
        <v>500</v>
      </c>
      <c r="F9">
        <f>MAX(0,'S&gt;s input M'!B9-C9)</f>
        <v>0</v>
      </c>
      <c r="G9">
        <f>MAX(C9-'S&gt;s input M'!B9,0)</f>
        <v>500</v>
      </c>
      <c r="H9">
        <f>IF(C9&lt;'S&gt;''s'!$B$19,'S&gt;''s'!$B$20-C9,0)</f>
        <v>0</v>
      </c>
      <c r="O9" s="3" t="s">
        <v>36</v>
      </c>
      <c r="P9" t="s">
        <v>34</v>
      </c>
    </row>
    <row r="10" spans="1:18" x14ac:dyDescent="0.25">
      <c r="A10" s="1">
        <f t="shared" si="1"/>
        <v>43869</v>
      </c>
      <c r="C10">
        <f t="shared" si="2"/>
        <v>500</v>
      </c>
      <c r="D10" s="2">
        <f t="shared" si="0"/>
        <v>0</v>
      </c>
      <c r="E10" s="2">
        <f>G10*'S&gt;s input M'!$B$18+$D$18*F10</f>
        <v>400</v>
      </c>
      <c r="F10">
        <f>MAX(0,'S&gt;s input M'!B10-C10)</f>
        <v>0</v>
      </c>
      <c r="G10">
        <f>MAX(C10-'S&gt;s input M'!B10,0)</f>
        <v>400</v>
      </c>
      <c r="H10">
        <f>IF(C10&lt;'S&gt;''s'!$B$19,'S&gt;''s'!$B$20-C10,0)</f>
        <v>0</v>
      </c>
      <c r="O10" s="3" t="s">
        <v>38</v>
      </c>
      <c r="P10" t="s">
        <v>34</v>
      </c>
    </row>
    <row r="11" spans="1:18" x14ac:dyDescent="0.25">
      <c r="A11" s="1">
        <f t="shared" si="1"/>
        <v>43870</v>
      </c>
      <c r="C11">
        <f t="shared" si="2"/>
        <v>400</v>
      </c>
      <c r="D11" s="2">
        <f t="shared" si="0"/>
        <v>898</v>
      </c>
      <c r="E11" s="2">
        <f>G11*'S&gt;s input M'!$B$18+$D$18*F11</f>
        <v>100</v>
      </c>
      <c r="F11">
        <f>MAX(0,'S&gt;s input M'!B11-C11)</f>
        <v>0</v>
      </c>
      <c r="G11">
        <f>MAX(C11-'S&gt;s input M'!B11,0)</f>
        <v>100</v>
      </c>
      <c r="H11">
        <f>IF(C11&lt;'S&gt;''s'!$B$19,'S&gt;''s'!$B$20-C11,0)</f>
        <v>898</v>
      </c>
      <c r="N11" t="s">
        <v>26</v>
      </c>
      <c r="O11" s="3" t="s">
        <v>40</v>
      </c>
      <c r="P11" t="s">
        <v>21</v>
      </c>
      <c r="Q11">
        <v>1</v>
      </c>
      <c r="R11">
        <v>1500</v>
      </c>
    </row>
    <row r="12" spans="1:18" x14ac:dyDescent="0.25">
      <c r="A12" s="1">
        <f t="shared" si="1"/>
        <v>43871</v>
      </c>
      <c r="C12">
        <f t="shared" si="2"/>
        <v>998</v>
      </c>
      <c r="D12" s="2">
        <f t="shared" si="0"/>
        <v>0</v>
      </c>
      <c r="E12" s="2">
        <f>G12*'S&gt;s input M'!$B$18+$D$18*F12</f>
        <v>598</v>
      </c>
      <c r="F12">
        <f>MAX(0,'S&gt;s input M'!B12-C12)</f>
        <v>0</v>
      </c>
      <c r="G12">
        <f>MAX(C12-'S&gt;s input M'!B12,0)</f>
        <v>598</v>
      </c>
      <c r="H12">
        <f>IF(C12&lt;'S&gt;''s'!$B$19,'S&gt;''s'!$B$20-C12,0)</f>
        <v>0</v>
      </c>
      <c r="O12" s="3" t="s">
        <v>39</v>
      </c>
      <c r="P12" t="s">
        <v>21</v>
      </c>
      <c r="Q12">
        <v>1</v>
      </c>
      <c r="R12">
        <v>2000</v>
      </c>
    </row>
    <row r="13" spans="1:18" x14ac:dyDescent="0.25">
      <c r="A13" s="1">
        <f t="shared" si="1"/>
        <v>43872</v>
      </c>
      <c r="C13">
        <f t="shared" si="2"/>
        <v>598</v>
      </c>
      <c r="D13" s="2">
        <f t="shared" si="0"/>
        <v>0</v>
      </c>
      <c r="E13" s="2">
        <f>G13*'S&gt;s input M'!$B$18+$D$18*F13</f>
        <v>98</v>
      </c>
      <c r="F13">
        <f>MAX(0,'S&gt;s input M'!B13-C13)</f>
        <v>0</v>
      </c>
      <c r="G13">
        <f>MAX(C13-'S&gt;s input M'!B13,0)</f>
        <v>98</v>
      </c>
      <c r="H13">
        <f>IF(C13&lt;'S&gt;''s'!$B$19,'S&gt;''s'!$B$20-C13,0)</f>
        <v>0</v>
      </c>
    </row>
    <row r="14" spans="1:18" x14ac:dyDescent="0.25">
      <c r="A14" s="1">
        <f t="shared" si="1"/>
        <v>43873</v>
      </c>
      <c r="C14">
        <f t="shared" si="2"/>
        <v>98</v>
      </c>
      <c r="D14" s="2">
        <f t="shared" si="0"/>
        <v>1200</v>
      </c>
      <c r="E14" s="2">
        <f>G14*'S&gt;s input M'!$B$18+$D$18*F14</f>
        <v>10</v>
      </c>
      <c r="F14">
        <f>MAX(0,'S&gt;s input M'!B14-C14)</f>
        <v>2</v>
      </c>
      <c r="G14">
        <f>MAX(C14-'S&gt;s input M'!B14,0)</f>
        <v>0</v>
      </c>
      <c r="H14">
        <f>IF(C14&lt;'S&gt;''s'!$B$19,'S&gt;''s'!$B$20-C14,0)</f>
        <v>1200</v>
      </c>
    </row>
    <row r="15" spans="1:18" x14ac:dyDescent="0.25">
      <c r="A15" s="1">
        <f t="shared" si="1"/>
        <v>43874</v>
      </c>
      <c r="C15">
        <f t="shared" si="2"/>
        <v>1200</v>
      </c>
      <c r="D15" s="2">
        <f t="shared" si="0"/>
        <v>0</v>
      </c>
      <c r="E15" s="2">
        <f>G15*'S&gt;s input M'!$B$18+$D$18*F15</f>
        <v>1150</v>
      </c>
      <c r="F15">
        <f>MAX(0,'S&gt;s input M'!B15-C15)</f>
        <v>0</v>
      </c>
      <c r="G15">
        <f>MAX(C15-'S&gt;s input M'!B15,0)</f>
        <v>1150</v>
      </c>
      <c r="H15">
        <f>IF(C15&lt;'S&gt;''s'!$B$19,'S&gt;''s'!$B$20-C15,0)</f>
        <v>0</v>
      </c>
    </row>
    <row r="16" spans="1:18" x14ac:dyDescent="0.25">
      <c r="E16" s="2">
        <f>SUM(E3:E15)</f>
        <v>5764</v>
      </c>
      <c r="O16" s="5"/>
    </row>
    <row r="18" spans="1:13" x14ac:dyDescent="0.25">
      <c r="C18" t="s">
        <v>1</v>
      </c>
      <c r="D18">
        <v>5</v>
      </c>
      <c r="L18" s="5"/>
      <c r="M18" s="5"/>
    </row>
    <row r="20" spans="1:13" x14ac:dyDescent="0.25">
      <c r="L20" s="5"/>
    </row>
    <row r="22" spans="1:13" x14ac:dyDescent="0.25">
      <c r="A22" t="s">
        <v>12</v>
      </c>
    </row>
    <row r="23" spans="1:13" x14ac:dyDescent="0.25">
      <c r="A23" t="s">
        <v>13</v>
      </c>
      <c r="B23">
        <f>IF('S&gt;''s'!B20&gt;='S&gt;''s'!B19, 0, 1)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7131F-67DA-43CC-85F9-0A59D2DF7F4F}">
  <dimension ref="A2:O18"/>
  <sheetViews>
    <sheetView workbookViewId="0">
      <selection activeCell="F11" sqref="F11"/>
    </sheetView>
  </sheetViews>
  <sheetFormatPr defaultRowHeight="15" x14ac:dyDescent="0.25"/>
  <cols>
    <col min="1" max="1" width="20.7109375" customWidth="1"/>
    <col min="5" max="5" width="13.5703125" bestFit="1" customWidth="1"/>
    <col min="6" max="6" width="9.5703125" bestFit="1" customWidth="1"/>
    <col min="7" max="7" width="15.85546875" bestFit="1" customWidth="1"/>
    <col min="8" max="8" width="13.5703125" bestFit="1" customWidth="1"/>
  </cols>
  <sheetData>
    <row r="2" spans="1:15" x14ac:dyDescent="0.25">
      <c r="B2" t="s">
        <v>3</v>
      </c>
      <c r="D2" s="2"/>
      <c r="E2" s="2"/>
      <c r="O2" s="3"/>
    </row>
    <row r="3" spans="1:15" x14ac:dyDescent="0.25">
      <c r="A3" s="1"/>
      <c r="B3">
        <v>500</v>
      </c>
      <c r="D3" s="2"/>
      <c r="E3" s="2"/>
    </row>
    <row r="4" spans="1:15" x14ac:dyDescent="0.25">
      <c r="A4" s="1"/>
      <c r="B4">
        <v>300</v>
      </c>
      <c r="D4" s="2"/>
      <c r="E4" s="2"/>
      <c r="O4" s="3"/>
    </row>
    <row r="5" spans="1:15" x14ac:dyDescent="0.25">
      <c r="A5" s="1"/>
      <c r="B5">
        <v>200</v>
      </c>
      <c r="D5" s="2"/>
      <c r="E5" s="2"/>
      <c r="O5" s="3"/>
    </row>
    <row r="6" spans="1:15" x14ac:dyDescent="0.25">
      <c r="A6" s="1"/>
      <c r="B6">
        <v>600</v>
      </c>
      <c r="D6" s="2"/>
      <c r="E6" s="2"/>
      <c r="O6" s="3"/>
    </row>
    <row r="7" spans="1:15" x14ac:dyDescent="0.25">
      <c r="A7" s="1"/>
      <c r="B7">
        <v>700</v>
      </c>
      <c r="D7" s="2"/>
      <c r="E7" s="2"/>
      <c r="O7" s="3"/>
    </row>
    <row r="8" spans="1:15" x14ac:dyDescent="0.25">
      <c r="A8" s="1"/>
      <c r="B8">
        <v>100</v>
      </c>
      <c r="D8" s="2"/>
      <c r="E8" s="2"/>
      <c r="O8" s="3"/>
    </row>
    <row r="9" spans="1:15" x14ac:dyDescent="0.25">
      <c r="A9" s="1"/>
      <c r="B9">
        <v>200</v>
      </c>
      <c r="D9" s="2"/>
      <c r="E9" s="2"/>
      <c r="O9" s="3"/>
    </row>
    <row r="10" spans="1:15" x14ac:dyDescent="0.25">
      <c r="A10" s="1"/>
      <c r="B10">
        <v>100</v>
      </c>
      <c r="D10" s="2"/>
      <c r="E10" s="2"/>
      <c r="O10" s="3"/>
    </row>
    <row r="11" spans="1:15" x14ac:dyDescent="0.25">
      <c r="A11" s="1"/>
      <c r="B11">
        <v>300</v>
      </c>
      <c r="D11" s="2"/>
      <c r="E11" s="2"/>
      <c r="O11" s="3"/>
    </row>
    <row r="12" spans="1:15" x14ac:dyDescent="0.25">
      <c r="A12" s="1"/>
      <c r="B12">
        <v>400</v>
      </c>
      <c r="D12" s="2"/>
      <c r="E12" s="2"/>
    </row>
    <row r="13" spans="1:15" x14ac:dyDescent="0.25">
      <c r="A13" s="1"/>
      <c r="B13">
        <v>500</v>
      </c>
      <c r="D13" s="2"/>
      <c r="E13" s="2"/>
    </row>
    <row r="14" spans="1:15" x14ac:dyDescent="0.25">
      <c r="A14" s="1"/>
      <c r="B14">
        <v>100</v>
      </c>
      <c r="D14" s="2"/>
      <c r="E14" s="2"/>
    </row>
    <row r="15" spans="1:15" x14ac:dyDescent="0.25">
      <c r="A15" s="1"/>
      <c r="B15">
        <v>50</v>
      </c>
      <c r="D15" s="2"/>
      <c r="E15" s="2"/>
    </row>
    <row r="16" spans="1:15" x14ac:dyDescent="0.25">
      <c r="E16" s="2"/>
    </row>
    <row r="18" spans="1:2" x14ac:dyDescent="0.25">
      <c r="A18" t="s">
        <v>0</v>
      </c>
      <c r="B18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91CD8-6873-4E6B-B719-CCC9A8CBCB3A}">
  <dimension ref="A19:H24"/>
  <sheetViews>
    <sheetView topLeftCell="A2" workbookViewId="0">
      <selection activeCell="H24" sqref="H24"/>
    </sheetView>
  </sheetViews>
  <sheetFormatPr defaultRowHeight="15" x14ac:dyDescent="0.25"/>
  <sheetData>
    <row r="19" spans="1:8" x14ac:dyDescent="0.25">
      <c r="A19" t="s">
        <v>10</v>
      </c>
      <c r="B19">
        <v>499</v>
      </c>
    </row>
    <row r="20" spans="1:8" x14ac:dyDescent="0.25">
      <c r="A20" t="s">
        <v>11</v>
      </c>
      <c r="B20">
        <v>1298</v>
      </c>
    </row>
    <row r="24" spans="1:8" x14ac:dyDescent="0.25">
      <c r="H24">
        <f>'"'' '' ''''S&gt;s! bo"ol''''-M'!G15</f>
        <v>1150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Non-neg self-contained V2</vt:lpstr>
      <vt:lpstr>S&gt;s bool ub=2000 V2</vt:lpstr>
      <vt:lpstr>S&gt;s bool self-contained V2</vt:lpstr>
      <vt:lpstr>"' ' ''S&gt;s! bo"ol''-M</vt:lpstr>
      <vt:lpstr>S&gt;s input M</vt:lpstr>
      <vt:lpstr>S&gt;'s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Yishai Feldman</dc:creator>
  <cp:lastModifiedBy>Aviad Sela</cp:lastModifiedBy>
  <dcterms:created xsi:type="dcterms:W3CDTF">2022-07-06T15:57:30Z</dcterms:created>
  <dcterms:modified xsi:type="dcterms:W3CDTF">2022-08-31T08:31:32Z</dcterms:modified>
</cp:coreProperties>
</file>