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File Kuliah\ADW\"/>
    </mc:Choice>
  </mc:AlternateContent>
  <xr:revisionPtr revIDLastSave="0" documentId="13_ncr:1_{CC070AB0-3C8B-42EB-9F22-85DB513792A7}" xr6:coauthVersionLast="47" xr6:coauthVersionMax="47" xr10:uidLastSave="{00000000-0000-0000-0000-000000000000}"/>
  <bookViews>
    <workbookView xWindow="-120" yWindow="-120" windowWidth="20730" windowHeight="11160" xr2:uid="{1FF463A8-987F-428F-9013-E20E3D99263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72" i="1" l="1"/>
  <c r="B70" i="1"/>
  <c r="B71" i="1"/>
  <c r="G67" i="1"/>
  <c r="G66" i="1"/>
  <c r="G65" i="1"/>
  <c r="G64" i="1"/>
  <c r="G63" i="1"/>
  <c r="G62" i="1"/>
  <c r="G61" i="1"/>
  <c r="G60" i="1"/>
  <c r="G59" i="1"/>
  <c r="G58" i="1"/>
  <c r="G57" i="1"/>
  <c r="G56" i="1"/>
  <c r="G55" i="1"/>
  <c r="F67" i="1"/>
  <c r="F64" i="1"/>
  <c r="F66" i="1"/>
  <c r="F65" i="1"/>
  <c r="F63" i="1"/>
  <c r="F62" i="1"/>
  <c r="F61" i="1"/>
  <c r="F60" i="1"/>
  <c r="F59" i="1"/>
  <c r="F58" i="1"/>
  <c r="F57" i="1"/>
  <c r="F56" i="1"/>
  <c r="F55" i="1"/>
  <c r="E66" i="1"/>
  <c r="E65" i="1"/>
  <c r="E64" i="1"/>
  <c r="E63" i="1"/>
  <c r="E62" i="1"/>
  <c r="E61" i="1"/>
  <c r="E60" i="1"/>
  <c r="E59" i="1"/>
  <c r="E58" i="1"/>
  <c r="E57" i="1"/>
  <c r="E56" i="1"/>
  <c r="E55" i="1"/>
  <c r="D66" i="1"/>
  <c r="D65" i="1"/>
  <c r="D64" i="1"/>
  <c r="D63" i="1"/>
  <c r="D62" i="1"/>
  <c r="D61" i="1"/>
  <c r="D60" i="1"/>
  <c r="D59" i="1"/>
  <c r="D58" i="1"/>
  <c r="D57" i="1"/>
  <c r="D56" i="1"/>
  <c r="D55" i="1"/>
  <c r="D54" i="1"/>
  <c r="J29" i="1"/>
  <c r="J28" i="1"/>
  <c r="J27" i="1"/>
  <c r="F40" i="1" l="1"/>
  <c r="F39" i="1"/>
  <c r="F38" i="1"/>
  <c r="F37" i="1"/>
  <c r="F36" i="1"/>
  <c r="F35" i="1"/>
  <c r="F34" i="1"/>
  <c r="F33" i="1"/>
  <c r="E40" i="1"/>
  <c r="E39" i="1"/>
  <c r="E38" i="1"/>
  <c r="E37" i="1"/>
  <c r="E36" i="1"/>
  <c r="E35" i="1"/>
  <c r="E34" i="1"/>
  <c r="E33" i="1"/>
  <c r="D39" i="1"/>
  <c r="D38" i="1"/>
  <c r="D37" i="1"/>
  <c r="D36" i="1"/>
  <c r="D35" i="1"/>
  <c r="D34" i="1"/>
  <c r="D33" i="1"/>
  <c r="C39" i="1"/>
  <c r="C38" i="1"/>
  <c r="C37" i="1"/>
  <c r="C36" i="1"/>
  <c r="C35" i="1"/>
  <c r="C34" i="1"/>
  <c r="C33" i="1"/>
  <c r="J12" i="1"/>
  <c r="J11" i="1"/>
  <c r="J10" i="1"/>
  <c r="F23" i="1"/>
  <c r="E23" i="1"/>
  <c r="E15" i="1"/>
  <c r="E16" i="1"/>
  <c r="F22" i="1"/>
  <c r="F21" i="1"/>
  <c r="F20" i="1"/>
  <c r="F19" i="1"/>
  <c r="F18" i="1"/>
  <c r="F17" i="1"/>
  <c r="F16" i="1"/>
  <c r="F15" i="1"/>
  <c r="F14" i="1"/>
  <c r="E22" i="1"/>
  <c r="E21" i="1"/>
  <c r="E20" i="1"/>
  <c r="E19" i="1"/>
  <c r="E18" i="1"/>
  <c r="E17" i="1"/>
  <c r="E14" i="1"/>
  <c r="D15" i="1"/>
  <c r="D16" i="1"/>
  <c r="D17" i="1"/>
  <c r="D18" i="1"/>
  <c r="D19" i="1"/>
  <c r="D20" i="1"/>
  <c r="D21" i="1"/>
  <c r="D22" i="1"/>
  <c r="D14" i="1"/>
  <c r="C22" i="1"/>
  <c r="C21" i="1"/>
  <c r="C20" i="1"/>
  <c r="C19" i="1"/>
  <c r="C18" i="1"/>
  <c r="C17" i="1"/>
  <c r="C16" i="1"/>
  <c r="C15" i="1"/>
  <c r="C14" i="1"/>
</calcChain>
</file>

<file path=xl/sharedStrings.xml><?xml version="1.0" encoding="utf-8"?>
<sst xmlns="http://schemas.openxmlformats.org/spreadsheetml/2006/main" count="81" uniqueCount="44">
  <si>
    <r>
      <rPr>
        <b/>
        <sz val="11"/>
        <color theme="1"/>
        <rFont val="Times New Roman"/>
        <family val="1"/>
      </rPr>
      <t>Nama :</t>
    </r>
    <r>
      <rPr>
        <sz val="11"/>
        <color theme="1"/>
        <rFont val="Times New Roman"/>
        <family val="1"/>
      </rPr>
      <t xml:space="preserve"> Muhammad Musa Ibrahim ; </t>
    </r>
    <r>
      <rPr>
        <b/>
        <sz val="11"/>
        <color theme="1"/>
        <rFont val="Times New Roman"/>
        <family val="1"/>
      </rPr>
      <t xml:space="preserve">Nrp </t>
    </r>
    <r>
      <rPr>
        <sz val="11"/>
        <color theme="1"/>
        <rFont val="Times New Roman"/>
        <family val="1"/>
      </rPr>
      <t xml:space="preserve">:2C2230002 ; </t>
    </r>
    <r>
      <rPr>
        <b/>
        <sz val="11"/>
        <color theme="1"/>
        <rFont val="Times New Roman"/>
        <family val="1"/>
      </rPr>
      <t xml:space="preserve">Mata Kuliah </t>
    </r>
    <r>
      <rPr>
        <sz val="11"/>
        <color theme="1"/>
        <rFont val="Times New Roman"/>
        <family val="1"/>
      </rPr>
      <t>: Analisis Deret Waktu</t>
    </r>
  </si>
  <si>
    <t>A. RATA-RATA BERGERAK 3 BULAN</t>
  </si>
  <si>
    <t>Tahun 2014</t>
  </si>
  <si>
    <t>Permintaan</t>
  </si>
  <si>
    <t>ForeCast Tahun 2015</t>
  </si>
  <si>
    <t>Error</t>
  </si>
  <si>
    <t>|Error|</t>
  </si>
  <si>
    <t>Error^2</t>
  </si>
  <si>
    <t>Jan</t>
  </si>
  <si>
    <t>Feb</t>
  </si>
  <si>
    <t>Mar</t>
  </si>
  <si>
    <t>Apr</t>
  </si>
  <si>
    <t>Jun</t>
  </si>
  <si>
    <t>Jul</t>
  </si>
  <si>
    <t>Sep</t>
  </si>
  <si>
    <t>Nov</t>
  </si>
  <si>
    <t>May</t>
  </si>
  <si>
    <t>Aug</t>
  </si>
  <si>
    <t>Oct</t>
  </si>
  <si>
    <t>Dec</t>
  </si>
  <si>
    <t>Total</t>
  </si>
  <si>
    <t>" Latihan Soal Simple Moving Average &amp; Eksponensial Smoothing "</t>
  </si>
  <si>
    <t>1.MAE</t>
  </si>
  <si>
    <t>2.MSE</t>
  </si>
  <si>
    <t>3.SJAN 2015</t>
  </si>
  <si>
    <t>INTERPRETASI :</t>
  </si>
  <si>
    <t>Forecast Jan ’15=23,67; MAE≈2,67; MSE≈8,81. Karena cuma rata‑rata 3 bulan terakhir, peramalan cepat menyesuaikan tapi lebih terpengaruh lonjakan tajam, jadi error relatif lebih besar.</t>
  </si>
  <si>
    <t>B.RATA-RATA BERGERAK 5 BULAN</t>
  </si>
  <si>
    <t>Mei</t>
  </si>
  <si>
    <t>Agu</t>
  </si>
  <si>
    <t>Okt</t>
  </si>
  <si>
    <t>Des</t>
  </si>
  <si>
    <t>Forecast Jan ’15=22,80; MAE≈2,37; MSE≈7,54. Rata‑rata 5 bulan membuat peramalan lebih stabil dan akurasinya lebih tinggi (error lebih kecil), meski respons terhadap perubahan tren sedikit lebih lambat.</t>
  </si>
  <si>
    <t>KESIMPULAN :</t>
  </si>
  <si>
    <t>Dari segi akurasi, MA‑5 unggul dibanding MA‑3 (MAE dan MSE lebih rendah), sehingga bila tujuan utama adalah meminimalkan kesalahan peramalan jangka pendek, metode rata‑rata bergerak 5 bulan lebih direkomendasikan. Namun, jika perusahaan memerlukan respons yang lebih cepat terhadap perubahan tren mendadak, MA‑3 bisa dipilih meski risikonya akurasinya sedikit lebih rendah.</t>
  </si>
  <si>
    <t xml:space="preserve">1. Sebuah Perusahaan memiliki data permintaan selama 2014 , seperti pada table.Hitung berapa kira - kira permintaan pada bulan   januari 2015 dan berapa perkiraan kesalahan akurasinya apabila menggunakan metode rata-rata bergerak 3 bulan dan 5 bulan ? </t>
  </si>
  <si>
    <t xml:space="preserve">         2.Data Cod Catch. The Bay City Seafood Company recorded the monthly cod catch for the previous two years, as given below</t>
  </si>
  <si>
    <t>Month</t>
  </si>
  <si>
    <t>Year 1</t>
  </si>
  <si>
    <t>Year 2</t>
  </si>
  <si>
    <t>Lt</t>
  </si>
  <si>
    <t>3.SSE</t>
  </si>
  <si>
    <t>INTERPRETASI &amp; KESIMPULAN :</t>
  </si>
  <si>
    <t>Hasil analisis peramalan tangkapan ikan kod bulanan menunjukkan bahwa model yang diterapkan memiliki rata-rata kesalahan (MAE) sebesar 2.735, yang berarti ada selisih rata-rata sebesar 2.735 unit antara nilai aktual dan nilai perkiraan. Meskipun MAE ini tidak terlalu besar, dalam jangka panjang hal ini bisa mempengaruhi keputusan perusahaan terkait perencanaan produksi dan distribusi ikan. Selain itu, dengan nilai Mean Squared Error (MSE) sebesar 1004.53, yang memberikan penalti lebih besar terhadap kesalahan besar, hal ini menunjukkan bahwa model cenderung gagal dalam menangani prediksi yang jauh dari nilai aktual. Jika MSE tetap tinggi dalam jangka panjang, ini menandakan bahwa model perlu diperbaiki untuk mengurangi kesalahan besar dan meningkatkan akurasi peramalan. Total kesalahan kuadrat (SSE) sebesar 12054.37 mencerminkan tingkat variasi kesalahan yang cukup tinggi, yang menunjukkan bahwa peramalan model masih belum sepenuhnya akurat, dan perusahaan perlu mempertimbangkan untuk mengevaluasi atau mengubah metode peramalan yang digunakan agar lebih efektif di masa depan.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</si>
</sst>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2"/>
      <color theme="1"/>
      <name val="Times New Roman"/>
      <family val="1"/>
    </font>
    <font>
      <sz val="12"/>
      <color theme="1"/>
      <name val="Times New Roman"/>
      <family val="1"/>
    </font>
    <font>
      <sz val="13"/>
      <color theme="1"/>
      <name val="Times New Roman"/>
      <family val="1"/>
    </font>
    <font>
      <sz val="13"/>
      <color theme="1"/>
      <name val="Calibri"/>
      <family val="2"/>
      <scheme val="minor"/>
    </font>
    <font>
      <b/>
      <sz val="13"/>
      <color theme="1"/>
      <name val="Times New Roman"/>
      <family val="1"/>
    </font>
  </fonts>
  <fills count="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5">
    <xf numFmtId="0" fontId="0" fillId="0" borderId="0" xfId="0"/>
    <xf numFmtId="0" fontId="1" fillId="0" borderId="0" xfId="0" applyFont="1"/>
    <xf numFmtId="0" fontId="3" fillId="2" borderId="1" xfId="0" applyFont="1" applyFill="1" applyBorder="1" applyAlignment="1">
      <alignment horizontal="center"/>
    </xf>
    <xf numFmtId="0" fontId="3" fillId="2" borderId="1" xfId="0" applyFont="1" applyFill="1" applyBorder="1"/>
    <xf numFmtId="0" fontId="2" fillId="3" borderId="1" xfId="0" applyFont="1" applyFill="1" applyBorder="1" applyAlignment="1">
      <alignment horizontal="center"/>
    </xf>
    <xf numFmtId="0" fontId="0" fillId="3" borderId="1" xfId="0" applyFill="1" applyBorder="1" applyAlignment="1">
      <alignment horizontal="center"/>
    </xf>
    <xf numFmtId="0" fontId="0" fillId="3" borderId="1" xfId="0" applyFill="1" applyBorder="1"/>
    <xf numFmtId="0" fontId="1" fillId="3" borderId="1" xfId="0" applyFont="1" applyFill="1" applyBorder="1" applyAlignment="1">
      <alignment horizontal="center"/>
    </xf>
    <xf numFmtId="0" fontId="1" fillId="2" borderId="1"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2" xfId="0" applyFont="1" applyFill="1" applyBorder="1" applyAlignment="1">
      <alignment horizontal="center"/>
    </xf>
    <xf numFmtId="0" fontId="2" fillId="0" borderId="0" xfId="0" applyFont="1" applyAlignment="1">
      <alignment horizontal="left" vertical="top" wrapText="1" indent="1"/>
    </xf>
    <xf numFmtId="0" fontId="3" fillId="0" borderId="0" xfId="0" applyFont="1"/>
    <xf numFmtId="0" fontId="2" fillId="0" borderId="0" xfId="0" applyFont="1"/>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7" fillId="4"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0" fontId="8" fillId="4" borderId="7" xfId="0" applyFont="1" applyFill="1" applyBorder="1" applyAlignment="1">
      <alignment horizontal="left" vertical="center" wrapText="1"/>
    </xf>
    <xf numFmtId="0" fontId="8" fillId="4" borderId="8" xfId="0" applyFont="1" applyFill="1" applyBorder="1" applyAlignment="1">
      <alignment horizontal="left" vertical="center" wrapText="1"/>
    </xf>
    <xf numFmtId="0" fontId="8" fillId="4" borderId="9" xfId="0" applyFont="1" applyFill="1" applyBorder="1" applyAlignment="1">
      <alignment horizontal="left" vertical="center" wrapText="1"/>
    </xf>
    <xf numFmtId="0" fontId="8" fillId="4" borderId="10"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16" xfId="0" applyFont="1" applyFill="1" applyBorder="1" applyAlignment="1">
      <alignment horizontal="left" vertical="center" wrapText="1"/>
    </xf>
    <xf numFmtId="0" fontId="7" fillId="0" borderId="0" xfId="0" applyFont="1"/>
    <xf numFmtId="0" fontId="9" fillId="0" borderId="0" xfId="0" applyFont="1"/>
    <xf numFmtId="0" fontId="9" fillId="0" borderId="0" xfId="0" applyFont="1" applyAlignment="1">
      <alignment horizontal="left" vertical="top" wrapText="1" indent="1"/>
    </xf>
    <xf numFmtId="0" fontId="9" fillId="0" borderId="0" xfId="0" applyFont="1" applyAlignment="1"/>
    <xf numFmtId="0" fontId="5" fillId="2" borderId="1"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2" xfId="0" applyFont="1" applyFill="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left" vertical="top" wrapText="1"/>
    </xf>
    <xf numFmtId="0" fontId="6" fillId="3" borderId="1" xfId="0" applyFont="1" applyFill="1" applyBorder="1" applyAlignment="1">
      <alignment horizontal="center"/>
    </xf>
    <xf numFmtId="0" fontId="6" fillId="3" borderId="1" xfId="0" applyFont="1" applyFill="1" applyBorder="1"/>
    <xf numFmtId="0" fontId="7" fillId="4" borderId="11" xfId="0" applyFont="1" applyFill="1" applyBorder="1" applyAlignment="1">
      <alignment horizontal="left" wrapText="1"/>
    </xf>
    <xf numFmtId="0" fontId="7" fillId="4" borderId="17" xfId="0" applyFont="1" applyFill="1" applyBorder="1" applyAlignment="1">
      <alignment horizontal="left" wrapText="1"/>
    </xf>
    <xf numFmtId="0" fontId="7" fillId="4" borderId="12" xfId="0" applyFont="1" applyFill="1" applyBorder="1" applyAlignment="1">
      <alignment horizontal="left" wrapText="1"/>
    </xf>
    <xf numFmtId="0" fontId="7" fillId="4" borderId="13" xfId="0" applyFont="1" applyFill="1" applyBorder="1" applyAlignment="1">
      <alignment horizontal="left" wrapText="1"/>
    </xf>
    <xf numFmtId="0" fontId="7" fillId="4" borderId="0" xfId="0" applyFont="1" applyFill="1" applyBorder="1" applyAlignment="1">
      <alignment horizontal="left" wrapText="1"/>
    </xf>
    <xf numFmtId="0" fontId="7" fillId="4" borderId="14" xfId="0" applyFont="1" applyFill="1" applyBorder="1" applyAlignment="1">
      <alignment horizontal="left" wrapText="1"/>
    </xf>
    <xf numFmtId="0" fontId="7" fillId="4" borderId="15" xfId="0" applyFont="1" applyFill="1" applyBorder="1" applyAlignment="1">
      <alignment horizontal="left" wrapText="1"/>
    </xf>
    <xf numFmtId="0" fontId="7" fillId="4" borderId="18" xfId="0" applyFont="1" applyFill="1" applyBorder="1" applyAlignment="1">
      <alignment horizontal="left" wrapText="1"/>
    </xf>
    <xf numFmtId="0" fontId="7" fillId="4" borderId="16" xfId="0" applyFont="1" applyFill="1" applyBorder="1" applyAlignment="1">
      <alignment horizontal="left" wrapText="1"/>
    </xf>
    <xf numFmtId="0" fontId="3" fillId="0" borderId="0" xfId="0" applyFont="1" applyAlignment="1">
      <alignment horizontal="left"/>
    </xf>
    <xf numFmtId="0" fontId="7" fillId="4" borderId="17"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1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2F27-72A5-4701-A829-D5C0067C84DA}">
  <dimension ref="A1:M88"/>
  <sheetViews>
    <sheetView tabSelected="1" topLeftCell="A60" zoomScale="71" zoomScaleNormal="71" workbookViewId="0">
      <selection activeCell="I73" sqref="I73"/>
    </sheetView>
  </sheetViews>
  <sheetFormatPr defaultRowHeight="15" x14ac:dyDescent="0.25"/>
  <cols>
    <col min="1" max="1" width="12.85546875" customWidth="1"/>
    <col min="2" max="2" width="13.5703125" customWidth="1"/>
    <col min="3" max="3" width="16.7109375" customWidth="1"/>
    <col min="4" max="5" width="14.7109375" customWidth="1"/>
    <col min="6" max="6" width="13.28515625" customWidth="1"/>
    <col min="7" max="7" width="13.85546875" customWidth="1"/>
    <col min="9" max="9" width="16.42578125" customWidth="1"/>
    <col min="10" max="10" width="13" customWidth="1"/>
    <col min="22" max="22" width="9.140625" customWidth="1"/>
  </cols>
  <sheetData>
    <row r="1" spans="1:13" x14ac:dyDescent="0.25">
      <c r="A1" s="14" t="s">
        <v>0</v>
      </c>
      <c r="B1" s="14"/>
      <c r="C1" s="14"/>
      <c r="D1" s="14"/>
      <c r="E1" s="14"/>
      <c r="F1" s="14"/>
      <c r="G1" s="14"/>
      <c r="H1" s="14"/>
      <c r="I1" s="14"/>
    </row>
    <row r="2" spans="1:13" x14ac:dyDescent="0.25">
      <c r="A2" s="13" t="s">
        <v>21</v>
      </c>
      <c r="B2" s="13"/>
      <c r="C2" s="13"/>
      <c r="D2" s="13"/>
      <c r="E2" s="13"/>
      <c r="F2" s="13"/>
      <c r="G2" s="13"/>
    </row>
    <row r="5" spans="1:13" x14ac:dyDescent="0.25">
      <c r="A5" s="32" t="s">
        <v>35</v>
      </c>
      <c r="B5" s="12"/>
      <c r="C5" s="12"/>
      <c r="D5" s="12"/>
      <c r="E5" s="12"/>
      <c r="F5" s="12"/>
      <c r="G5" s="12"/>
      <c r="H5" s="12"/>
      <c r="I5" s="12"/>
      <c r="J5" s="12"/>
      <c r="K5" s="12"/>
      <c r="L5" s="12"/>
      <c r="M5" s="12"/>
    </row>
    <row r="6" spans="1:13" x14ac:dyDescent="0.25">
      <c r="A6" s="12"/>
      <c r="B6" s="12"/>
      <c r="C6" s="12"/>
      <c r="D6" s="12"/>
      <c r="E6" s="12"/>
      <c r="F6" s="12"/>
      <c r="G6" s="12"/>
      <c r="H6" s="12"/>
      <c r="I6" s="12"/>
      <c r="J6" s="12"/>
      <c r="K6" s="12"/>
      <c r="L6" s="12"/>
      <c r="M6" s="12"/>
    </row>
    <row r="7" spans="1:13" x14ac:dyDescent="0.25">
      <c r="A7" s="12"/>
      <c r="B7" s="12"/>
      <c r="C7" s="12"/>
      <c r="D7" s="12"/>
      <c r="E7" s="12"/>
      <c r="F7" s="12"/>
      <c r="G7" s="12"/>
      <c r="H7" s="12"/>
      <c r="I7" s="12"/>
      <c r="J7" s="12"/>
      <c r="K7" s="12"/>
      <c r="L7" s="12"/>
      <c r="M7" s="12"/>
    </row>
    <row r="9" spans="1:13" x14ac:dyDescent="0.25">
      <c r="A9" s="1" t="s">
        <v>1</v>
      </c>
    </row>
    <row r="10" spans="1:13" x14ac:dyDescent="0.25">
      <c r="A10" s="2" t="s">
        <v>2</v>
      </c>
      <c r="B10" s="2" t="s">
        <v>3</v>
      </c>
      <c r="C10" s="3" t="s">
        <v>4</v>
      </c>
      <c r="D10" s="2" t="s">
        <v>5</v>
      </c>
      <c r="E10" s="2" t="s">
        <v>6</v>
      </c>
      <c r="F10" s="2" t="s">
        <v>7</v>
      </c>
      <c r="I10" s="8" t="s">
        <v>22</v>
      </c>
      <c r="J10" s="6">
        <f>E23/9</f>
        <v>2.6666666666666674</v>
      </c>
    </row>
    <row r="11" spans="1:13" ht="15.75" customHeight="1" x14ac:dyDescent="0.25">
      <c r="A11" s="4" t="s">
        <v>8</v>
      </c>
      <c r="B11" s="5">
        <v>20</v>
      </c>
      <c r="C11" s="6"/>
      <c r="D11" s="6"/>
      <c r="E11" s="6"/>
      <c r="F11" s="6"/>
      <c r="I11" s="8" t="s">
        <v>23</v>
      </c>
      <c r="J11" s="6">
        <f>F23/9</f>
        <v>8.8148148148148167</v>
      </c>
    </row>
    <row r="12" spans="1:13" ht="15.75" customHeight="1" x14ac:dyDescent="0.25">
      <c r="A12" s="4" t="s">
        <v>9</v>
      </c>
      <c r="B12" s="5">
        <v>21</v>
      </c>
      <c r="C12" s="6"/>
      <c r="D12" s="6"/>
      <c r="E12" s="6"/>
      <c r="F12" s="6"/>
      <c r="I12" s="8" t="s">
        <v>24</v>
      </c>
      <c r="J12" s="6">
        <f>(B22+B21+B20)/3</f>
        <v>23.666666666666668</v>
      </c>
    </row>
    <row r="13" spans="1:13" ht="15.75" customHeight="1" x14ac:dyDescent="0.25">
      <c r="A13" s="4" t="s">
        <v>10</v>
      </c>
      <c r="B13" s="5">
        <v>19</v>
      </c>
      <c r="C13" s="6"/>
      <c r="D13" s="6"/>
      <c r="E13" s="6"/>
      <c r="F13" s="6"/>
    </row>
    <row r="14" spans="1:13" ht="15.75" customHeight="1" thickBot="1" x14ac:dyDescent="0.3">
      <c r="A14" s="4" t="s">
        <v>11</v>
      </c>
      <c r="B14" s="5">
        <v>17</v>
      </c>
      <c r="C14" s="5">
        <f t="shared" ref="C14:C22" si="0">(B11+B12+B13)/3</f>
        <v>20</v>
      </c>
      <c r="D14" s="5">
        <f t="shared" ref="D14:D22" si="1">B14-C14</f>
        <v>-3</v>
      </c>
      <c r="E14" s="5">
        <f>ABS(D14)</f>
        <v>3</v>
      </c>
      <c r="F14" s="5">
        <f t="shared" ref="F14:F22" si="2">(E14)^2</f>
        <v>9</v>
      </c>
      <c r="I14" s="1" t="s">
        <v>25</v>
      </c>
    </row>
    <row r="15" spans="1:13" ht="15.75" customHeight="1" x14ac:dyDescent="0.25">
      <c r="A15" s="4" t="s">
        <v>16</v>
      </c>
      <c r="B15" s="5">
        <v>22</v>
      </c>
      <c r="C15" s="5">
        <f t="shared" si="0"/>
        <v>19</v>
      </c>
      <c r="D15" s="5">
        <f t="shared" si="1"/>
        <v>3</v>
      </c>
      <c r="E15" s="5">
        <f t="shared" ref="E15:E16" si="3">ABS(D15)</f>
        <v>3</v>
      </c>
      <c r="F15" s="5">
        <f t="shared" si="2"/>
        <v>9</v>
      </c>
      <c r="I15" s="18" t="s">
        <v>26</v>
      </c>
      <c r="J15" s="19"/>
    </row>
    <row r="16" spans="1:13" ht="15.75" customHeight="1" x14ac:dyDescent="0.25">
      <c r="A16" s="4" t="s">
        <v>12</v>
      </c>
      <c r="B16" s="5">
        <v>24</v>
      </c>
      <c r="C16" s="5">
        <f t="shared" si="0"/>
        <v>19.333333333333332</v>
      </c>
      <c r="D16" s="5">
        <f t="shared" si="1"/>
        <v>4.6666666666666679</v>
      </c>
      <c r="E16" s="5">
        <f t="shared" si="3"/>
        <v>4.6666666666666679</v>
      </c>
      <c r="F16" s="5">
        <f t="shared" si="2"/>
        <v>21.777777777777789</v>
      </c>
      <c r="I16" s="20"/>
      <c r="J16" s="21"/>
    </row>
    <row r="17" spans="1:10" ht="15.75" customHeight="1" x14ac:dyDescent="0.25">
      <c r="A17" s="4" t="s">
        <v>13</v>
      </c>
      <c r="B17" s="5">
        <v>18</v>
      </c>
      <c r="C17" s="5">
        <f t="shared" si="0"/>
        <v>21</v>
      </c>
      <c r="D17" s="5">
        <f t="shared" si="1"/>
        <v>-3</v>
      </c>
      <c r="E17" s="5">
        <f t="shared" ref="E17:E22" si="4">ABS(D17)</f>
        <v>3</v>
      </c>
      <c r="F17" s="5">
        <f t="shared" si="2"/>
        <v>9</v>
      </c>
      <c r="I17" s="20"/>
      <c r="J17" s="21"/>
    </row>
    <row r="18" spans="1:10" ht="15.75" customHeight="1" x14ac:dyDescent="0.25">
      <c r="A18" s="4" t="s">
        <v>17</v>
      </c>
      <c r="B18" s="5">
        <v>23</v>
      </c>
      <c r="C18" s="5">
        <f t="shared" si="0"/>
        <v>21.333333333333332</v>
      </c>
      <c r="D18" s="5">
        <f t="shared" si="1"/>
        <v>1.6666666666666679</v>
      </c>
      <c r="E18" s="5">
        <f t="shared" si="4"/>
        <v>1.6666666666666679</v>
      </c>
      <c r="F18" s="5">
        <f t="shared" si="2"/>
        <v>2.7777777777777817</v>
      </c>
      <c r="I18" s="20"/>
      <c r="J18" s="21"/>
    </row>
    <row r="19" spans="1:10" ht="15.75" customHeight="1" x14ac:dyDescent="0.25">
      <c r="A19" s="4" t="s">
        <v>14</v>
      </c>
      <c r="B19" s="5">
        <v>20</v>
      </c>
      <c r="C19" s="5">
        <f t="shared" si="0"/>
        <v>21.666666666666668</v>
      </c>
      <c r="D19" s="5">
        <f t="shared" si="1"/>
        <v>-1.6666666666666679</v>
      </c>
      <c r="E19" s="5">
        <f t="shared" si="4"/>
        <v>1.6666666666666679</v>
      </c>
      <c r="F19" s="5">
        <f t="shared" si="2"/>
        <v>2.7777777777777817</v>
      </c>
      <c r="I19" s="20"/>
      <c r="J19" s="21"/>
    </row>
    <row r="20" spans="1:10" ht="15.75" customHeight="1" x14ac:dyDescent="0.25">
      <c r="A20" s="4" t="s">
        <v>18</v>
      </c>
      <c r="B20" s="5">
        <v>25</v>
      </c>
      <c r="C20" s="5">
        <f t="shared" si="0"/>
        <v>20.333333333333332</v>
      </c>
      <c r="D20" s="5">
        <f t="shared" si="1"/>
        <v>4.6666666666666679</v>
      </c>
      <c r="E20" s="5">
        <f t="shared" si="4"/>
        <v>4.6666666666666679</v>
      </c>
      <c r="F20" s="5">
        <f t="shared" si="2"/>
        <v>21.777777777777789</v>
      </c>
      <c r="I20" s="20"/>
      <c r="J20" s="21"/>
    </row>
    <row r="21" spans="1:10" ht="15.75" customHeight="1" x14ac:dyDescent="0.25">
      <c r="A21" s="4" t="s">
        <v>15</v>
      </c>
      <c r="B21" s="5">
        <v>22</v>
      </c>
      <c r="C21" s="5">
        <f t="shared" si="0"/>
        <v>22.666666666666668</v>
      </c>
      <c r="D21" s="5">
        <f t="shared" si="1"/>
        <v>-0.66666666666666785</v>
      </c>
      <c r="E21" s="5">
        <f t="shared" si="4"/>
        <v>0.66666666666666785</v>
      </c>
      <c r="F21" s="5">
        <f t="shared" si="2"/>
        <v>0.44444444444444603</v>
      </c>
      <c r="I21" s="20"/>
      <c r="J21" s="21"/>
    </row>
    <row r="22" spans="1:10" ht="15.75" customHeight="1" x14ac:dyDescent="0.25">
      <c r="A22" s="4" t="s">
        <v>19</v>
      </c>
      <c r="B22" s="5">
        <v>24</v>
      </c>
      <c r="C22" s="5">
        <f t="shared" si="0"/>
        <v>22.333333333333332</v>
      </c>
      <c r="D22" s="5">
        <f t="shared" si="1"/>
        <v>1.6666666666666679</v>
      </c>
      <c r="E22" s="5">
        <f t="shared" si="4"/>
        <v>1.6666666666666679</v>
      </c>
      <c r="F22" s="5">
        <f t="shared" si="2"/>
        <v>2.7777777777777817</v>
      </c>
      <c r="I22" s="20"/>
      <c r="J22" s="21"/>
    </row>
    <row r="23" spans="1:10" ht="15.75" customHeight="1" thickBot="1" x14ac:dyDescent="0.3">
      <c r="A23" s="9" t="s">
        <v>20</v>
      </c>
      <c r="B23" s="10"/>
      <c r="C23" s="10"/>
      <c r="D23" s="11"/>
      <c r="E23" s="7">
        <f>SUM(E14:E22)</f>
        <v>24.000000000000007</v>
      </c>
      <c r="F23" s="7">
        <f>SUM(F14:F22)</f>
        <v>79.333333333333357</v>
      </c>
      <c r="I23" s="22"/>
      <c r="J23" s="23"/>
    </row>
    <row r="26" spans="1:10" x14ac:dyDescent="0.25">
      <c r="A26" s="1" t="s">
        <v>27</v>
      </c>
    </row>
    <row r="27" spans="1:10" x14ac:dyDescent="0.25">
      <c r="A27" s="2" t="s">
        <v>2</v>
      </c>
      <c r="B27" s="2" t="s">
        <v>3</v>
      </c>
      <c r="C27" s="3" t="s">
        <v>4</v>
      </c>
      <c r="D27" s="2" t="s">
        <v>5</v>
      </c>
      <c r="E27" s="2" t="s">
        <v>6</v>
      </c>
      <c r="F27" s="2" t="s">
        <v>7</v>
      </c>
      <c r="I27" s="8" t="s">
        <v>22</v>
      </c>
      <c r="J27" s="6">
        <f>E40/7</f>
        <v>2.3714285714285714</v>
      </c>
    </row>
    <row r="28" spans="1:10" x14ac:dyDescent="0.25">
      <c r="A28" s="4" t="s">
        <v>8</v>
      </c>
      <c r="B28" s="5">
        <v>20</v>
      </c>
      <c r="C28" s="6"/>
      <c r="D28" s="6"/>
      <c r="E28" s="6"/>
      <c r="F28" s="6"/>
      <c r="I28" s="8" t="s">
        <v>23</v>
      </c>
      <c r="J28" s="6">
        <f>F40/7</f>
        <v>7.5371428571428583</v>
      </c>
    </row>
    <row r="29" spans="1:10" x14ac:dyDescent="0.25">
      <c r="A29" s="4" t="s">
        <v>9</v>
      </c>
      <c r="B29" s="5">
        <v>21</v>
      </c>
      <c r="C29" s="6"/>
      <c r="D29" s="6"/>
      <c r="E29" s="6"/>
      <c r="F29" s="6"/>
      <c r="I29" s="8" t="s">
        <v>24</v>
      </c>
      <c r="J29" s="6">
        <f>(SUM(B35:B39)/5)</f>
        <v>22.8</v>
      </c>
    </row>
    <row r="30" spans="1:10" x14ac:dyDescent="0.25">
      <c r="A30" s="4" t="s">
        <v>10</v>
      </c>
      <c r="B30" s="5">
        <v>19</v>
      </c>
      <c r="C30" s="6"/>
      <c r="D30" s="6"/>
      <c r="E30" s="6"/>
      <c r="F30" s="6"/>
    </row>
    <row r="31" spans="1:10" ht="15.75" thickBot="1" x14ac:dyDescent="0.3">
      <c r="A31" s="4" t="s">
        <v>11</v>
      </c>
      <c r="B31" s="5">
        <v>17</v>
      </c>
      <c r="C31" s="5"/>
      <c r="D31" s="5"/>
      <c r="E31" s="5"/>
      <c r="F31" s="5"/>
      <c r="I31" s="16" t="s">
        <v>25</v>
      </c>
      <c r="J31" s="17"/>
    </row>
    <row r="32" spans="1:10" x14ac:dyDescent="0.25">
      <c r="A32" s="4" t="s">
        <v>16</v>
      </c>
      <c r="B32" s="5">
        <v>22</v>
      </c>
      <c r="C32" s="5"/>
      <c r="D32" s="5"/>
      <c r="E32" s="5"/>
      <c r="F32" s="5"/>
      <c r="I32" s="24" t="s">
        <v>32</v>
      </c>
      <c r="J32" s="25"/>
    </row>
    <row r="33" spans="1:10" x14ac:dyDescent="0.25">
      <c r="A33" s="4" t="s">
        <v>12</v>
      </c>
      <c r="B33" s="5">
        <v>24</v>
      </c>
      <c r="C33" s="5">
        <f t="shared" ref="C33:C39" si="5">SUM(B28:B32)/5</f>
        <v>19.8</v>
      </c>
      <c r="D33" s="5">
        <f t="shared" ref="D33:D39" si="6">B33-C33</f>
        <v>4.1999999999999993</v>
      </c>
      <c r="E33" s="5">
        <f t="shared" ref="E33:E39" si="7">ABS(D33)</f>
        <v>4.1999999999999993</v>
      </c>
      <c r="F33" s="5">
        <f t="shared" ref="F33:F39" si="8">(E33)^2</f>
        <v>17.639999999999993</v>
      </c>
      <c r="I33" s="26"/>
      <c r="J33" s="27"/>
    </row>
    <row r="34" spans="1:10" x14ac:dyDescent="0.25">
      <c r="A34" s="4" t="s">
        <v>13</v>
      </c>
      <c r="B34" s="5">
        <v>18</v>
      </c>
      <c r="C34" s="5">
        <f t="shared" si="5"/>
        <v>20.6</v>
      </c>
      <c r="D34" s="5">
        <f t="shared" si="6"/>
        <v>-2.6000000000000014</v>
      </c>
      <c r="E34" s="5">
        <f t="shared" si="7"/>
        <v>2.6000000000000014</v>
      </c>
      <c r="F34" s="5">
        <f t="shared" si="8"/>
        <v>6.7600000000000078</v>
      </c>
      <c r="I34" s="26"/>
      <c r="J34" s="27"/>
    </row>
    <row r="35" spans="1:10" x14ac:dyDescent="0.25">
      <c r="A35" s="4" t="s">
        <v>17</v>
      </c>
      <c r="B35" s="5">
        <v>23</v>
      </c>
      <c r="C35" s="5">
        <f t="shared" si="5"/>
        <v>20</v>
      </c>
      <c r="D35" s="5">
        <f t="shared" si="6"/>
        <v>3</v>
      </c>
      <c r="E35" s="5">
        <f t="shared" si="7"/>
        <v>3</v>
      </c>
      <c r="F35" s="5">
        <f t="shared" si="8"/>
        <v>9</v>
      </c>
      <c r="I35" s="26"/>
      <c r="J35" s="27"/>
    </row>
    <row r="36" spans="1:10" x14ac:dyDescent="0.25">
      <c r="A36" s="4" t="s">
        <v>14</v>
      </c>
      <c r="B36" s="5">
        <v>20</v>
      </c>
      <c r="C36" s="5">
        <f t="shared" si="5"/>
        <v>20.8</v>
      </c>
      <c r="D36" s="5">
        <f t="shared" si="6"/>
        <v>-0.80000000000000071</v>
      </c>
      <c r="E36" s="5">
        <f t="shared" si="7"/>
        <v>0.80000000000000071</v>
      </c>
      <c r="F36" s="5">
        <f t="shared" si="8"/>
        <v>0.64000000000000112</v>
      </c>
      <c r="I36" s="26"/>
      <c r="J36" s="27"/>
    </row>
    <row r="37" spans="1:10" x14ac:dyDescent="0.25">
      <c r="A37" s="4" t="s">
        <v>18</v>
      </c>
      <c r="B37" s="5">
        <v>25</v>
      </c>
      <c r="C37" s="5">
        <f t="shared" si="5"/>
        <v>21.4</v>
      </c>
      <c r="D37" s="5">
        <f t="shared" si="6"/>
        <v>3.6000000000000014</v>
      </c>
      <c r="E37" s="5">
        <f t="shared" si="7"/>
        <v>3.6000000000000014</v>
      </c>
      <c r="F37" s="5">
        <f t="shared" si="8"/>
        <v>12.96000000000001</v>
      </c>
      <c r="I37" s="26"/>
      <c r="J37" s="27"/>
    </row>
    <row r="38" spans="1:10" x14ac:dyDescent="0.25">
      <c r="A38" s="4" t="s">
        <v>15</v>
      </c>
      <c r="B38" s="5">
        <v>22</v>
      </c>
      <c r="C38" s="5">
        <f t="shared" si="5"/>
        <v>22</v>
      </c>
      <c r="D38" s="5">
        <f t="shared" si="6"/>
        <v>0</v>
      </c>
      <c r="E38" s="5">
        <f t="shared" si="7"/>
        <v>0</v>
      </c>
      <c r="F38" s="5">
        <f t="shared" si="8"/>
        <v>0</v>
      </c>
      <c r="I38" s="26"/>
      <c r="J38" s="27"/>
    </row>
    <row r="39" spans="1:10" x14ac:dyDescent="0.25">
      <c r="A39" s="4" t="s">
        <v>19</v>
      </c>
      <c r="B39" s="5">
        <v>24</v>
      </c>
      <c r="C39" s="5">
        <f t="shared" si="5"/>
        <v>21.6</v>
      </c>
      <c r="D39" s="5">
        <f t="shared" si="6"/>
        <v>2.3999999999999986</v>
      </c>
      <c r="E39" s="5">
        <f t="shared" si="7"/>
        <v>2.3999999999999986</v>
      </c>
      <c r="F39" s="5">
        <f t="shared" si="8"/>
        <v>5.7599999999999936</v>
      </c>
      <c r="I39" s="26"/>
      <c r="J39" s="27"/>
    </row>
    <row r="40" spans="1:10" ht="15.75" thickBot="1" x14ac:dyDescent="0.3">
      <c r="A40" s="9" t="s">
        <v>20</v>
      </c>
      <c r="B40" s="10"/>
      <c r="C40" s="10"/>
      <c r="D40" s="11"/>
      <c r="E40" s="7">
        <f>SUM(E33:E39)</f>
        <v>16.600000000000001</v>
      </c>
      <c r="F40" s="7">
        <f>SUM(F33:F39)</f>
        <v>52.760000000000005</v>
      </c>
      <c r="I40" s="28"/>
      <c r="J40" s="29"/>
    </row>
    <row r="42" spans="1:10" ht="15.75" thickBot="1" x14ac:dyDescent="0.3">
      <c r="A42" s="16" t="s">
        <v>33</v>
      </c>
      <c r="B42" s="16"/>
      <c r="C42" s="16"/>
    </row>
    <row r="43" spans="1:10" ht="15" customHeight="1" x14ac:dyDescent="0.25">
      <c r="A43" s="42" t="s">
        <v>34</v>
      </c>
      <c r="B43" s="43"/>
      <c r="C43" s="43"/>
      <c r="D43" s="43"/>
      <c r="E43" s="43"/>
      <c r="F43" s="43"/>
      <c r="G43" s="44"/>
    </row>
    <row r="44" spans="1:10" ht="15" customHeight="1" x14ac:dyDescent="0.25">
      <c r="A44" s="45"/>
      <c r="B44" s="46"/>
      <c r="C44" s="46"/>
      <c r="D44" s="46"/>
      <c r="E44" s="46"/>
      <c r="F44" s="46"/>
      <c r="G44" s="47"/>
    </row>
    <row r="45" spans="1:10" ht="15" customHeight="1" x14ac:dyDescent="0.25">
      <c r="A45" s="45"/>
      <c r="B45" s="46"/>
      <c r="C45" s="46"/>
      <c r="D45" s="46"/>
      <c r="E45" s="46"/>
      <c r="F45" s="46"/>
      <c r="G45" s="47"/>
    </row>
    <row r="46" spans="1:10" ht="15.75" customHeight="1" x14ac:dyDescent="0.25">
      <c r="A46" s="45"/>
      <c r="B46" s="46"/>
      <c r="C46" s="46"/>
      <c r="D46" s="46"/>
      <c r="E46" s="46"/>
      <c r="F46" s="46"/>
      <c r="G46" s="47"/>
    </row>
    <row r="47" spans="1:10" ht="15" customHeight="1" x14ac:dyDescent="0.25">
      <c r="A47" s="45"/>
      <c r="B47" s="46"/>
      <c r="C47" s="46"/>
      <c r="D47" s="46"/>
      <c r="E47" s="46"/>
      <c r="F47" s="46"/>
      <c r="G47" s="47"/>
    </row>
    <row r="48" spans="1:10" ht="15" customHeight="1" thickBot="1" x14ac:dyDescent="0.3">
      <c r="A48" s="48"/>
      <c r="B48" s="49"/>
      <c r="C48" s="49"/>
      <c r="D48" s="49"/>
      <c r="E48" s="49"/>
      <c r="F48" s="49"/>
      <c r="G48" s="50"/>
    </row>
    <row r="49" spans="1:11" ht="16.5" x14ac:dyDescent="0.25">
      <c r="A49" s="31"/>
      <c r="B49" s="30"/>
      <c r="C49" s="30"/>
      <c r="D49" s="30"/>
      <c r="E49" s="30"/>
      <c r="F49" s="30"/>
      <c r="G49" s="30"/>
      <c r="H49" s="30"/>
      <c r="I49" s="30"/>
      <c r="J49" s="30"/>
    </row>
    <row r="52" spans="1:11" ht="16.5" x14ac:dyDescent="0.25">
      <c r="A52" s="33" t="s">
        <v>36</v>
      </c>
      <c r="B52" s="33"/>
      <c r="C52" s="33"/>
      <c r="D52" s="33"/>
      <c r="E52" s="33"/>
      <c r="F52" s="33"/>
      <c r="G52" s="33"/>
      <c r="H52" s="33"/>
      <c r="I52" s="33"/>
      <c r="J52" s="33"/>
      <c r="K52" s="15"/>
    </row>
    <row r="53" spans="1:11" ht="15.75" x14ac:dyDescent="0.25">
      <c r="A53" s="34" t="s">
        <v>37</v>
      </c>
      <c r="B53" s="34" t="s">
        <v>38</v>
      </c>
      <c r="C53" s="34" t="s">
        <v>39</v>
      </c>
      <c r="D53" s="34" t="s">
        <v>40</v>
      </c>
      <c r="E53" s="34" t="s">
        <v>5</v>
      </c>
      <c r="F53" s="34" t="s">
        <v>6</v>
      </c>
      <c r="G53" s="34" t="s">
        <v>7</v>
      </c>
    </row>
    <row r="54" spans="1:11" ht="15.75" x14ac:dyDescent="0.25">
      <c r="A54" s="38"/>
      <c r="B54" s="38"/>
      <c r="C54" s="38"/>
      <c r="D54" s="39">
        <f>(SUM(B55:B66)/12)</f>
        <v>360.66666666666669</v>
      </c>
      <c r="E54" s="38"/>
      <c r="F54" s="38"/>
      <c r="G54" s="39"/>
    </row>
    <row r="55" spans="1:11" ht="15.75" x14ac:dyDescent="0.25">
      <c r="A55" s="40" t="s">
        <v>8</v>
      </c>
      <c r="B55" s="40">
        <v>362</v>
      </c>
      <c r="C55" s="40">
        <v>276</v>
      </c>
      <c r="D55" s="40">
        <f>(0.05*B55)+(0.95*D54)</f>
        <v>360.73333333333335</v>
      </c>
      <c r="E55" s="40">
        <f>B55-D55</f>
        <v>1.2666666666666515</v>
      </c>
      <c r="F55" s="40">
        <f>ABS(E55)</f>
        <v>1.2666666666666515</v>
      </c>
      <c r="G55" s="40">
        <f>F55^2</f>
        <v>1.6044444444444061</v>
      </c>
    </row>
    <row r="56" spans="1:11" ht="15.75" x14ac:dyDescent="0.25">
      <c r="A56" s="40" t="s">
        <v>9</v>
      </c>
      <c r="B56" s="40">
        <v>381</v>
      </c>
      <c r="C56" s="40">
        <v>334</v>
      </c>
      <c r="D56" s="40">
        <f>(0.05*B56)+(0.95*D55)</f>
        <v>361.74666666666667</v>
      </c>
      <c r="E56" s="40">
        <f>B56-D56</f>
        <v>19.25333333333333</v>
      </c>
      <c r="F56" s="40">
        <f>ABS(E56)</f>
        <v>19.25333333333333</v>
      </c>
      <c r="G56" s="40">
        <f>F56^2</f>
        <v>370.69084444444434</v>
      </c>
    </row>
    <row r="57" spans="1:11" ht="15.75" x14ac:dyDescent="0.25">
      <c r="A57" s="40" t="s">
        <v>10</v>
      </c>
      <c r="B57" s="40">
        <v>317</v>
      </c>
      <c r="C57" s="40">
        <v>394</v>
      </c>
      <c r="D57" s="40">
        <f>(0.05*B57)+(0.95*D56)</f>
        <v>359.50933333333336</v>
      </c>
      <c r="E57" s="40">
        <f>B57-D57</f>
        <v>-42.509333333333359</v>
      </c>
      <c r="F57" s="40">
        <f>ABS(E57)</f>
        <v>42.509333333333359</v>
      </c>
      <c r="G57" s="40">
        <f>F57^2</f>
        <v>1807.0434204444466</v>
      </c>
    </row>
    <row r="58" spans="1:11" ht="15.75" x14ac:dyDescent="0.25">
      <c r="A58" s="40" t="s">
        <v>11</v>
      </c>
      <c r="B58" s="40">
        <v>297</v>
      </c>
      <c r="C58" s="40">
        <v>334</v>
      </c>
      <c r="D58" s="40">
        <f>(0.05*B58)+(0.95*D57)</f>
        <v>356.38386666666668</v>
      </c>
      <c r="E58" s="40">
        <f>B58-D58</f>
        <v>-59.383866666666677</v>
      </c>
      <c r="F58" s="40">
        <f>ABS(E58)</f>
        <v>59.383866666666677</v>
      </c>
      <c r="G58" s="40">
        <f>F58^2</f>
        <v>3526.4436202844458</v>
      </c>
    </row>
    <row r="59" spans="1:11" ht="15.75" x14ac:dyDescent="0.25">
      <c r="A59" s="40" t="s">
        <v>28</v>
      </c>
      <c r="B59" s="40">
        <v>399</v>
      </c>
      <c r="C59" s="40">
        <v>384</v>
      </c>
      <c r="D59" s="40">
        <f>(0.05*B59)+(0.95*D58)</f>
        <v>358.51467333333329</v>
      </c>
      <c r="E59" s="40">
        <f>B59-D59</f>
        <v>40.485326666666708</v>
      </c>
      <c r="F59" s="40">
        <f>ABS(E59)</f>
        <v>40.485326666666708</v>
      </c>
      <c r="G59" s="40">
        <f>F59^2</f>
        <v>1639.0616753067145</v>
      </c>
    </row>
    <row r="60" spans="1:11" ht="15.75" x14ac:dyDescent="0.25">
      <c r="A60" s="40" t="s">
        <v>12</v>
      </c>
      <c r="B60" s="40">
        <v>402</v>
      </c>
      <c r="C60" s="40">
        <v>314</v>
      </c>
      <c r="D60" s="40">
        <f>(0.05*B60)+(0.95*D59)</f>
        <v>360.68893966666661</v>
      </c>
      <c r="E60" s="40">
        <f>B60-D60</f>
        <v>41.311060333333387</v>
      </c>
      <c r="F60" s="40">
        <f>ABS(E60)</f>
        <v>41.311060333333387</v>
      </c>
      <c r="G60" s="40">
        <f>F60^2</f>
        <v>1706.6037058643112</v>
      </c>
    </row>
    <row r="61" spans="1:11" ht="15.75" x14ac:dyDescent="0.25">
      <c r="A61" s="40" t="s">
        <v>13</v>
      </c>
      <c r="B61" s="40">
        <v>375</v>
      </c>
      <c r="C61" s="40">
        <v>344</v>
      </c>
      <c r="D61" s="40">
        <f>(0.05*B61)+(0.95*D60)</f>
        <v>361.40449268333327</v>
      </c>
      <c r="E61" s="40">
        <f>B61-D61</f>
        <v>13.595507316666726</v>
      </c>
      <c r="F61" s="40">
        <f>ABS(E61)</f>
        <v>13.595507316666726</v>
      </c>
      <c r="G61" s="40">
        <f>F61^2</f>
        <v>184.83781919753849</v>
      </c>
    </row>
    <row r="62" spans="1:11" ht="15.75" x14ac:dyDescent="0.25">
      <c r="A62" s="40" t="s">
        <v>29</v>
      </c>
      <c r="B62" s="40">
        <v>349</v>
      </c>
      <c r="C62" s="40">
        <v>337</v>
      </c>
      <c r="D62" s="40">
        <f>(0.05*B62)+(0.95*D61)</f>
        <v>360.7842680491666</v>
      </c>
      <c r="E62" s="40">
        <f>B62-D62</f>
        <v>-11.784268049166599</v>
      </c>
      <c r="F62" s="40">
        <f>ABS(E62)</f>
        <v>11.784268049166599</v>
      </c>
      <c r="G62" s="40">
        <f>F62^2</f>
        <v>138.86897345460875</v>
      </c>
    </row>
    <row r="63" spans="1:11" ht="15.75" x14ac:dyDescent="0.25">
      <c r="A63" s="40" t="s">
        <v>14</v>
      </c>
      <c r="B63" s="40">
        <v>386</v>
      </c>
      <c r="C63" s="40">
        <v>345</v>
      </c>
      <c r="D63" s="40">
        <f>(0.05*B63)+(0.95*D62)</f>
        <v>362.04505464670825</v>
      </c>
      <c r="E63" s="40">
        <f>B63-D63</f>
        <v>23.954945353291748</v>
      </c>
      <c r="F63" s="40">
        <f>ABS(E63)</f>
        <v>23.954945353291748</v>
      </c>
      <c r="G63" s="40">
        <f>F63^2</f>
        <v>573.83940687919392</v>
      </c>
    </row>
    <row r="64" spans="1:11" ht="15.75" x14ac:dyDescent="0.25">
      <c r="A64" s="40" t="s">
        <v>30</v>
      </c>
      <c r="B64" s="40">
        <v>328</v>
      </c>
      <c r="C64" s="40">
        <v>362</v>
      </c>
      <c r="D64" s="40">
        <f>(0.05*B64)+(0.95*D63)</f>
        <v>360.34280191437279</v>
      </c>
      <c r="E64" s="40">
        <f>B64-D64</f>
        <v>-32.342801914372785</v>
      </c>
      <c r="F64" s="40">
        <f>ABS(E64)</f>
        <v>32.342801914372785</v>
      </c>
      <c r="G64" s="40">
        <f>F64^2</f>
        <v>1046.0568356723559</v>
      </c>
    </row>
    <row r="65" spans="1:7" ht="15.75" x14ac:dyDescent="0.25">
      <c r="A65" s="40" t="s">
        <v>15</v>
      </c>
      <c r="B65" s="40">
        <v>389</v>
      </c>
      <c r="C65" s="40">
        <v>314</v>
      </c>
      <c r="D65" s="40">
        <f>(0.05*B65)+(0.95*D64)</f>
        <v>361.7756618186541</v>
      </c>
      <c r="E65" s="40">
        <f>B65-D65</f>
        <v>27.2243381813459</v>
      </c>
      <c r="F65" s="40">
        <f>ABS(E65)</f>
        <v>27.2243381813459</v>
      </c>
      <c r="G65" s="40">
        <f>F65^2</f>
        <v>741.16458941228814</v>
      </c>
    </row>
    <row r="66" spans="1:7" ht="15.75" x14ac:dyDescent="0.25">
      <c r="A66" s="40" t="s">
        <v>31</v>
      </c>
      <c r="B66" s="40">
        <v>343</v>
      </c>
      <c r="C66" s="40">
        <v>365</v>
      </c>
      <c r="D66" s="40">
        <f>(0.05*B66)+(0.95*D65)</f>
        <v>360.83687872772134</v>
      </c>
      <c r="E66" s="40">
        <f>B66-D66</f>
        <v>-17.836878727721341</v>
      </c>
      <c r="F66" s="40">
        <f>ABS(E66)</f>
        <v>17.836878727721341</v>
      </c>
      <c r="G66" s="40">
        <f>F66^2</f>
        <v>318.1542427474381</v>
      </c>
    </row>
    <row r="67" spans="1:7" ht="15.75" x14ac:dyDescent="0.25">
      <c r="A67" s="35" t="s">
        <v>20</v>
      </c>
      <c r="B67" s="36"/>
      <c r="C67" s="36"/>
      <c r="D67" s="36"/>
      <c r="E67" s="37"/>
      <c r="F67" s="41">
        <f>SUM(F55:F66)</f>
        <v>330.94832654256521</v>
      </c>
      <c r="G67" s="41">
        <f>SUM(G55:G66)</f>
        <v>12054.369578152229</v>
      </c>
    </row>
    <row r="70" spans="1:7" x14ac:dyDescent="0.25">
      <c r="A70" s="8" t="s">
        <v>22</v>
      </c>
      <c r="B70" s="6">
        <f>F67/12</f>
        <v>27.579027211880433</v>
      </c>
    </row>
    <row r="71" spans="1:7" x14ac:dyDescent="0.25">
      <c r="A71" s="8" t="s">
        <v>23</v>
      </c>
      <c r="B71" s="6">
        <f>G67/12</f>
        <v>1004.5307981793525</v>
      </c>
    </row>
    <row r="72" spans="1:7" x14ac:dyDescent="0.25">
      <c r="A72" s="8" t="s">
        <v>41</v>
      </c>
      <c r="B72" s="6">
        <f>G67</f>
        <v>12054.369578152229</v>
      </c>
    </row>
    <row r="73" spans="1:7" x14ac:dyDescent="0.25">
      <c r="A73" s="1"/>
    </row>
    <row r="75" spans="1:7" ht="15.75" thickBot="1" x14ac:dyDescent="0.3">
      <c r="A75" s="51" t="s">
        <v>42</v>
      </c>
      <c r="B75" s="51"/>
      <c r="C75" s="51"/>
    </row>
    <row r="76" spans="1:7" ht="15" customHeight="1" x14ac:dyDescent="0.25">
      <c r="A76" s="24" t="s">
        <v>43</v>
      </c>
      <c r="B76" s="52"/>
      <c r="C76" s="52"/>
      <c r="D76" s="52"/>
      <c r="E76" s="52"/>
      <c r="F76" s="52"/>
      <c r="G76" s="25"/>
    </row>
    <row r="77" spans="1:7" x14ac:dyDescent="0.25">
      <c r="A77" s="26"/>
      <c r="B77" s="53"/>
      <c r="C77" s="53"/>
      <c r="D77" s="53"/>
      <c r="E77" s="53"/>
      <c r="F77" s="53"/>
      <c r="G77" s="27"/>
    </row>
    <row r="78" spans="1:7" x14ac:dyDescent="0.25">
      <c r="A78" s="26"/>
      <c r="B78" s="53"/>
      <c r="C78" s="53"/>
      <c r="D78" s="53"/>
      <c r="E78" s="53"/>
      <c r="F78" s="53"/>
      <c r="G78" s="27"/>
    </row>
    <row r="79" spans="1:7" x14ac:dyDescent="0.25">
      <c r="A79" s="26"/>
      <c r="B79" s="53"/>
      <c r="C79" s="53"/>
      <c r="D79" s="53"/>
      <c r="E79" s="53"/>
      <c r="F79" s="53"/>
      <c r="G79" s="27"/>
    </row>
    <row r="80" spans="1:7" x14ac:dyDescent="0.25">
      <c r="A80" s="26"/>
      <c r="B80" s="53"/>
      <c r="C80" s="53"/>
      <c r="D80" s="53"/>
      <c r="E80" s="53"/>
      <c r="F80" s="53"/>
      <c r="G80" s="27"/>
    </row>
    <row r="81" spans="1:7" x14ac:dyDescent="0.25">
      <c r="A81" s="26"/>
      <c r="B81" s="53"/>
      <c r="C81" s="53"/>
      <c r="D81" s="53"/>
      <c r="E81" s="53"/>
      <c r="F81" s="53"/>
      <c r="G81" s="27"/>
    </row>
    <row r="82" spans="1:7" x14ac:dyDescent="0.25">
      <c r="A82" s="26"/>
      <c r="B82" s="53"/>
      <c r="C82" s="53"/>
      <c r="D82" s="53"/>
      <c r="E82" s="53"/>
      <c r="F82" s="53"/>
      <c r="G82" s="27"/>
    </row>
    <row r="83" spans="1:7" x14ac:dyDescent="0.25">
      <c r="A83" s="26"/>
      <c r="B83" s="53"/>
      <c r="C83" s="53"/>
      <c r="D83" s="53"/>
      <c r="E83" s="53"/>
      <c r="F83" s="53"/>
      <c r="G83" s="27"/>
    </row>
    <row r="84" spans="1:7" x14ac:dyDescent="0.25">
      <c r="A84" s="26"/>
      <c r="B84" s="53"/>
      <c r="C84" s="53"/>
      <c r="D84" s="53"/>
      <c r="E84" s="53"/>
      <c r="F84" s="53"/>
      <c r="G84" s="27"/>
    </row>
    <row r="85" spans="1:7" x14ac:dyDescent="0.25">
      <c r="A85" s="26"/>
      <c r="B85" s="53"/>
      <c r="C85" s="53"/>
      <c r="D85" s="53"/>
      <c r="E85" s="53"/>
      <c r="F85" s="53"/>
      <c r="G85" s="27"/>
    </row>
    <row r="86" spans="1:7" x14ac:dyDescent="0.25">
      <c r="A86" s="26"/>
      <c r="B86" s="53"/>
      <c r="C86" s="53"/>
      <c r="D86" s="53"/>
      <c r="E86" s="53"/>
      <c r="F86" s="53"/>
      <c r="G86" s="27"/>
    </row>
    <row r="87" spans="1:7" x14ac:dyDescent="0.25">
      <c r="A87" s="26"/>
      <c r="B87" s="53"/>
      <c r="C87" s="53"/>
      <c r="D87" s="53"/>
      <c r="E87" s="53"/>
      <c r="F87" s="53"/>
      <c r="G87" s="27"/>
    </row>
    <row r="88" spans="1:7" ht="15.75" thickBot="1" x14ac:dyDescent="0.3">
      <c r="A88" s="28"/>
      <c r="B88" s="54"/>
      <c r="C88" s="54"/>
      <c r="D88" s="54"/>
      <c r="E88" s="54"/>
      <c r="F88" s="54"/>
      <c r="G88" s="29"/>
    </row>
  </sheetData>
  <mergeCells count="13">
    <mergeCell ref="A75:C75"/>
    <mergeCell ref="A76:G88"/>
    <mergeCell ref="A67:E67"/>
    <mergeCell ref="A43:G48"/>
    <mergeCell ref="I31:J31"/>
    <mergeCell ref="I32:J40"/>
    <mergeCell ref="A42:C42"/>
    <mergeCell ref="A40:D40"/>
    <mergeCell ref="A5:M7"/>
    <mergeCell ref="A2:G2"/>
    <mergeCell ref="A1:I1"/>
    <mergeCell ref="A23:D23"/>
    <mergeCell ref="I15:J23"/>
  </mergeCells>
  <phoneticPr fontId="4"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2025-04-23T00:14:25Z</dcterms:created>
  <dcterms:modified xsi:type="dcterms:W3CDTF">2025-04-23T14:20:39Z</dcterms:modified>
</cp:coreProperties>
</file>