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840" windowHeight="12585"/>
  </bookViews>
  <sheets>
    <sheet name="Экспертная оценка трудозатрат" sheetId="1" r:id="rId1"/>
    <sheet name="Таблица интервалов" sheetId="2" r:id="rId2"/>
  </sheets>
  <calcPr calcId="145621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6" i="1"/>
  <c r="H25" i="1" l="1"/>
  <c r="I25" i="1" s="1"/>
  <c r="G25" i="1"/>
  <c r="H24" i="1"/>
  <c r="I24" i="1" s="1"/>
  <c r="G24" i="1"/>
  <c r="H23" i="1"/>
  <c r="I23" i="1" s="1"/>
  <c r="G23" i="1"/>
  <c r="H22" i="1"/>
  <c r="I22" i="1" s="1"/>
  <c r="G22" i="1"/>
  <c r="H21" i="1"/>
  <c r="I21" i="1" s="1"/>
  <c r="G21" i="1"/>
  <c r="H20" i="1"/>
  <c r="I20" i="1" s="1"/>
  <c r="G20" i="1"/>
  <c r="H19" i="1"/>
  <c r="I19" i="1" s="1"/>
  <c r="G19" i="1"/>
  <c r="H18" i="1"/>
  <c r="I18" i="1" s="1"/>
  <c r="G18" i="1"/>
  <c r="H17" i="1"/>
  <c r="I17" i="1" s="1"/>
  <c r="G17" i="1"/>
  <c r="H16" i="1"/>
  <c r="I16" i="1" s="1"/>
  <c r="G16" i="1"/>
  <c r="H15" i="1"/>
  <c r="I15" i="1" s="1"/>
  <c r="G15" i="1"/>
  <c r="H14" i="1"/>
  <c r="I14" i="1" s="1"/>
  <c r="G14" i="1"/>
  <c r="H13" i="1"/>
  <c r="I13" i="1" s="1"/>
  <c r="G13" i="1"/>
  <c r="H12" i="1"/>
  <c r="I12" i="1" s="1"/>
  <c r="G12" i="1"/>
  <c r="H11" i="1"/>
  <c r="I11" i="1" s="1"/>
  <c r="G11" i="1"/>
  <c r="H10" i="1"/>
  <c r="I10" i="1" s="1"/>
  <c r="G10" i="1"/>
  <c r="H9" i="1"/>
  <c r="I9" i="1" s="1"/>
  <c r="G9" i="1"/>
  <c r="H8" i="1"/>
  <c r="I8" i="1" s="1"/>
  <c r="G8" i="1"/>
  <c r="H7" i="1"/>
  <c r="I7" i="1" s="1"/>
  <c r="G7" i="1"/>
  <c r="H6" i="1"/>
  <c r="I6" i="1" s="1"/>
  <c r="G6" i="1"/>
  <c r="G27" i="1" l="1"/>
  <c r="I27" i="1"/>
  <c r="C31" i="1" l="1"/>
  <c r="J10" i="1" s="1"/>
  <c r="K10" i="1" s="1"/>
  <c r="J11" i="1" l="1"/>
  <c r="K11" i="1" s="1"/>
  <c r="J12" i="1"/>
  <c r="K12" i="1" s="1"/>
  <c r="J24" i="1"/>
  <c r="K24" i="1" s="1"/>
  <c r="J20" i="1"/>
  <c r="K20" i="1" s="1"/>
  <c r="J9" i="1"/>
  <c r="K9" i="1" s="1"/>
  <c r="J13" i="1"/>
  <c r="K13" i="1" s="1"/>
  <c r="J14" i="1"/>
  <c r="K14" i="1" s="1"/>
  <c r="J16" i="1"/>
  <c r="K16" i="1" s="1"/>
  <c r="J8" i="1"/>
  <c r="K8" i="1" s="1"/>
  <c r="J17" i="1"/>
  <c r="K17" i="1" s="1"/>
  <c r="J6" i="1"/>
  <c r="K6" i="1" s="1"/>
  <c r="K27" i="1" s="1"/>
  <c r="J15" i="1"/>
  <c r="K15" i="1" s="1"/>
  <c r="J19" i="1"/>
  <c r="K19" i="1" s="1"/>
  <c r="J23" i="1"/>
  <c r="K23" i="1" s="1"/>
  <c r="J25" i="1"/>
  <c r="K25" i="1" s="1"/>
  <c r="J18" i="1"/>
  <c r="K18" i="1" s="1"/>
  <c r="J22" i="1"/>
  <c r="K22" i="1" s="1"/>
  <c r="D31" i="1"/>
  <c r="J21" i="1"/>
  <c r="K21" i="1" s="1"/>
  <c r="J7" i="1"/>
  <c r="K7" i="1" s="1"/>
  <c r="J27" i="1" l="1"/>
</calcChain>
</file>

<file path=xl/comments1.xml><?xml version="1.0" encoding="utf-8"?>
<comments xmlns="http://schemas.openxmlformats.org/spreadsheetml/2006/main">
  <authors>
    <author>Корецкий Алексей Сергеевич</author>
  </authors>
  <commentList>
    <comment ref="D5" authorId="0">
      <text>
        <r>
          <rPr>
            <b/>
            <sz val="9"/>
            <color indexed="81"/>
            <rFont val="Tahoma"/>
            <family val="2"/>
            <charset val="204"/>
          </rPr>
          <t>Корецкий Алексей Сергеевич:</t>
        </r>
        <r>
          <rPr>
            <sz val="9"/>
            <color indexed="81"/>
            <rFont val="Tahoma"/>
            <family val="2"/>
            <charset val="204"/>
          </rPr>
          <t xml:space="preserve">
Не редактировать. Рассчитывается автоматически на основе минимальной оценки и уровня риска.</t>
        </r>
      </text>
    </comment>
  </commentList>
</comments>
</file>

<file path=xl/sharedStrings.xml><?xml version="1.0" encoding="utf-8"?>
<sst xmlns="http://schemas.openxmlformats.org/spreadsheetml/2006/main" count="21" uniqueCount="21">
  <si>
    <t>Автор</t>
  </si>
  <si>
    <t>№</t>
  </si>
  <si>
    <t>Наименование</t>
  </si>
  <si>
    <t>Минимальная оценка (человеко-часы)</t>
  </si>
  <si>
    <t>Максимальная оценка (человеко-часы)</t>
  </si>
  <si>
    <t>Допущения и комментарии</t>
  </si>
  <si>
    <t>Средняя оценка (человеко-часы)</t>
  </si>
  <si>
    <t>Сигма</t>
  </si>
  <si>
    <t>Дисперсия</t>
  </si>
  <si>
    <t>Финальная оценка (человеко-часы)</t>
  </si>
  <si>
    <t>Финальная оценка (человеко-дни)</t>
  </si>
  <si>
    <t>Итого</t>
  </si>
  <si>
    <t>Рекомендуемое значение для итоговой оценки</t>
  </si>
  <si>
    <t>Человеко-часы</t>
  </si>
  <si>
    <t>Человеко-дни</t>
  </si>
  <si>
    <t>Макс</t>
  </si>
  <si>
    <t>Низкий</t>
  </si>
  <si>
    <t>Средний</t>
  </si>
  <si>
    <t>Высокий</t>
  </si>
  <si>
    <t>Мин</t>
  </si>
  <si>
    <t>Уровень сложности/риска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</si>
</sst>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rgb="FFDC1419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7" fillId="3" borderId="0" applyNumberFormat="0" applyBorder="0" applyAlignment="0" applyProtection="0"/>
    <xf numFmtId="0" fontId="6" fillId="4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Border="1" applyAlignment="1">
      <alignment horizontal="left"/>
    </xf>
    <xf numFmtId="2" fontId="4" fillId="2" borderId="5" xfId="1" applyNumberFormat="1" applyFont="1" applyFill="1" applyBorder="1" applyAlignment="1">
      <alignment horizontal="center" vertical="center"/>
    </xf>
    <xf numFmtId="2" fontId="4" fillId="2" borderId="6" xfId="1" applyNumberFormat="1" applyFont="1" applyFill="1" applyBorder="1" applyAlignment="1">
      <alignment horizontal="center" vertical="center"/>
    </xf>
    <xf numFmtId="2" fontId="4" fillId="2" borderId="7" xfId="1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4" fillId="0" borderId="8" xfId="1" applyFont="1" applyBorder="1" applyAlignment="1"/>
    <xf numFmtId="1" fontId="5" fillId="0" borderId="9" xfId="1" applyNumberFormat="1" applyFont="1" applyBorder="1"/>
    <xf numFmtId="2" fontId="4" fillId="0" borderId="9" xfId="1" applyNumberFormat="1" applyFont="1" applyBorder="1"/>
    <xf numFmtId="2" fontId="4" fillId="0" borderId="10" xfId="1" applyNumberFormat="1" applyFont="1" applyBorder="1"/>
    <xf numFmtId="2" fontId="4" fillId="0" borderId="11" xfId="1" applyNumberFormat="1" applyFont="1" applyBorder="1"/>
    <xf numFmtId="0" fontId="4" fillId="0" borderId="0" xfId="1" applyFont="1" applyBorder="1" applyAlignment="1"/>
    <xf numFmtId="1" fontId="5" fillId="0" borderId="0" xfId="1" applyNumberFormat="1" applyFont="1" applyBorder="1"/>
    <xf numFmtId="0" fontId="3" fillId="0" borderId="0" xfId="1"/>
    <xf numFmtId="2" fontId="1" fillId="2" borderId="9" xfId="0" applyNumberFormat="1" applyFont="1" applyFill="1" applyBorder="1" applyAlignment="1" applyProtection="1">
      <alignment horizontal="center" vertical="center"/>
    </xf>
    <xf numFmtId="2" fontId="1" fillId="2" borderId="15" xfId="0" applyNumberFormat="1" applyFont="1" applyFill="1" applyBorder="1" applyAlignment="1" applyProtection="1">
      <alignment horizontal="center" vertical="center"/>
    </xf>
    <xf numFmtId="0" fontId="7" fillId="3" borderId="1" xfId="2" applyBorder="1" applyAlignment="1">
      <alignment horizontal="center" vertical="center" wrapText="1"/>
    </xf>
    <xf numFmtId="0" fontId="7" fillId="3" borderId="3" xfId="2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6" fillId="4" borderId="5" xfId="3" applyBorder="1" applyAlignment="1">
      <alignment horizontal="left" vertical="center" wrapText="1"/>
    </xf>
    <xf numFmtId="0" fontId="6" fillId="4" borderId="5" xfId="3" applyBorder="1" applyAlignment="1">
      <alignment horizontal="left" vertical="center" wrapText="1" indent="1"/>
    </xf>
    <xf numFmtId="0" fontId="7" fillId="3" borderId="12" xfId="2" applyBorder="1" applyAlignment="1">
      <alignment horizontal="center" vertical="center" wrapText="1"/>
    </xf>
    <xf numFmtId="0" fontId="7" fillId="3" borderId="14" xfId="2" applyBorder="1" applyAlignment="1">
      <alignment horizontal="center" vertical="center" wrapText="1"/>
    </xf>
    <xf numFmtId="49" fontId="7" fillId="3" borderId="3" xfId="2" applyNumberFormat="1" applyBorder="1" applyAlignment="1">
      <alignment horizontal="center" vertical="center" wrapText="1"/>
    </xf>
    <xf numFmtId="49" fontId="7" fillId="3" borderId="13" xfId="2" applyNumberFormat="1" applyBorder="1" applyAlignment="1">
      <alignment horizontal="center" vertical="center" wrapText="1"/>
    </xf>
    <xf numFmtId="0" fontId="6" fillId="4" borderId="1" xfId="3" applyBorder="1" applyAlignment="1">
      <alignment horizontal="center" vertical="center" wrapText="1"/>
    </xf>
    <xf numFmtId="0" fontId="6" fillId="4" borderId="2" xfId="3" applyBorder="1" applyAlignment="1">
      <alignment horizontal="center" vertical="center" wrapText="1"/>
    </xf>
    <xf numFmtId="0" fontId="7" fillId="3" borderId="12" xfId="2" applyBorder="1" applyAlignment="1">
      <alignment horizontal="center" vertical="center" wrapText="1"/>
    </xf>
    <xf numFmtId="0" fontId="7" fillId="3" borderId="14" xfId="2" applyBorder="1" applyAlignment="1">
      <alignment horizontal="center" vertical="center" wrapText="1"/>
    </xf>
    <xf numFmtId="0" fontId="8" fillId="0" borderId="0" xfId="0" applyFont="1"/>
    <xf numFmtId="0" fontId="9" fillId="0" borderId="5" xfId="0" applyFont="1" applyFill="1" applyBorder="1" applyAlignment="1">
      <alignment horizontal="left" vertical="center" wrapText="1"/>
    </xf>
    <xf numFmtId="2" fontId="1" fillId="2" borderId="0" xfId="0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</cellXfs>
  <cellStyles count="4">
    <cellStyle name="40% - Акцент1" xfId="3" builtinId="31"/>
    <cellStyle name="Normal_etoms-009-01-(Project Estimation)" xfId="1"/>
    <cellStyle name="Акцент1" xfId="2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828675</xdr:colOff>
      <xdr:row>0</xdr:row>
      <xdr:rowOff>0</xdr:rowOff>
    </xdr:from>
    <xdr:to>
      <xdr:col>11</xdr:col>
      <xdr:colOff>2</xdr:colOff>
      <xdr:row>3</xdr:row>
      <xdr:rowOff>184786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2325" y="0"/>
          <a:ext cx="1323977" cy="794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3" sqref="B13"/>
    </sheetView>
  </sheetViews>
  <sheetFormatPr defaultRowHeight="15" x14ac:dyDescent="0.25"/>
  <cols>
    <col min="1" max="1" width="4.5703125" customWidth="1"/>
    <col min="2" max="2" width="80.28515625" customWidth="1"/>
    <col min="3" max="3" width="16.7109375" customWidth="1"/>
    <col min="4" max="4" width="16.42578125" customWidth="1"/>
    <col min="5" max="5" width="11.5703125" customWidth="1"/>
    <col min="6" max="6" width="53.28515625" customWidth="1"/>
    <col min="7" max="7" width="13.85546875" customWidth="1"/>
    <col min="8" max="8" width="12.5703125" customWidth="1"/>
    <col min="9" max="9" width="11.7109375" customWidth="1"/>
    <col min="10" max="10" width="15.28515625" customWidth="1"/>
    <col min="11" max="11" width="17" customWidth="1"/>
  </cols>
  <sheetData>
    <row r="1" spans="1:11" ht="15.75" thickBot="1" x14ac:dyDescent="0.3">
      <c r="A1" s="1"/>
      <c r="B1" s="1"/>
      <c r="C1" s="2"/>
    </row>
    <row r="2" spans="1:11" ht="16.5" thickBot="1" x14ac:dyDescent="0.3">
      <c r="A2" s="19"/>
      <c r="B2" s="19" t="s">
        <v>0</v>
      </c>
      <c r="C2" s="28"/>
      <c r="D2" s="29"/>
      <c r="E2" s="3"/>
    </row>
    <row r="3" spans="1:1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thickBot="1" x14ac:dyDescent="0.3"/>
    <row r="5" spans="1:11" ht="60" x14ac:dyDescent="0.25">
      <c r="A5" s="20" t="s">
        <v>1</v>
      </c>
      <c r="B5" s="20" t="s">
        <v>2</v>
      </c>
      <c r="C5" s="20" t="s">
        <v>3</v>
      </c>
      <c r="D5" s="20" t="s">
        <v>4</v>
      </c>
      <c r="E5" s="20" t="s">
        <v>20</v>
      </c>
      <c r="F5" s="20" t="s">
        <v>5</v>
      </c>
      <c r="G5" s="20" t="s">
        <v>6</v>
      </c>
      <c r="H5" s="20" t="s">
        <v>7</v>
      </c>
      <c r="I5" s="20" t="s">
        <v>8</v>
      </c>
      <c r="J5" s="20" t="s">
        <v>9</v>
      </c>
      <c r="K5" s="21" t="s">
        <v>10</v>
      </c>
    </row>
    <row r="6" spans="1:11" x14ac:dyDescent="0.25">
      <c r="A6" s="22"/>
      <c r="B6" s="22"/>
      <c r="C6" s="22"/>
      <c r="D6" s="33" t="e">
        <f>VLOOKUP(C6,'Таблица интервалов'!$A$3:$D$12,MATCH('Экспертная оценка трудозатрат'!E6,'Таблица интервалов'!$B$1:$D$1,0)+1,FALSE)</f>
        <v>#N/A</v>
      </c>
      <c r="E6" s="22"/>
      <c r="F6" s="22"/>
      <c r="G6" s="4" t="e">
        <f>(C6+D6)/2</f>
        <v>#N/A</v>
      </c>
      <c r="H6" s="4" t="e">
        <f>(D6-C6)/4</f>
        <v>#N/A</v>
      </c>
      <c r="I6" s="5" t="e">
        <f>POWER(H6,2)</f>
        <v>#N/A</v>
      </c>
      <c r="J6" s="4" t="e">
        <f t="shared" ref="J6:J25" si="0">G6/$G$27*$C$31</f>
        <v>#N/A</v>
      </c>
      <c r="K6" s="6" t="e">
        <f>J6/8</f>
        <v>#N/A</v>
      </c>
    </row>
    <row r="7" spans="1:11" x14ac:dyDescent="0.25">
      <c r="A7" s="23"/>
      <c r="B7" s="23"/>
      <c r="C7" s="22"/>
      <c r="D7" s="33" t="e">
        <f>VLOOKUP(C7,'Таблица интервалов'!$A$3:$D$12,MATCH('Экспертная оценка трудозатрат'!E7,'Таблица интервалов'!$B$1:$D$1,0)+1,FALSE)</f>
        <v>#N/A</v>
      </c>
      <c r="E7" s="22"/>
      <c r="F7" s="22"/>
      <c r="G7" s="4" t="e">
        <f t="shared" ref="G7:G25" si="1">(C7+D7)/2</f>
        <v>#N/A</v>
      </c>
      <c r="H7" s="4" t="e">
        <f t="shared" ref="H7:H25" si="2">(D7-C7)/4</f>
        <v>#N/A</v>
      </c>
      <c r="I7" s="5" t="e">
        <f t="shared" ref="I7:I25" si="3">POWER(H7,2)</f>
        <v>#N/A</v>
      </c>
      <c r="J7" s="4" t="e">
        <f t="shared" si="0"/>
        <v>#N/A</v>
      </c>
      <c r="K7" s="6" t="e">
        <f t="shared" ref="K7:K25" si="4">J7/8</f>
        <v>#N/A</v>
      </c>
    </row>
    <row r="8" spans="1:11" x14ac:dyDescent="0.25">
      <c r="A8" s="23"/>
      <c r="B8" s="23"/>
      <c r="C8" s="22"/>
      <c r="D8" s="33" t="e">
        <f>VLOOKUP(C8,'Таблица интервалов'!$A$3:$D$12,MATCH('Экспертная оценка трудозатрат'!E8,'Таблица интервалов'!$B$1:$D$1,0)+1,FALSE)</f>
        <v>#N/A</v>
      </c>
      <c r="E8" s="22"/>
      <c r="F8" s="22"/>
      <c r="G8" s="4" t="e">
        <f t="shared" si="1"/>
        <v>#N/A</v>
      </c>
      <c r="H8" s="4" t="e">
        <f t="shared" si="2"/>
        <v>#N/A</v>
      </c>
      <c r="I8" s="5" t="e">
        <f t="shared" si="3"/>
        <v>#N/A</v>
      </c>
      <c r="J8" s="4" t="e">
        <f t="shared" si="0"/>
        <v>#N/A</v>
      </c>
      <c r="K8" s="6" t="e">
        <f t="shared" si="4"/>
        <v>#N/A</v>
      </c>
    </row>
    <row r="9" spans="1:11" x14ac:dyDescent="0.25">
      <c r="A9" s="23"/>
      <c r="B9" s="23"/>
      <c r="C9" s="22"/>
      <c r="D9" s="33" t="e">
        <f>VLOOKUP(C9,'Таблица интервалов'!$A$3:$D$12,MATCH('Экспертная оценка трудозатрат'!E9,'Таблица интервалов'!$B$1:$D$1,0)+1,FALSE)</f>
        <v>#N/A</v>
      </c>
      <c r="E9" s="22"/>
      <c r="F9" s="22"/>
      <c r="G9" s="4" t="e">
        <f t="shared" si="1"/>
        <v>#N/A</v>
      </c>
      <c r="H9" s="4" t="e">
        <f t="shared" si="2"/>
        <v>#N/A</v>
      </c>
      <c r="I9" s="5" t="e">
        <f t="shared" si="3"/>
        <v>#N/A</v>
      </c>
      <c r="J9" s="4" t="e">
        <f t="shared" si="0"/>
        <v>#N/A</v>
      </c>
      <c r="K9" s="6" t="e">
        <f t="shared" si="4"/>
        <v>#N/A</v>
      </c>
    </row>
    <row r="10" spans="1:11" x14ac:dyDescent="0.25">
      <c r="A10" s="22"/>
      <c r="B10" s="22"/>
      <c r="C10" s="22"/>
      <c r="D10" s="33" t="e">
        <f>VLOOKUP(C10,'Таблица интервалов'!$A$3:$D$12,MATCH('Экспертная оценка трудозатрат'!E10,'Таблица интервалов'!$B$1:$D$1,0)+1,FALSE)</f>
        <v>#N/A</v>
      </c>
      <c r="E10" s="22"/>
      <c r="F10" s="22"/>
      <c r="G10" s="4" t="e">
        <f t="shared" si="1"/>
        <v>#N/A</v>
      </c>
      <c r="H10" s="4" t="e">
        <f t="shared" si="2"/>
        <v>#N/A</v>
      </c>
      <c r="I10" s="5" t="e">
        <f t="shared" si="3"/>
        <v>#N/A</v>
      </c>
      <c r="J10" s="4" t="e">
        <f t="shared" si="0"/>
        <v>#N/A</v>
      </c>
      <c r="K10" s="6" t="e">
        <f t="shared" si="4"/>
        <v>#N/A</v>
      </c>
    </row>
    <row r="11" spans="1:11" x14ac:dyDescent="0.25">
      <c r="A11" s="23"/>
      <c r="B11" s="23"/>
      <c r="C11" s="22"/>
      <c r="D11" s="33" t="e">
        <f>VLOOKUP(C11,'Таблица интервалов'!$A$3:$D$12,MATCH('Экспертная оценка трудозатрат'!E11,'Таблица интервалов'!$B$1:$D$1,0)+1,FALSE)</f>
        <v>#N/A</v>
      </c>
      <c r="E11" s="22"/>
      <c r="F11" s="22"/>
      <c r="G11" s="4" t="e">
        <f t="shared" si="1"/>
        <v>#N/A</v>
      </c>
      <c r="H11" s="4" t="e">
        <f t="shared" si="2"/>
        <v>#N/A</v>
      </c>
      <c r="I11" s="5" t="e">
        <f t="shared" si="3"/>
        <v>#N/A</v>
      </c>
      <c r="J11" s="4" t="e">
        <f t="shared" si="0"/>
        <v>#N/A</v>
      </c>
      <c r="K11" s="6" t="e">
        <f t="shared" si="4"/>
        <v>#N/A</v>
      </c>
    </row>
    <row r="12" spans="1:11" x14ac:dyDescent="0.25">
      <c r="A12" s="23"/>
      <c r="B12" s="23"/>
      <c r="C12" s="22"/>
      <c r="D12" s="33" t="e">
        <f>VLOOKUP(C12,'Таблица интервалов'!$A$3:$D$12,MATCH('Экспертная оценка трудозатрат'!E12,'Таблица интервалов'!$B$1:$D$1,0)+1,FALSE)</f>
        <v>#N/A</v>
      </c>
      <c r="E12" s="22"/>
      <c r="F12" s="22"/>
      <c r="G12" s="4" t="e">
        <f t="shared" si="1"/>
        <v>#N/A</v>
      </c>
      <c r="H12" s="4" t="e">
        <f t="shared" si="2"/>
        <v>#N/A</v>
      </c>
      <c r="I12" s="5" t="e">
        <f t="shared" si="3"/>
        <v>#N/A</v>
      </c>
      <c r="J12" s="4" t="e">
        <f t="shared" si="0"/>
        <v>#N/A</v>
      </c>
      <c r="K12" s="6" t="e">
        <f t="shared" si="4"/>
        <v>#N/A</v>
      </c>
    </row>
    <row r="13" spans="1:11" x14ac:dyDescent="0.25">
      <c r="A13" s="23"/>
      <c r="B13" s="23"/>
      <c r="C13" s="22"/>
      <c r="D13" s="33" t="e">
        <f>VLOOKUP(C13,'Таблица интервалов'!$A$3:$D$12,MATCH('Экспертная оценка трудозатрат'!E13,'Таблица интервалов'!$B$1:$D$1,0)+1,FALSE)</f>
        <v>#N/A</v>
      </c>
      <c r="E13" s="22"/>
      <c r="F13" s="22"/>
      <c r="G13" s="4" t="e">
        <f t="shared" si="1"/>
        <v>#N/A</v>
      </c>
      <c r="H13" s="4" t="e">
        <f t="shared" si="2"/>
        <v>#N/A</v>
      </c>
      <c r="I13" s="5" t="e">
        <f t="shared" si="3"/>
        <v>#N/A</v>
      </c>
      <c r="J13" s="4" t="e">
        <f t="shared" si="0"/>
        <v>#N/A</v>
      </c>
      <c r="K13" s="6" t="e">
        <f t="shared" si="4"/>
        <v>#N/A</v>
      </c>
    </row>
    <row r="14" spans="1:11" x14ac:dyDescent="0.25">
      <c r="A14" s="23"/>
      <c r="B14" s="23"/>
      <c r="C14" s="22"/>
      <c r="D14" s="33" t="e">
        <f>VLOOKUP(C14,'Таблица интервалов'!$A$3:$D$12,MATCH('Экспертная оценка трудозатрат'!E14,'Таблица интервалов'!$B$1:$D$1,0)+1,FALSE)</f>
        <v>#N/A</v>
      </c>
      <c r="E14" s="22"/>
      <c r="F14" s="22"/>
      <c r="G14" s="4" t="e">
        <f t="shared" si="1"/>
        <v>#N/A</v>
      </c>
      <c r="H14" s="4" t="e">
        <f t="shared" si="2"/>
        <v>#N/A</v>
      </c>
      <c r="I14" s="5" t="e">
        <f t="shared" si="3"/>
        <v>#N/A</v>
      </c>
      <c r="J14" s="4" t="e">
        <f t="shared" si="0"/>
        <v>#N/A</v>
      </c>
      <c r="K14" s="6" t="e">
        <f t="shared" si="4"/>
        <v>#N/A</v>
      </c>
    </row>
    <row r="15" spans="1:11" x14ac:dyDescent="0.25">
      <c r="A15" s="23"/>
      <c r="B15" s="23"/>
      <c r="C15" s="22"/>
      <c r="D15" s="33" t="e">
        <f>VLOOKUP(C15,'Таблица интервалов'!$A$3:$D$12,MATCH('Экспертная оценка трудозатрат'!E15,'Таблица интервалов'!$B$1:$D$1,0)+1,FALSE)</f>
        <v>#N/A</v>
      </c>
      <c r="E15" s="22"/>
      <c r="F15" s="22"/>
      <c r="G15" s="4" t="e">
        <f t="shared" si="1"/>
        <v>#N/A</v>
      </c>
      <c r="H15" s="4" t="e">
        <f t="shared" si="2"/>
        <v>#N/A</v>
      </c>
      <c r="I15" s="5" t="e">
        <f t="shared" si="3"/>
        <v>#N/A</v>
      </c>
      <c r="J15" s="4" t="e">
        <f t="shared" si="0"/>
        <v>#N/A</v>
      </c>
      <c r="K15" s="6" t="e">
        <f t="shared" si="4"/>
        <v>#N/A</v>
      </c>
    </row>
    <row r="16" spans="1:11" x14ac:dyDescent="0.25">
      <c r="A16" s="22"/>
      <c r="B16" s="22"/>
      <c r="C16" s="22"/>
      <c r="D16" s="33" t="e">
        <f>VLOOKUP(C16,'Таблица интервалов'!$A$3:$D$12,MATCH('Экспертная оценка трудозатрат'!E16,'Таблица интервалов'!$B$1:$D$1,0)+1,FALSE)</f>
        <v>#N/A</v>
      </c>
      <c r="E16" s="22"/>
      <c r="F16" s="22"/>
      <c r="G16" s="4" t="e">
        <f t="shared" si="1"/>
        <v>#N/A</v>
      </c>
      <c r="H16" s="4" t="e">
        <f t="shared" si="2"/>
        <v>#N/A</v>
      </c>
      <c r="I16" s="5" t="e">
        <f t="shared" si="3"/>
        <v>#N/A</v>
      </c>
      <c r="J16" s="4" t="e">
        <f t="shared" si="0"/>
        <v>#N/A</v>
      </c>
      <c r="K16" s="6" t="e">
        <f t="shared" si="4"/>
        <v>#N/A</v>
      </c>
    </row>
    <row r="17" spans="1:11" x14ac:dyDescent="0.25">
      <c r="A17" s="23"/>
      <c r="B17" s="23"/>
      <c r="C17" s="22"/>
      <c r="D17" s="33" t="e">
        <f>VLOOKUP(C17,'Таблица интервалов'!$A$3:$D$12,MATCH('Экспертная оценка трудозатрат'!E17,'Таблица интервалов'!$B$1:$D$1,0)+1,FALSE)</f>
        <v>#N/A</v>
      </c>
      <c r="E17" s="22"/>
      <c r="F17" s="22"/>
      <c r="G17" s="4" t="e">
        <f t="shared" si="1"/>
        <v>#N/A</v>
      </c>
      <c r="H17" s="4" t="e">
        <f t="shared" si="2"/>
        <v>#N/A</v>
      </c>
      <c r="I17" s="5" t="e">
        <f t="shared" si="3"/>
        <v>#N/A</v>
      </c>
      <c r="J17" s="4" t="e">
        <f t="shared" si="0"/>
        <v>#N/A</v>
      </c>
      <c r="K17" s="6" t="e">
        <f t="shared" si="4"/>
        <v>#N/A</v>
      </c>
    </row>
    <row r="18" spans="1:11" x14ac:dyDescent="0.25">
      <c r="A18" s="23"/>
      <c r="B18" s="23"/>
      <c r="C18" s="22"/>
      <c r="D18" s="33" t="e">
        <f>VLOOKUP(C18,'Таблица интервалов'!$A$3:$D$12,MATCH('Экспертная оценка трудозатрат'!E18,'Таблица интервалов'!$B$1:$D$1,0)+1,FALSE)</f>
        <v>#N/A</v>
      </c>
      <c r="E18" s="22"/>
      <c r="F18" s="22"/>
      <c r="G18" s="4" t="e">
        <f t="shared" si="1"/>
        <v>#N/A</v>
      </c>
      <c r="H18" s="4" t="e">
        <f t="shared" si="2"/>
        <v>#N/A</v>
      </c>
      <c r="I18" s="5" t="e">
        <f t="shared" si="3"/>
        <v>#N/A</v>
      </c>
      <c r="J18" s="4" t="e">
        <f t="shared" si="0"/>
        <v>#N/A</v>
      </c>
      <c r="K18" s="6" t="e">
        <f t="shared" si="4"/>
        <v>#N/A</v>
      </c>
    </row>
    <row r="19" spans="1:11" x14ac:dyDescent="0.25">
      <c r="A19" s="23"/>
      <c r="B19" s="23"/>
      <c r="C19" s="22"/>
      <c r="D19" s="33" t="e">
        <f>VLOOKUP(C19,'Таблица интервалов'!$A$3:$D$12,MATCH('Экспертная оценка трудозатрат'!E19,'Таблица интервалов'!$B$1:$D$1,0)+1,FALSE)</f>
        <v>#N/A</v>
      </c>
      <c r="E19" s="22"/>
      <c r="F19" s="22"/>
      <c r="G19" s="4" t="e">
        <f t="shared" si="1"/>
        <v>#N/A</v>
      </c>
      <c r="H19" s="4" t="e">
        <f t="shared" si="2"/>
        <v>#N/A</v>
      </c>
      <c r="I19" s="5" t="e">
        <f t="shared" si="3"/>
        <v>#N/A</v>
      </c>
      <c r="J19" s="4" t="e">
        <f t="shared" si="0"/>
        <v>#N/A</v>
      </c>
      <c r="K19" s="6" t="e">
        <f t="shared" si="4"/>
        <v>#N/A</v>
      </c>
    </row>
    <row r="20" spans="1:11" x14ac:dyDescent="0.25">
      <c r="A20" s="23"/>
      <c r="B20" s="23"/>
      <c r="C20" s="22"/>
      <c r="D20" s="33" t="e">
        <f>VLOOKUP(C20,'Таблица интервалов'!$A$3:$D$12,MATCH('Экспертная оценка трудозатрат'!E20,'Таблица интервалов'!$B$1:$D$1,0)+1,FALSE)</f>
        <v>#N/A</v>
      </c>
      <c r="E20" s="22"/>
      <c r="F20" s="22"/>
      <c r="G20" s="4" t="e">
        <f t="shared" si="1"/>
        <v>#N/A</v>
      </c>
      <c r="H20" s="4" t="e">
        <f t="shared" si="2"/>
        <v>#N/A</v>
      </c>
      <c r="I20" s="5" t="e">
        <f t="shared" si="3"/>
        <v>#N/A</v>
      </c>
      <c r="J20" s="4" t="e">
        <f t="shared" si="0"/>
        <v>#N/A</v>
      </c>
      <c r="K20" s="6" t="e">
        <f t="shared" si="4"/>
        <v>#N/A</v>
      </c>
    </row>
    <row r="21" spans="1:11" x14ac:dyDescent="0.25">
      <c r="A21" s="23"/>
      <c r="B21" s="23"/>
      <c r="C21" s="22"/>
      <c r="D21" s="33" t="e">
        <f>VLOOKUP(C21,'Таблица интервалов'!$A$3:$D$12,MATCH('Экспертная оценка трудозатрат'!E21,'Таблица интервалов'!$B$1:$D$1,0)+1,FALSE)</f>
        <v>#N/A</v>
      </c>
      <c r="E21" s="22"/>
      <c r="F21" s="22"/>
      <c r="G21" s="4" t="e">
        <f t="shared" si="1"/>
        <v>#N/A</v>
      </c>
      <c r="H21" s="4" t="e">
        <f t="shared" si="2"/>
        <v>#N/A</v>
      </c>
      <c r="I21" s="5" t="e">
        <f t="shared" si="3"/>
        <v>#N/A</v>
      </c>
      <c r="J21" s="4" t="e">
        <f t="shared" si="0"/>
        <v>#N/A</v>
      </c>
      <c r="K21" s="6" t="e">
        <f t="shared" si="4"/>
        <v>#N/A</v>
      </c>
    </row>
    <row r="22" spans="1:11" x14ac:dyDescent="0.25">
      <c r="A22" s="23"/>
      <c r="B22" s="23"/>
      <c r="C22" s="22"/>
      <c r="D22" s="33" t="e">
        <f>VLOOKUP(C22,'Таблица интервалов'!$A$3:$D$12,MATCH('Экспертная оценка трудозатрат'!E22,'Таблица интервалов'!$B$1:$D$1,0)+1,FALSE)</f>
        <v>#N/A</v>
      </c>
      <c r="E22" s="22"/>
      <c r="F22" s="22"/>
      <c r="G22" s="4" t="e">
        <f t="shared" si="1"/>
        <v>#N/A</v>
      </c>
      <c r="H22" s="4" t="e">
        <f t="shared" si="2"/>
        <v>#N/A</v>
      </c>
      <c r="I22" s="5" t="e">
        <f t="shared" si="3"/>
        <v>#N/A</v>
      </c>
      <c r="J22" s="4" t="e">
        <f t="shared" si="0"/>
        <v>#N/A</v>
      </c>
      <c r="K22" s="6" t="e">
        <f t="shared" si="4"/>
        <v>#N/A</v>
      </c>
    </row>
    <row r="23" spans="1:11" x14ac:dyDescent="0.25">
      <c r="A23" s="22"/>
      <c r="B23" s="22"/>
      <c r="C23" s="22"/>
      <c r="D23" s="33" t="e">
        <f>VLOOKUP(C23,'Таблица интервалов'!$A$3:$D$12,MATCH('Экспертная оценка трудозатрат'!E23,'Таблица интервалов'!$B$1:$D$1,0)+1,FALSE)</f>
        <v>#N/A</v>
      </c>
      <c r="E23" s="22"/>
      <c r="F23" s="22"/>
      <c r="G23" s="4" t="e">
        <f t="shared" si="1"/>
        <v>#N/A</v>
      </c>
      <c r="H23" s="4" t="e">
        <f t="shared" si="2"/>
        <v>#N/A</v>
      </c>
      <c r="I23" s="5" t="e">
        <f t="shared" si="3"/>
        <v>#N/A</v>
      </c>
      <c r="J23" s="4" t="e">
        <f t="shared" si="0"/>
        <v>#N/A</v>
      </c>
      <c r="K23" s="6" t="e">
        <f t="shared" si="4"/>
        <v>#N/A</v>
      </c>
    </row>
    <row r="24" spans="1:11" x14ac:dyDescent="0.25">
      <c r="A24" s="22"/>
      <c r="B24" s="22"/>
      <c r="C24" s="22"/>
      <c r="D24" s="33" t="e">
        <f>VLOOKUP(C24,'Таблица интервалов'!$A$3:$D$12,MATCH('Экспертная оценка трудозатрат'!E24,'Таблица интервалов'!$B$1:$D$1,0)+1,FALSE)</f>
        <v>#N/A</v>
      </c>
      <c r="E24" s="22"/>
      <c r="F24" s="22"/>
      <c r="G24" s="4" t="e">
        <f t="shared" si="1"/>
        <v>#N/A</v>
      </c>
      <c r="H24" s="4" t="e">
        <f t="shared" si="2"/>
        <v>#N/A</v>
      </c>
      <c r="I24" s="5" t="e">
        <f t="shared" si="3"/>
        <v>#N/A</v>
      </c>
      <c r="J24" s="4" t="e">
        <f t="shared" si="0"/>
        <v>#N/A</v>
      </c>
      <c r="K24" s="6" t="e">
        <f t="shared" si="4"/>
        <v>#N/A</v>
      </c>
    </row>
    <row r="25" spans="1:11" x14ac:dyDescent="0.25">
      <c r="A25" s="22"/>
      <c r="B25" s="22"/>
      <c r="C25" s="22"/>
      <c r="D25" s="33" t="e">
        <f>VLOOKUP(C25,'Таблица интервалов'!$A$3:$D$12,MATCH('Экспертная оценка трудозатрат'!E25,'Таблица интервалов'!$B$1:$D$1,0)+1,FALSE)</f>
        <v>#N/A</v>
      </c>
      <c r="E25" s="22"/>
      <c r="F25" s="22"/>
      <c r="G25" s="4" t="e">
        <f t="shared" si="1"/>
        <v>#N/A</v>
      </c>
      <c r="H25" s="4" t="e">
        <f t="shared" si="2"/>
        <v>#N/A</v>
      </c>
      <c r="I25" s="5" t="e">
        <f t="shared" si="3"/>
        <v>#N/A</v>
      </c>
      <c r="J25" s="4" t="e">
        <f t="shared" si="0"/>
        <v>#N/A</v>
      </c>
      <c r="K25" s="6" t="e">
        <f t="shared" si="4"/>
        <v>#N/A</v>
      </c>
    </row>
    <row r="26" spans="1:11" ht="9.75" customHeight="1" x14ac:dyDescent="0.25">
      <c r="A26" s="22"/>
      <c r="B26" s="22"/>
      <c r="C26" s="22"/>
      <c r="D26" s="22"/>
      <c r="E26" s="22"/>
      <c r="F26" s="22"/>
      <c r="G26" s="4"/>
      <c r="H26" s="7"/>
      <c r="I26" s="8"/>
      <c r="J26" s="4"/>
      <c r="K26" s="6"/>
    </row>
    <row r="27" spans="1:11" ht="15.75" thickBot="1" x14ac:dyDescent="0.3">
      <c r="A27" s="9"/>
      <c r="B27" s="9" t="s">
        <v>11</v>
      </c>
      <c r="C27" s="10"/>
      <c r="D27" s="10"/>
      <c r="E27" s="10"/>
      <c r="F27" s="10"/>
      <c r="G27" s="11" t="e">
        <f>SUM(G6:G26)</f>
        <v>#N/A</v>
      </c>
      <c r="H27" s="11"/>
      <c r="I27" s="12" t="e">
        <f>SUM(I6:I26)</f>
        <v>#N/A</v>
      </c>
      <c r="J27" s="11" t="e">
        <f>SUM(J6:J26)</f>
        <v>#N/A</v>
      </c>
      <c r="K27" s="13" t="e">
        <f>SUM(K6:K26)</f>
        <v>#N/A</v>
      </c>
    </row>
    <row r="28" spans="1:11" x14ac:dyDescent="0.25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</row>
    <row r="29" spans="1:11" ht="15.75" thickBot="1" x14ac:dyDescent="0.3">
      <c r="A29" s="16"/>
      <c r="B29" s="16"/>
      <c r="C29" s="16"/>
      <c r="D29" s="16"/>
      <c r="E29" s="16"/>
      <c r="F29" s="16"/>
      <c r="G29" s="16"/>
    </row>
    <row r="30" spans="1:11" x14ac:dyDescent="0.25">
      <c r="A30" s="24"/>
      <c r="B30" s="30" t="s">
        <v>12</v>
      </c>
      <c r="C30" s="26" t="s">
        <v>13</v>
      </c>
      <c r="D30" s="27" t="s">
        <v>14</v>
      </c>
      <c r="E30" s="35"/>
      <c r="G30" s="16"/>
      <c r="H30" s="16"/>
      <c r="I30" s="16"/>
      <c r="J30" s="16"/>
      <c r="K30" s="16"/>
    </row>
    <row r="31" spans="1:11" ht="15.75" thickBot="1" x14ac:dyDescent="0.3">
      <c r="A31" s="25"/>
      <c r="B31" s="31"/>
      <c r="C31" s="17" t="e">
        <f>$G$27+2*SQRT($I$27)</f>
        <v>#N/A</v>
      </c>
      <c r="D31" s="18" t="e">
        <f>C31/8</f>
        <v>#N/A</v>
      </c>
      <c r="E31" s="34"/>
      <c r="G31" s="16"/>
      <c r="H31" s="16"/>
      <c r="I31" s="16"/>
      <c r="J31" s="16"/>
      <c r="K31" s="16"/>
    </row>
  </sheetData>
  <mergeCells count="2">
    <mergeCell ref="C2:D2"/>
    <mergeCell ref="B30:B3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'[1]Данные для новой формы'!#REF!</xm:f>
          </x14:formula1>
          <xm:sqref>E26</xm:sqref>
        </x14:dataValidation>
        <x14:dataValidation type="list" allowBlank="1" showInputMessage="1" showErrorMessage="1">
          <x14:formula1>
            <xm:f>'Таблица интервалов'!$B$1:$D$1</xm:f>
          </x14:formula1>
          <xm:sqref>E6:E25</xm:sqref>
        </x14:dataValidation>
        <x14:dataValidation type="list" allowBlank="1" showInputMessage="1" showErrorMessage="1">
          <x14:formula1>
            <xm:f>'Таблица интервалов'!$A$3:$A$12</xm:f>
          </x14:formula1>
          <xm:sqref>C6:C25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6" sqref="G6"/>
    </sheetView>
  </sheetViews>
  <sheetFormatPr defaultRowHeight="15" x14ac:dyDescent="0.25"/>
  <sheetData>
    <row r="1" spans="1:4" x14ac:dyDescent="0.25">
      <c r="A1" s="32" t="s">
        <v>15</v>
      </c>
      <c r="B1" s="32" t="s">
        <v>16</v>
      </c>
      <c r="C1" s="32" t="s">
        <v>17</v>
      </c>
      <c r="D1" s="32" t="s">
        <v>18</v>
      </c>
    </row>
    <row r="2" spans="1:4" x14ac:dyDescent="0.25">
      <c r="A2" s="32" t="s">
        <v>19</v>
      </c>
      <c r="B2" s="32"/>
      <c r="C2" s="32"/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2</v>
      </c>
      <c r="B4">
        <v>4</v>
      </c>
      <c r="C4">
        <v>6</v>
      </c>
      <c r="D4">
        <v>8</v>
      </c>
    </row>
    <row r="5" spans="1:4" x14ac:dyDescent="0.25">
      <c r="A5">
        <v>4</v>
      </c>
      <c r="B5">
        <v>8</v>
      </c>
      <c r="C5">
        <v>12</v>
      </c>
      <c r="D5">
        <v>16</v>
      </c>
    </row>
    <row r="6" spans="1:4" x14ac:dyDescent="0.25">
      <c r="A6">
        <v>8</v>
      </c>
      <c r="B6">
        <v>12</v>
      </c>
      <c r="C6">
        <v>16</v>
      </c>
      <c r="D6">
        <v>24</v>
      </c>
    </row>
    <row r="7" spans="1:4" x14ac:dyDescent="0.25">
      <c r="A7">
        <v>16</v>
      </c>
      <c r="B7">
        <v>24</v>
      </c>
      <c r="C7">
        <v>32</v>
      </c>
      <c r="D7">
        <v>40</v>
      </c>
    </row>
    <row r="8" spans="1:4" x14ac:dyDescent="0.25">
      <c r="A8">
        <v>24</v>
      </c>
      <c r="B8">
        <v>32</v>
      </c>
      <c r="C8">
        <v>40</v>
      </c>
      <c r="D8">
        <v>48</v>
      </c>
    </row>
    <row r="9" spans="1:4" x14ac:dyDescent="0.25">
      <c r="A9">
        <v>32</v>
      </c>
      <c r="B9">
        <v>40</v>
      </c>
      <c r="C9">
        <v>48</v>
      </c>
      <c r="D9">
        <v>64</v>
      </c>
    </row>
    <row r="10" spans="1:4" x14ac:dyDescent="0.25">
      <c r="A10">
        <v>40</v>
      </c>
      <c r="B10">
        <v>48</v>
      </c>
      <c r="C10">
        <v>64</v>
      </c>
      <c r="D10">
        <v>80</v>
      </c>
    </row>
    <row r="11" spans="1:4" x14ac:dyDescent="0.25">
      <c r="A11">
        <v>56</v>
      </c>
      <c r="B11">
        <v>72</v>
      </c>
      <c r="C11">
        <v>96</v>
      </c>
      <c r="D11">
        <v>120</v>
      </c>
    </row>
    <row r="12" spans="1:4" x14ac:dyDescent="0.25">
      <c r="A12">
        <v>80</v>
      </c>
      <c r="B12">
        <v>120</v>
      </c>
      <c r="C12">
        <v>140</v>
      </c>
      <c r="D12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PublishingExpirationDate xmlns="http://schemas.microsoft.com/sharepoint/v3" xsi:nil="true"/>
    <PublishingStartDate xmlns="http://schemas.microsoft.com/sharepoint/v3" xsi:nil="true"/>
    <IconOverlay xmlns="http://schemas.microsoft.com/sharepoint/v4" xsi:nil="true"/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8D1FCB9A1B2488DC531071DB7724E" ma:contentTypeVersion="14" ma:contentTypeDescription="Create a new document." ma:contentTypeScope="" ma:versionID="9163ee97a7bcd4f725d75a094b13cec0">
  <xsd:schema xmlns:xsd="http://www.w3.org/2001/XMLSchema" xmlns:xs="http://www.w3.org/2001/XMLSchema" xmlns:p="http://schemas.microsoft.com/office/2006/metadata/properties" xmlns:ns1="http://schemas.microsoft.com/sharepoint/v3" xmlns:ns3="http://schemas.microsoft.com/sharepoint/v3/fields" xmlns:ns4="http://schemas.microsoft.com/sharepoint/v4" targetNamespace="http://schemas.microsoft.com/office/2006/metadata/properties" ma:root="true" ma:fieldsID="051a0baab72676e35d5a31c465d63d26" ns1:_="" ns3:_="" ns4:_="">
    <xsd:import namespace="http://schemas.microsoft.com/sharepoint/v3"/>
    <xsd:import namespace="http://schemas.microsoft.com/sharepoint/v3/fields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_Version" minOccurs="0"/>
                <xsd:element ref="ns1:PublishingStartDate" minOccurs="0"/>
                <xsd:element ref="ns1:PublishingExpirationDate" minOccurs="0"/>
                <xsd:element ref="ns4:IconOverla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cheduling Start Date" ma:internalName="PublishingStartDate">
      <xsd:simpleType>
        <xsd:restriction base="dms:Unknown"/>
      </xsd:simpleType>
    </xsd:element>
    <xsd:element name="PublishingExpirationDate" ma:index="13" nillable="true" ma:displayName="Scheduling End Date" ma:internalName="PublishingExpirationDate">
      <xsd:simpleType>
        <xsd:restriction base="dms:Unknown"/>
      </xsd:simpleType>
    </xsd:element>
    <xsd:element name="EmailSender" ma:index="15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6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7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8" nillable="true" ma:displayName="E-Mail From" ma:hidden="true" ma:internalName="EmailFrom">
      <xsd:simpleType>
        <xsd:restriction base="dms:Text"/>
      </xsd:simpleType>
    </xsd:element>
    <xsd:element name="EmailSubject" ma:index="19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0" nillable="true" ma:displayName="Version" ma:internalName="_Version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  <xsd:element name="EmailHeaders" ma:index="20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9" ma:displayName="Comments"/>
        <xsd:element name="keywords" minOccurs="0" maxOccurs="1" type="xsd:string" ma:index="1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493534-C18D-4C70-BBCF-534D3366D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73474-8535-49A4-84A9-E9B044F199A8}">
  <ds:schemaRefs>
    <ds:schemaRef ds:uri="http://schemas.microsoft.com/sharepoint/v3/field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sharepoint/v4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7E5D28-C28C-48A8-80D6-4B8DC28AD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Экспертная оценка трудозатрат</vt:lpstr>
      <vt:lpstr>Таблица интервалов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Volynkina, Anna</dc:creator>
  <cp:lastModifiedBy>Корецкий Алексей Сергеевич</cp:lastModifiedBy>
  <dcterms:created xsi:type="dcterms:W3CDTF">2012-10-29T13:46:15Z</dcterms:created>
  <dcterms:modified xsi:type="dcterms:W3CDTF">2015-02-05T10:06:38Z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0x0101005038D1FCB9A1B2488DC531071DB7724E</vt:lpwstr>
  </property>
</Properties>
</file>