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trlProps/ctrlProp2.xml" ContentType="application/vnd.ms-excel.controlproperties+xml"/>
  <Override PartName="/xl/charts/chart6.xml" ContentType="application/vnd.openxmlformats-officedocument.drawingml.chart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Ifelo\Downloads\Excel Project\"/>
    </mc:Choice>
  </mc:AlternateContent>
  <xr:revisionPtr revIDLastSave="0" documentId="13_ncr:1_{1B1F8ECF-772F-4B91-B422-9D38518A3CF6}" xr6:coauthVersionLast="45" xr6:coauthVersionMax="46" xr10:uidLastSave="{00000000-0000-0000-0000-000000000000}"/>
  <bookViews>
    <workbookView xWindow="-120" yWindow="-120" windowWidth="29040" windowHeight="15720" activeTab="1" xr2:uid="{00000000-000D-0000-FFFF-FFFF00000000}"/>
  </bookViews>
  <sheets>
    <sheet name="Cover page" sheetId="16" r:id="rId1"/>
    <sheet name="Dashboard" sheetId="14" r:id="rId2"/>
    <sheet name="Detailed Report" sheetId="12" r:id="rId3"/>
    <sheet name="Data" sheetId="13" state="hidden" r:id="rId4"/>
  </sheets>
  <definedNames>
    <definedName name="_xlchart.v1.0" hidden="1">Data!$F$48:$G$48</definedName>
    <definedName name="_xlchart.v1.1" hidden="1">Data!$F$49:$G$49</definedName>
    <definedName name="_xlchart.v1.2" hidden="1">Data!$F$48:$G$48</definedName>
    <definedName name="_xlchart.v1.3" hidden="1">Data!$F$49:$G$49</definedName>
    <definedName name="_xlchart.v1.4" hidden="1">Data!$H$27:$H$32</definedName>
    <definedName name="_xlchart.v1.5" hidden="1">Data!$I$27:$I$32</definedName>
    <definedName name="_xlchart.v1.6" hidden="1">Data!$H$27:$H$32</definedName>
    <definedName name="_xlchart.v1.7" hidden="1">Data!$I$27:$I$32</definedName>
    <definedName name="_xlchart.v1.8" hidden="1">Data!$F$48:$G$48</definedName>
    <definedName name="_xlchart.v1.9" hidden="1">Data!$F$49:$G$49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12" l="1"/>
  <c r="K11" i="12" s="1"/>
  <c r="K10" i="12"/>
  <c r="K21" i="12"/>
  <c r="K23" i="12"/>
  <c r="H28" i="13"/>
  <c r="H27" i="13"/>
  <c r="H31" i="13"/>
  <c r="H30" i="13"/>
  <c r="H29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28" i="13"/>
  <c r="D29" i="13" a="1"/>
  <c r="D29" i="13" s="1"/>
  <c r="I28" i="13" s="1"/>
  <c r="D30" i="13" a="1"/>
  <c r="D30" i="13" s="1"/>
  <c r="D31" i="13" a="1"/>
  <c r="D31" i="13" s="1"/>
  <c r="I29" i="13" s="1"/>
  <c r="D32" i="13" a="1"/>
  <c r="D32" i="13" s="1"/>
  <c r="G49" i="13" s="1"/>
  <c r="D33" i="13" a="1"/>
  <c r="D33" i="13" s="1"/>
  <c r="D34" i="13" a="1"/>
  <c r="D34" i="13" s="1"/>
  <c r="I30" i="13" s="1"/>
  <c r="D35" i="13" a="1"/>
  <c r="D35" i="13" s="1"/>
  <c r="I31" i="13" s="1"/>
  <c r="D36" i="13" a="1"/>
  <c r="D36" i="13" s="1"/>
  <c r="D37" i="13" a="1"/>
  <c r="D37" i="13" s="1"/>
  <c r="D38" i="13" a="1"/>
  <c r="D38" i="13" s="1"/>
  <c r="D39" i="13" a="1"/>
  <c r="D39" i="13" s="1"/>
  <c r="D40" i="13" a="1"/>
  <c r="D40" i="13" s="1"/>
  <c r="D41" i="13" a="1"/>
  <c r="D41" i="13" s="1"/>
  <c r="D42" i="13" a="1"/>
  <c r="D42" i="13" s="1"/>
  <c r="D43" i="13" a="1"/>
  <c r="D43" i="13" s="1"/>
  <c r="D44" i="13" a="1"/>
  <c r="D44" i="13" s="1"/>
  <c r="D45" i="13" a="1"/>
  <c r="D45" i="13" s="1"/>
  <c r="D28" i="13" a="1"/>
  <c r="D28" i="13" s="1"/>
  <c r="F49" i="13" s="1"/>
  <c r="C34" i="13"/>
  <c r="C35" i="13"/>
  <c r="C36" i="13"/>
  <c r="C37" i="13"/>
  <c r="C38" i="13"/>
  <c r="C39" i="13"/>
  <c r="C40" i="13"/>
  <c r="C41" i="13"/>
  <c r="C42" i="13"/>
  <c r="C43" i="13"/>
  <c r="C44" i="13"/>
  <c r="C45" i="13"/>
  <c r="C29" i="13"/>
  <c r="C30" i="13"/>
  <c r="C31" i="13"/>
  <c r="C32" i="13"/>
  <c r="C33" i="13"/>
  <c r="C28" i="13"/>
  <c r="K12" i="12" l="1"/>
  <c r="K13" i="12" s="1"/>
  <c r="K15" i="12" s="1"/>
  <c r="I27" i="13"/>
  <c r="I32" i="13" s="1"/>
  <c r="O21" i="13"/>
  <c r="N21" i="13"/>
  <c r="M21" i="13"/>
  <c r="L21" i="13"/>
  <c r="K21" i="13"/>
  <c r="J21" i="13"/>
  <c r="I21" i="13"/>
  <c r="H21" i="13"/>
  <c r="G21" i="13"/>
  <c r="F21" i="13"/>
  <c r="E21" i="13"/>
  <c r="D21" i="13"/>
  <c r="O10" i="13"/>
  <c r="O23" i="13" s="1"/>
  <c r="N10" i="13"/>
  <c r="N23" i="13" s="1"/>
  <c r="M10" i="13"/>
  <c r="M23" i="13" s="1"/>
  <c r="L10" i="13"/>
  <c r="L23" i="13" s="1"/>
  <c r="K10" i="13"/>
  <c r="K23" i="13" s="1"/>
  <c r="J10" i="13"/>
  <c r="J23" i="13" s="1"/>
  <c r="I10" i="13"/>
  <c r="I23" i="13" s="1"/>
  <c r="H10" i="13"/>
  <c r="H23" i="13" s="1"/>
  <c r="G10" i="13"/>
  <c r="G23" i="13" s="1"/>
  <c r="F10" i="13"/>
  <c r="F23" i="13" s="1"/>
  <c r="E10" i="13"/>
  <c r="E23" i="13" s="1"/>
  <c r="D10" i="13"/>
  <c r="D23" i="13" s="1"/>
  <c r="O8" i="13"/>
  <c r="O11" i="13" s="1"/>
  <c r="N8" i="13"/>
  <c r="N11" i="13" s="1"/>
  <c r="M8" i="13"/>
  <c r="M11" i="13" s="1"/>
  <c r="L8" i="13"/>
  <c r="L11" i="13" s="1"/>
  <c r="K8" i="13"/>
  <c r="K11" i="13" s="1"/>
  <c r="J8" i="13"/>
  <c r="J11" i="13" s="1"/>
  <c r="I8" i="13"/>
  <c r="I11" i="13" s="1"/>
  <c r="H8" i="13"/>
  <c r="H11" i="13" s="1"/>
  <c r="G8" i="13"/>
  <c r="G11" i="13" s="1"/>
  <c r="F8" i="13"/>
  <c r="F11" i="13" s="1"/>
  <c r="E8" i="13"/>
  <c r="E11" i="13" s="1"/>
  <c r="D8" i="13"/>
  <c r="D11" i="13" s="1"/>
  <c r="K12" i="13" l="1"/>
  <c r="K13" i="13" s="1"/>
  <c r="K15" i="13" s="1"/>
  <c r="O12" i="13"/>
  <c r="O13" i="13" s="1"/>
  <c r="O15" i="13" s="1"/>
  <c r="H12" i="13"/>
  <c r="H13" i="13" s="1"/>
  <c r="H15" i="13" s="1"/>
  <c r="E12" i="13"/>
  <c r="E13" i="13" s="1"/>
  <c r="E15" i="13" s="1"/>
  <c r="I12" i="13"/>
  <c r="I13" i="13" s="1"/>
  <c r="I15" i="13" s="1"/>
  <c r="M12" i="13"/>
  <c r="M13" i="13" s="1"/>
  <c r="M15" i="13" s="1"/>
  <c r="G13" i="13"/>
  <c r="G15" i="13" s="1"/>
  <c r="G12" i="13"/>
  <c r="D12" i="13"/>
  <c r="D13" i="13" s="1"/>
  <c r="D15" i="13" s="1"/>
  <c r="L12" i="13"/>
  <c r="L13" i="13" s="1"/>
  <c r="L15" i="13" s="1"/>
  <c r="F12" i="13"/>
  <c r="F13" i="13" s="1"/>
  <c r="F15" i="13" s="1"/>
  <c r="J12" i="13"/>
  <c r="J13" i="13" s="1"/>
  <c r="J15" i="13" s="1"/>
  <c r="N12" i="13"/>
  <c r="N13" i="13" s="1"/>
  <c r="N15" i="13" s="1"/>
  <c r="O21" i="12"/>
  <c r="N21" i="12"/>
  <c r="M21" i="12"/>
  <c r="L21" i="12"/>
  <c r="J21" i="12"/>
  <c r="I21" i="12"/>
  <c r="H21" i="12"/>
  <c r="G21" i="12"/>
  <c r="F21" i="12"/>
  <c r="E21" i="12"/>
  <c r="D21" i="12"/>
  <c r="O10" i="12"/>
  <c r="O23" i="12" s="1"/>
  <c r="N10" i="12"/>
  <c r="N23" i="12" s="1"/>
  <c r="M10" i="12"/>
  <c r="M23" i="12" s="1"/>
  <c r="L10" i="12"/>
  <c r="L23" i="12" s="1"/>
  <c r="J10" i="12"/>
  <c r="J23" i="12" s="1"/>
  <c r="I10" i="12"/>
  <c r="I23" i="12" s="1"/>
  <c r="H10" i="12"/>
  <c r="H23" i="12" s="1"/>
  <c r="G10" i="12"/>
  <c r="G23" i="12" s="1"/>
  <c r="F10" i="12"/>
  <c r="F23" i="12" s="1"/>
  <c r="E10" i="12"/>
  <c r="E23" i="12" s="1"/>
  <c r="D10" i="12"/>
  <c r="D23" i="12" s="1"/>
  <c r="O8" i="12"/>
  <c r="O11" i="12" s="1"/>
  <c r="N8" i="12"/>
  <c r="N11" i="12" s="1"/>
  <c r="M8" i="12"/>
  <c r="M11" i="12" s="1"/>
  <c r="L8" i="12"/>
  <c r="L11" i="12" s="1"/>
  <c r="J8" i="12"/>
  <c r="J11" i="12" s="1"/>
  <c r="I8" i="12"/>
  <c r="I11" i="12" s="1"/>
  <c r="H8" i="12"/>
  <c r="H11" i="12" s="1"/>
  <c r="G8" i="12"/>
  <c r="G11" i="12" s="1"/>
  <c r="F8" i="12"/>
  <c r="F11" i="12" s="1"/>
  <c r="E8" i="12"/>
  <c r="E11" i="12" s="1"/>
  <c r="D8" i="12"/>
  <c r="D11" i="12" s="1"/>
  <c r="H12" i="12" l="1"/>
  <c r="H13" i="12" s="1"/>
  <c r="H15" i="12" s="1"/>
  <c r="I12" i="12"/>
  <c r="I13" i="12" s="1"/>
  <c r="I15" i="12" s="1"/>
  <c r="J12" i="12"/>
  <c r="J13" i="12" s="1"/>
  <c r="J15" i="12" s="1"/>
  <c r="D12" i="12"/>
  <c r="D13" i="12" s="1"/>
  <c r="D15" i="12" s="1"/>
  <c r="L12" i="12"/>
  <c r="L13" i="12" s="1"/>
  <c r="L15" i="12" s="1"/>
  <c r="E12" i="12"/>
  <c r="E13" i="12"/>
  <c r="E15" i="12" s="1"/>
  <c r="M12" i="12"/>
  <c r="M13" i="12" s="1"/>
  <c r="M15" i="12" s="1"/>
  <c r="F12" i="12"/>
  <c r="F13" i="12"/>
  <c r="F15" i="12" s="1"/>
  <c r="N12" i="12"/>
  <c r="N13" i="12" s="1"/>
  <c r="N15" i="12" s="1"/>
  <c r="G12" i="12"/>
  <c r="G13" i="12" s="1"/>
  <c r="G15" i="12" s="1"/>
  <c r="O12" i="12"/>
  <c r="O13" i="12" s="1"/>
  <c r="O15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<sst xmlns="http://schemas.openxmlformats.org/spreadsheetml/2006/main" count="56" uniqueCount="29">
  <si>
    <t>Income</t>
  </si>
  <si>
    <t>Cost of Goods Sold</t>
  </si>
  <si>
    <t xml:space="preserve">Gross Profit </t>
  </si>
  <si>
    <t xml:space="preserve">Total Operating Expenses  </t>
  </si>
  <si>
    <t>Total Expenses</t>
  </si>
  <si>
    <t xml:space="preserve">Net Profit   </t>
  </si>
  <si>
    <t>ROI</t>
  </si>
  <si>
    <t>Quick Ratio</t>
  </si>
  <si>
    <t>Current Ratio</t>
  </si>
  <si>
    <t>EPS</t>
  </si>
  <si>
    <t>ROA</t>
  </si>
  <si>
    <t>Target Income</t>
  </si>
  <si>
    <t>Target Expenses</t>
  </si>
  <si>
    <t>Expenses Reached</t>
  </si>
  <si>
    <t>ABC Group</t>
  </si>
  <si>
    <t>Income Statement</t>
  </si>
  <si>
    <t>For the Period  of January 2020 - December 2020</t>
  </si>
  <si>
    <t>EBIT</t>
  </si>
  <si>
    <t>Tax</t>
  </si>
  <si>
    <t>Target Income Achieved</t>
  </si>
  <si>
    <t>Net Profit Margin Ratio(NPM)</t>
  </si>
  <si>
    <t>Title</t>
  </si>
  <si>
    <t xml:space="preserve">Ratio &amp; Target Analysis </t>
  </si>
  <si>
    <t>Type</t>
  </si>
  <si>
    <t>Expense</t>
  </si>
  <si>
    <t>Total</t>
  </si>
  <si>
    <t xml:space="preserve"> </t>
  </si>
  <si>
    <t xml:space="preserve">  </t>
  </si>
  <si>
    <t>For the Period  of January 2022 - December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</si>
</sst>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(* #,##0.00_);_(* \(#,##0.00\);_(* &quot;-&quot;??_);_(@_)"/>
    <numFmt numFmtId="165" formatCode="mmmm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4"/>
      <name val="Arial Black"/>
      <family val="2"/>
    </font>
    <font>
      <i/>
      <sz val="14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name val="Arial Black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85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/>
    <xf numFmtId="164" fontId="3" fillId="0" borderId="0" xfId="0" applyNumberFormat="1" applyFont="1" applyAlignment="1">
      <alignment horizontal="left" vertical="center"/>
    </xf>
    <xf numFmtId="164" fontId="3" fillId="0" borderId="12" xfId="1" applyFont="1" applyFill="1" applyBorder="1" applyAlignment="1" applyProtection="1">
      <alignment horizontal="left" vertical="center"/>
      <protection hidden="1"/>
    </xf>
    <xf numFmtId="164" fontId="7" fillId="0" borderId="12" xfId="1" applyFont="1" applyFill="1" applyBorder="1" applyAlignment="1" applyProtection="1">
      <alignment horizontal="left" vertical="center"/>
      <protection hidden="1"/>
    </xf>
    <xf numFmtId="10" fontId="3" fillId="0" borderId="12" xfId="2" applyNumberFormat="1" applyFont="1" applyFill="1" applyBorder="1" applyAlignment="1" applyProtection="1">
      <alignment vertical="center"/>
      <protection hidden="1"/>
    </xf>
    <xf numFmtId="2" fontId="3" fillId="0" borderId="12" xfId="3" applyNumberFormat="1" applyFont="1" applyFill="1" applyBorder="1" applyAlignment="1" applyProtection="1">
      <alignment vertical="center"/>
      <protection hidden="1"/>
    </xf>
    <xf numFmtId="164" fontId="3" fillId="0" borderId="12" xfId="1" applyFont="1" applyFill="1" applyBorder="1" applyAlignment="1" applyProtection="1">
      <alignment vertical="center"/>
      <protection hidden="1"/>
    </xf>
    <xf numFmtId="9" fontId="3" fillId="0" borderId="12" xfId="2" applyFont="1" applyFill="1" applyBorder="1" applyAlignment="1" applyProtection="1">
      <alignment horizontal="left" vertical="center"/>
      <protection hidden="1"/>
    </xf>
    <xf numFmtId="10" fontId="3" fillId="0" borderId="13" xfId="2" applyNumberFormat="1" applyFont="1" applyFill="1" applyBorder="1" applyAlignment="1" applyProtection="1">
      <alignment vertical="center"/>
      <protection hidden="1"/>
    </xf>
    <xf numFmtId="164" fontId="3" fillId="0" borderId="14" xfId="1" applyFont="1" applyFill="1" applyBorder="1" applyAlignment="1" applyProtection="1">
      <alignment horizontal="left" vertical="center"/>
      <protection hidden="1"/>
    </xf>
    <xf numFmtId="2" fontId="3" fillId="0" borderId="13" xfId="3" applyNumberFormat="1" applyFont="1" applyFill="1" applyBorder="1" applyAlignment="1" applyProtection="1">
      <alignment vertical="center"/>
      <protection hidden="1"/>
    </xf>
    <xf numFmtId="10" fontId="3" fillId="0" borderId="14" xfId="2" applyNumberFormat="1" applyFont="1" applyFill="1" applyBorder="1" applyAlignment="1" applyProtection="1">
      <alignment vertical="center"/>
      <protection hidden="1"/>
    </xf>
    <xf numFmtId="0" fontId="0" fillId="3" borderId="0" xfId="0" applyFill="1"/>
    <xf numFmtId="0" fontId="0" fillId="4" borderId="12" xfId="0" applyFill="1" applyBorder="1"/>
    <xf numFmtId="0" fontId="0" fillId="0" borderId="12" xfId="0" applyBorder="1"/>
    <xf numFmtId="0" fontId="3" fillId="0" borderId="12" xfId="0" applyFont="1" applyBorder="1" applyAlignment="1">
      <alignment horizontal="left" vertical="center"/>
    </xf>
    <xf numFmtId="164" fontId="3" fillId="0" borderId="12" xfId="0" applyNumberFormat="1" applyFont="1" applyBorder="1" applyAlignment="1">
      <alignment horizontal="left" vertical="center"/>
    </xf>
    <xf numFmtId="0" fontId="9" fillId="2" borderId="12" xfId="0" applyFont="1" applyFill="1" applyBorder="1" applyAlignment="1">
      <alignment horizontal="center" vertical="center" textRotation="90"/>
    </xf>
    <xf numFmtId="0" fontId="4" fillId="2" borderId="12" xfId="3" applyFont="1" applyFill="1" applyBorder="1" applyAlignment="1">
      <alignment horizontal="center" vertical="center"/>
    </xf>
    <xf numFmtId="165" fontId="4" fillId="2" borderId="12" xfId="3" applyNumberFormat="1" applyFont="1" applyFill="1" applyBorder="1" applyAlignment="1">
      <alignment horizontal="center" vertical="center"/>
    </xf>
    <xf numFmtId="0" fontId="3" fillId="2" borderId="12" xfId="3" applyFont="1" applyFill="1" applyBorder="1" applyAlignment="1" applyProtection="1">
      <alignment horizontal="left" vertical="center"/>
      <protection hidden="1"/>
    </xf>
    <xf numFmtId="0" fontId="0" fillId="0" borderId="12" xfId="0" applyBorder="1" applyAlignment="1"/>
    <xf numFmtId="0" fontId="3" fillId="2" borderId="12" xfId="3" applyFont="1" applyFill="1" applyBorder="1" applyAlignment="1" applyProtection="1">
      <alignment vertical="center"/>
      <protection hidden="1"/>
    </xf>
    <xf numFmtId="0" fontId="4" fillId="0" borderId="12" xfId="0" applyFont="1" applyBorder="1" applyAlignment="1">
      <alignment horizontal="left" vertical="center"/>
    </xf>
    <xf numFmtId="0" fontId="3" fillId="4" borderId="12" xfId="0" applyFont="1" applyFill="1" applyBorder="1" applyAlignment="1">
      <alignment horizontal="left" vertical="center"/>
    </xf>
    <xf numFmtId="165" fontId="4" fillId="4" borderId="12" xfId="3" applyNumberFormat="1" applyFont="1" applyFill="1" applyBorder="1" applyAlignment="1">
      <alignment horizontal="center" vertical="center"/>
    </xf>
    <xf numFmtId="43" fontId="4" fillId="0" borderId="12" xfId="0" applyNumberFormat="1" applyFont="1" applyBorder="1" applyAlignment="1">
      <alignment horizontal="left" vertical="center"/>
    </xf>
    <xf numFmtId="43" fontId="0" fillId="0" borderId="12" xfId="0" applyNumberFormat="1" applyBorder="1"/>
    <xf numFmtId="9" fontId="4" fillId="0" borderId="12" xfId="2" applyFont="1" applyBorder="1" applyAlignment="1">
      <alignment horizontal="left" vertical="center"/>
    </xf>
    <xf numFmtId="0" fontId="4" fillId="5" borderId="9" xfId="3" applyFont="1" applyFill="1" applyBorder="1" applyAlignment="1">
      <alignment horizontal="center" vertical="center"/>
    </xf>
    <xf numFmtId="165" fontId="4" fillId="5" borderId="3" xfId="3" applyNumberFormat="1" applyFont="1" applyFill="1" applyBorder="1" applyAlignment="1">
      <alignment horizontal="center" vertical="center"/>
    </xf>
    <xf numFmtId="165" fontId="4" fillId="5" borderId="4" xfId="3" applyNumberFormat="1" applyFont="1" applyFill="1" applyBorder="1" applyAlignment="1">
      <alignment horizontal="center" vertical="center"/>
    </xf>
    <xf numFmtId="165" fontId="4" fillId="5" borderId="5" xfId="3" applyNumberFormat="1" applyFont="1" applyFill="1" applyBorder="1" applyAlignment="1">
      <alignment horizontal="center" vertical="center"/>
    </xf>
    <xf numFmtId="0" fontId="9" fillId="5" borderId="11" xfId="0" applyFont="1" applyFill="1" applyBorder="1" applyAlignment="1">
      <alignment horizontal="center" vertical="center" textRotation="90"/>
    </xf>
    <xf numFmtId="0" fontId="3" fillId="5" borderId="3" xfId="3" applyFont="1" applyFill="1" applyBorder="1" applyAlignment="1" applyProtection="1">
      <alignment horizontal="left" vertical="center"/>
      <protection hidden="1"/>
    </xf>
    <xf numFmtId="0" fontId="3" fillId="5" borderId="9" xfId="3" applyFont="1" applyFill="1" applyBorder="1" applyAlignment="1" applyProtection="1">
      <alignment horizontal="left" vertical="center"/>
      <protection hidden="1"/>
    </xf>
    <xf numFmtId="0" fontId="3" fillId="5" borderId="6" xfId="3" applyFont="1" applyFill="1" applyBorder="1" applyAlignment="1" applyProtection="1">
      <alignment horizontal="left" vertical="center"/>
      <protection hidden="1"/>
    </xf>
    <xf numFmtId="0" fontId="3" fillId="5" borderId="9" xfId="3" applyFont="1" applyFill="1" applyBorder="1" applyAlignment="1" applyProtection="1">
      <alignment vertical="center"/>
      <protection hidden="1"/>
    </xf>
    <xf numFmtId="164" fontId="3" fillId="0" borderId="15" xfId="1" applyFont="1" applyFill="1" applyBorder="1" applyAlignment="1" applyProtection="1">
      <alignment horizontal="left" vertical="center"/>
      <protection hidden="1"/>
    </xf>
    <xf numFmtId="164" fontId="3" fillId="0" borderId="16" xfId="1" applyFont="1" applyFill="1" applyBorder="1" applyAlignment="1" applyProtection="1">
      <alignment horizontal="left" vertical="center"/>
      <protection hidden="1"/>
    </xf>
    <xf numFmtId="10" fontId="3" fillId="0" borderId="17" xfId="2" applyNumberFormat="1" applyFont="1" applyFill="1" applyBorder="1" applyAlignment="1" applyProtection="1">
      <alignment vertical="center"/>
      <protection hidden="1"/>
    </xf>
    <xf numFmtId="10" fontId="3" fillId="0" borderId="15" xfId="2" applyNumberFormat="1" applyFont="1" applyFill="1" applyBorder="1" applyAlignment="1" applyProtection="1">
      <alignment vertical="center"/>
      <protection hidden="1"/>
    </xf>
    <xf numFmtId="10" fontId="3" fillId="0" borderId="16" xfId="2" applyNumberFormat="1" applyFont="1" applyFill="1" applyBorder="1" applyAlignment="1" applyProtection="1">
      <alignment vertical="center"/>
      <protection hidden="1"/>
    </xf>
    <xf numFmtId="2" fontId="3" fillId="0" borderId="17" xfId="3" applyNumberFormat="1" applyFont="1" applyFill="1" applyBorder="1" applyAlignment="1" applyProtection="1">
      <alignment vertical="center"/>
      <protection hidden="1"/>
    </xf>
    <xf numFmtId="2" fontId="3" fillId="0" borderId="15" xfId="3" applyNumberFormat="1" applyFont="1" applyFill="1" applyBorder="1" applyAlignment="1" applyProtection="1">
      <alignment vertical="center"/>
      <protection hidden="1"/>
    </xf>
    <xf numFmtId="164" fontId="3" fillId="0" borderId="15" xfId="1" applyFont="1" applyFill="1" applyBorder="1" applyAlignment="1" applyProtection="1">
      <alignment vertical="center"/>
      <protection hidden="1"/>
    </xf>
    <xf numFmtId="9" fontId="3" fillId="0" borderId="15" xfId="2" applyFont="1" applyFill="1" applyBorder="1" applyAlignment="1" applyProtection="1">
      <alignment horizontal="left" vertical="center"/>
      <protection hidden="1"/>
    </xf>
    <xf numFmtId="164" fontId="3" fillId="0" borderId="18" xfId="1" applyFont="1" applyFill="1" applyBorder="1" applyAlignment="1" applyProtection="1">
      <alignment horizontal="left" vertical="center"/>
      <protection hidden="1"/>
    </xf>
    <xf numFmtId="164" fontId="3" fillId="0" borderId="19" xfId="1" applyFont="1" applyFill="1" applyBorder="1" applyAlignment="1" applyProtection="1">
      <alignment horizontal="left" vertical="center"/>
      <protection hidden="1"/>
    </xf>
    <xf numFmtId="10" fontId="3" fillId="0" borderId="20" xfId="2" applyNumberFormat="1" applyFont="1" applyFill="1" applyBorder="1" applyAlignment="1" applyProtection="1">
      <alignment vertical="center"/>
      <protection hidden="1"/>
    </xf>
    <xf numFmtId="10" fontId="3" fillId="0" borderId="18" xfId="2" applyNumberFormat="1" applyFont="1" applyFill="1" applyBorder="1" applyAlignment="1" applyProtection="1">
      <alignment vertical="center"/>
      <protection hidden="1"/>
    </xf>
    <xf numFmtId="10" fontId="3" fillId="0" borderId="19" xfId="2" applyNumberFormat="1" applyFont="1" applyFill="1" applyBorder="1" applyAlignment="1" applyProtection="1">
      <alignment vertical="center"/>
      <protection hidden="1"/>
    </xf>
    <xf numFmtId="2" fontId="3" fillId="0" borderId="20" xfId="3" applyNumberFormat="1" applyFont="1" applyFill="1" applyBorder="1" applyAlignment="1" applyProtection="1">
      <alignment vertical="center"/>
      <protection hidden="1"/>
    </xf>
    <xf numFmtId="2" fontId="3" fillId="0" borderId="18" xfId="3" applyNumberFormat="1" applyFont="1" applyFill="1" applyBorder="1" applyAlignment="1" applyProtection="1">
      <alignment vertical="center"/>
      <protection hidden="1"/>
    </xf>
    <xf numFmtId="164" fontId="3" fillId="0" borderId="18" xfId="1" applyFont="1" applyFill="1" applyBorder="1" applyAlignment="1" applyProtection="1">
      <alignment vertical="center"/>
      <protection hidden="1"/>
    </xf>
    <xf numFmtId="9" fontId="3" fillId="0" borderId="18" xfId="2" applyFont="1" applyFill="1" applyBorder="1" applyAlignment="1" applyProtection="1">
      <alignment horizontal="left" vertical="center"/>
      <protection hidden="1"/>
    </xf>
    <xf numFmtId="165" fontId="4" fillId="5" borderId="11" xfId="3" applyNumberFormat="1" applyFont="1" applyFill="1" applyBorder="1" applyAlignment="1">
      <alignment horizontal="center" vertical="center"/>
    </xf>
    <xf numFmtId="164" fontId="3" fillId="0" borderId="21" xfId="1" applyFont="1" applyFill="1" applyBorder="1" applyAlignment="1" applyProtection="1">
      <alignment horizontal="left" vertical="center"/>
      <protection hidden="1"/>
    </xf>
    <xf numFmtId="164" fontId="3" fillId="0" borderId="22" xfId="1" applyFont="1" applyFill="1" applyBorder="1" applyAlignment="1" applyProtection="1">
      <alignment horizontal="left" vertical="center"/>
      <protection hidden="1"/>
    </xf>
    <xf numFmtId="10" fontId="3" fillId="0" borderId="23" xfId="2" applyNumberFormat="1" applyFont="1" applyFill="1" applyBorder="1" applyAlignment="1" applyProtection="1">
      <alignment vertical="center"/>
      <protection hidden="1"/>
    </xf>
    <xf numFmtId="10" fontId="3" fillId="0" borderId="21" xfId="2" applyNumberFormat="1" applyFont="1" applyFill="1" applyBorder="1" applyAlignment="1" applyProtection="1">
      <alignment vertical="center"/>
      <protection hidden="1"/>
    </xf>
    <xf numFmtId="10" fontId="3" fillId="0" borderId="22" xfId="2" applyNumberFormat="1" applyFont="1" applyFill="1" applyBorder="1" applyAlignment="1" applyProtection="1">
      <alignment vertical="center"/>
      <protection hidden="1"/>
    </xf>
    <xf numFmtId="2" fontId="3" fillId="0" borderId="23" xfId="3" applyNumberFormat="1" applyFont="1" applyFill="1" applyBorder="1" applyAlignment="1" applyProtection="1">
      <alignment vertical="center"/>
      <protection hidden="1"/>
    </xf>
    <xf numFmtId="2" fontId="3" fillId="0" borderId="21" xfId="3" applyNumberFormat="1" applyFont="1" applyFill="1" applyBorder="1" applyAlignment="1" applyProtection="1">
      <alignment vertical="center"/>
      <protection hidden="1"/>
    </xf>
    <xf numFmtId="164" fontId="3" fillId="0" borderId="21" xfId="1" applyFont="1" applyFill="1" applyBorder="1" applyAlignment="1" applyProtection="1">
      <alignment vertical="center"/>
      <protection hidden="1"/>
    </xf>
    <xf numFmtId="9" fontId="3" fillId="0" borderId="21" xfId="2" applyFont="1" applyFill="1" applyBorder="1" applyAlignment="1" applyProtection="1">
      <alignment horizontal="left" vertical="center"/>
      <protection hidden="1"/>
    </xf>
    <xf numFmtId="9" fontId="3" fillId="0" borderId="22" xfId="2" applyFont="1" applyFill="1" applyBorder="1" applyAlignment="1" applyProtection="1">
      <alignment horizontal="left" vertical="center"/>
      <protection hidden="1"/>
    </xf>
    <xf numFmtId="164" fontId="3" fillId="0" borderId="24" xfId="1" applyFont="1" applyFill="1" applyBorder="1" applyAlignment="1" applyProtection="1">
      <alignment horizontal="left" vertical="center"/>
      <protection hidden="1"/>
    </xf>
    <xf numFmtId="0" fontId="6" fillId="0" borderId="9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 textRotation="90"/>
    </xf>
    <xf numFmtId="0" fontId="8" fillId="5" borderId="8" xfId="0" applyFont="1" applyFill="1" applyBorder="1" applyAlignment="1">
      <alignment horizontal="center" vertical="center" textRotation="90"/>
    </xf>
    <xf numFmtId="0" fontId="8" fillId="5" borderId="2" xfId="0" applyFont="1" applyFill="1" applyBorder="1" applyAlignment="1">
      <alignment horizontal="center" vertical="center" textRotation="90"/>
    </xf>
    <xf numFmtId="0" fontId="5" fillId="2" borderId="12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 textRotation="90"/>
    </xf>
    <xf numFmtId="0" fontId="10" fillId="5" borderId="3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</cellXfs>
  <cellStyles count="4">
    <cellStyle name="Comma" xfId="1" builtinId="3"/>
    <cellStyle name="Explanatory Text" xfId="3" builtinId="5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CC29"/>
      <color rgb="FFEEB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66666666667"/>
          <c:y val="0.1085622618229487"/>
          <c:w val="0.85333333333333339"/>
          <c:h val="0.7828749947626934"/>
        </c:manualLayout>
      </c:layout>
      <c:doughnutChart>
        <c:varyColors val="1"/>
        <c:ser>
          <c:idx val="1"/>
          <c:order val="0"/>
          <c:tx>
            <c:strRef>
              <c:f>Data!$C$36</c:f>
              <c:strCache>
                <c:ptCount val="1"/>
                <c:pt idx="0">
                  <c:v>ROI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1-18CC-4048-A61B-11B2CE5B9747}"/>
              </c:ext>
            </c:extLst>
          </c:dPt>
          <c:dPt>
            <c:idx val="1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3-18CC-4048-A61B-11B2CE5B9747}"/>
              </c:ext>
            </c:extLst>
          </c:dPt>
          <c:val>
            <c:numRef>
              <c:f>Data!$D$36:$E$36</c:f>
              <c:numCache>
                <c:formatCode>0%</c:formatCode>
                <c:ptCount val="2"/>
                <c:pt idx="0">
                  <c:v>3.5000000000000003E-2</c:v>
                </c:pt>
                <c:pt idx="1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CC-4048-A61B-11B2CE5B9747}"/>
            </c:ext>
          </c:extLst>
        </c:ser>
        <c:ser>
          <c:idx val="0"/>
          <c:order val="1"/>
          <c:tx>
            <c:strRef>
              <c:f>Data!$C$36</c:f>
              <c:strCache>
                <c:ptCount val="1"/>
                <c:pt idx="0">
                  <c:v>ROI</c:v>
                </c:pt>
              </c:strCache>
            </c:strRef>
          </c:tx>
          <c:spPr>
            <a:solidFill>
              <a:srgbClr val="00B0F0"/>
            </a:solidFill>
          </c:spPr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8CC-4048-A61B-11B2CE5B974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8CC-4048-A61B-11B2CE5B9747}"/>
              </c:ext>
            </c:extLst>
          </c:dPt>
          <c:val>
            <c:numRef>
              <c:f>Data!$D$36:$E$36</c:f>
              <c:numCache>
                <c:formatCode>0%</c:formatCode>
                <c:ptCount val="2"/>
                <c:pt idx="0">
                  <c:v>3.5000000000000003E-2</c:v>
                </c:pt>
                <c:pt idx="1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CC-4048-A61B-11B2CE5B9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66666666667"/>
          <c:y val="9.6898980650674496E-2"/>
          <c:w val="0.85333333333333339"/>
          <c:h val="0.79379844961240309"/>
        </c:manualLayout>
      </c:layout>
      <c:doughnutChart>
        <c:varyColors val="1"/>
        <c:ser>
          <c:idx val="1"/>
          <c:order val="0"/>
          <c:tx>
            <c:strRef>
              <c:f>Data!$C$37</c:f>
              <c:strCache>
                <c:ptCount val="1"/>
                <c:pt idx="0">
                  <c:v>Net Profit Margin Ratio(NPM)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1-6D3A-48EB-A3D5-4E92507479A3}"/>
              </c:ext>
            </c:extLst>
          </c:dPt>
          <c:dPt>
            <c:idx val="1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3-6D3A-48EB-A3D5-4E92507479A3}"/>
              </c:ext>
            </c:extLst>
          </c:dPt>
          <c:cat>
            <c:numRef>
              <c:f>Data!$D$37:$E$37</c:f>
              <c:numCache>
                <c:formatCode>0%</c:formatCode>
                <c:ptCount val="2"/>
                <c:pt idx="0">
                  <c:v>0.38699570912375791</c:v>
                </c:pt>
                <c:pt idx="1">
                  <c:v>0.59757577285943153</c:v>
                </c:pt>
              </c:numCache>
            </c:numRef>
          </c:cat>
          <c:val>
            <c:numRef>
              <c:f>Data!$D$37:$E$37</c:f>
              <c:numCache>
                <c:formatCode>0%</c:formatCode>
                <c:ptCount val="2"/>
                <c:pt idx="0">
                  <c:v>0.38699570912375791</c:v>
                </c:pt>
                <c:pt idx="1">
                  <c:v>0.59757577285943153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3A-48EB-A3D5-4E92507479A3}"/>
            </c:ext>
          </c:extLst>
        </c:ser>
        <c:ser>
          <c:idx val="0"/>
          <c:order val="1"/>
          <c:tx>
            <c:strRef>
              <c:f>Data!$C$37</c:f>
              <c:strCache>
                <c:ptCount val="1"/>
                <c:pt idx="0">
                  <c:v>Net Profit Margin Ratio(NPM)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6-6D3A-48EB-A3D5-4E92507479A3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8-6D3A-48EB-A3D5-4E92507479A3}"/>
              </c:ext>
            </c:extLst>
          </c:dPt>
          <c:cat>
            <c:numRef>
              <c:f>Data!$D$37:$E$37</c:f>
              <c:numCache>
                <c:formatCode>0%</c:formatCode>
                <c:ptCount val="2"/>
                <c:pt idx="0">
                  <c:v>0.38699570912375791</c:v>
                </c:pt>
                <c:pt idx="1">
                  <c:v>0.59757577285943153</c:v>
                </c:pt>
              </c:numCache>
            </c:numRef>
          </c:cat>
          <c:val>
            <c:numRef>
              <c:f>Data!$D$37:$E$37</c:f>
              <c:numCache>
                <c:formatCode>0%</c:formatCode>
                <c:ptCount val="2"/>
                <c:pt idx="0">
                  <c:v>0.38699570912375791</c:v>
                </c:pt>
                <c:pt idx="1">
                  <c:v>0.59757577285943153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D3A-48EB-A3D5-4E9250747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38325281803543"/>
          <c:y val="0.10833357193987114"/>
          <c:w val="0.85829307568438007"/>
          <c:h val="0.80757575757575761"/>
        </c:manualLayout>
      </c:layout>
      <c:doughnutChart>
        <c:varyColors val="1"/>
        <c:ser>
          <c:idx val="1"/>
          <c:order val="0"/>
          <c:tx>
            <c:strRef>
              <c:f>Data!$C$38</c:f>
              <c:strCache>
                <c:ptCount val="1"/>
                <c:pt idx="0">
                  <c:v>ROA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1-EFC8-4AB7-9DDB-F4C4DC8816D1}"/>
              </c:ext>
            </c:extLst>
          </c:dPt>
          <c:dPt>
            <c:idx val="1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3-EFC8-4AB7-9DDB-F4C4DC8816D1}"/>
              </c:ext>
            </c:extLst>
          </c:dPt>
          <c:cat>
            <c:numRef>
              <c:f>Data!$D$38:$E$38</c:f>
              <c:numCache>
                <c:formatCode>0%</c:formatCode>
                <c:ptCount val="2"/>
                <c:pt idx="0">
                  <c:v>1.6999999999999998E-2</c:v>
                </c:pt>
                <c:pt idx="1">
                  <c:v>2.8750000000000005E-2</c:v>
                </c:pt>
              </c:numCache>
            </c:numRef>
          </c:cat>
          <c:val>
            <c:numRef>
              <c:f>Data!$D$38:$E$38</c:f>
              <c:numCache>
                <c:formatCode>0%</c:formatCode>
                <c:ptCount val="2"/>
                <c:pt idx="0">
                  <c:v>1.6999999999999998E-2</c:v>
                </c:pt>
                <c:pt idx="1">
                  <c:v>2.8750000000000005E-2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C8-4AB7-9DDB-F4C4DC8816D1}"/>
            </c:ext>
          </c:extLst>
        </c:ser>
        <c:ser>
          <c:idx val="0"/>
          <c:order val="1"/>
          <c:tx>
            <c:strRef>
              <c:f>Data!$C$38</c:f>
              <c:strCache>
                <c:ptCount val="1"/>
                <c:pt idx="0">
                  <c:v>ROA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6-EFC8-4AB7-9DDB-F4C4DC8816D1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8-EFC8-4AB7-9DDB-F4C4DC8816D1}"/>
              </c:ext>
            </c:extLst>
          </c:dPt>
          <c:cat>
            <c:numRef>
              <c:f>Data!$D$38:$E$38</c:f>
              <c:numCache>
                <c:formatCode>0%</c:formatCode>
                <c:ptCount val="2"/>
                <c:pt idx="0">
                  <c:v>1.6999999999999998E-2</c:v>
                </c:pt>
                <c:pt idx="1">
                  <c:v>2.8750000000000005E-2</c:v>
                </c:pt>
              </c:numCache>
            </c:numRef>
          </c:cat>
          <c:val>
            <c:numRef>
              <c:f>Data!$D$38:$E$38</c:f>
              <c:numCache>
                <c:formatCode>0%</c:formatCode>
                <c:ptCount val="2"/>
                <c:pt idx="0">
                  <c:v>1.6999999999999998E-2</c:v>
                </c:pt>
                <c:pt idx="1">
                  <c:v>2.8750000000000005E-2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C8-4AB7-9DDB-F4C4DC881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56410256410256"/>
          <c:y val="0.12003082183534397"/>
          <c:w val="0.89059829059829054"/>
          <c:h val="0.79663608562691135"/>
        </c:manualLayout>
      </c:layout>
      <c:doughnutChart>
        <c:varyColors val="1"/>
        <c:ser>
          <c:idx val="1"/>
          <c:order val="0"/>
          <c:tx>
            <c:strRef>
              <c:f>Data!$C$39</c:f>
              <c:strCache>
                <c:ptCount val="1"/>
                <c:pt idx="0">
                  <c:v>Quick Ratio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1-E5FE-406C-A562-22A928EC74C7}"/>
              </c:ext>
            </c:extLst>
          </c:dPt>
          <c:dPt>
            <c:idx val="1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3-E5FE-406C-A562-22A928EC74C7}"/>
              </c:ext>
            </c:extLst>
          </c:dPt>
          <c:cat>
            <c:numRef>
              <c:f>Data!$D$39:$E$39</c:f>
              <c:numCache>
                <c:formatCode>_(* #,##0.00_);_(* \(#,##0.00\);_(* "-"??_);_(@_)</c:formatCode>
                <c:ptCount val="2"/>
                <c:pt idx="0" formatCode="General">
                  <c:v>1.9360000000000002</c:v>
                </c:pt>
                <c:pt idx="1">
                  <c:v>2.9012500000000001</c:v>
                </c:pt>
              </c:numCache>
            </c:numRef>
          </c:cat>
          <c:val>
            <c:numRef>
              <c:f>Data!$D$39:$E$39</c:f>
              <c:numCache>
                <c:formatCode>_(* #,##0.00_);_(* \(#,##0.00\);_(* "-"??_);_(@_)</c:formatCode>
                <c:ptCount val="2"/>
                <c:pt idx="0" formatCode="General">
                  <c:v>1.9360000000000002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E-406C-A562-22A928EC74C7}"/>
            </c:ext>
          </c:extLst>
        </c:ser>
        <c:ser>
          <c:idx val="0"/>
          <c:order val="1"/>
          <c:tx>
            <c:strRef>
              <c:f>Data!$C$39</c:f>
              <c:strCache>
                <c:ptCount val="1"/>
                <c:pt idx="0">
                  <c:v>Quick Ratio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6-E5FE-406C-A562-22A928EC74C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8-E5FE-406C-A562-22A928EC74C7}"/>
              </c:ext>
            </c:extLst>
          </c:dPt>
          <c:cat>
            <c:numRef>
              <c:f>Data!$D$39:$E$39</c:f>
              <c:numCache>
                <c:formatCode>_(* #,##0.00_);_(* \(#,##0.00\);_(* "-"??_);_(@_)</c:formatCode>
                <c:ptCount val="2"/>
                <c:pt idx="0" formatCode="General">
                  <c:v>1.9360000000000002</c:v>
                </c:pt>
                <c:pt idx="1">
                  <c:v>2.9012500000000001</c:v>
                </c:pt>
              </c:numCache>
            </c:numRef>
          </c:cat>
          <c:val>
            <c:numRef>
              <c:f>Data!$D$39:$E$39</c:f>
              <c:numCache>
                <c:formatCode>_(* #,##0.00_);_(* \(#,##0.00\);_(* "-"??_);_(@_)</c:formatCode>
                <c:ptCount val="2"/>
                <c:pt idx="0" formatCode="General">
                  <c:v>1.9360000000000002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FE-406C-A562-22A928EC7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09156525888809"/>
          <c:y val="0.27394967799699754"/>
          <c:w val="0.56151306370794563"/>
          <c:h val="0.4785777201578616"/>
        </c:manualLayout>
      </c:layout>
      <c:radarChart>
        <c:radarStyle val="fill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Data!$H$27:$H$31</c:f>
              <c:strCache>
                <c:ptCount val="5"/>
                <c:pt idx="0">
                  <c:v>Income</c:v>
                </c:pt>
                <c:pt idx="1">
                  <c:v>Cost of Goods Sold</c:v>
                </c:pt>
                <c:pt idx="2">
                  <c:v>Total Operating Expenses  </c:v>
                </c:pt>
                <c:pt idx="3">
                  <c:v>Tax</c:v>
                </c:pt>
                <c:pt idx="4">
                  <c:v>Net Profit   </c:v>
                </c:pt>
              </c:strCache>
            </c:strRef>
          </c:cat>
          <c:val>
            <c:numRef>
              <c:f>Data!$I$27:$I$31</c:f>
              <c:numCache>
                <c:formatCode>General</c:formatCode>
                <c:ptCount val="5"/>
                <c:pt idx="0">
                  <c:v>8856000</c:v>
                </c:pt>
                <c:pt idx="1">
                  <c:v>2175360</c:v>
                </c:pt>
                <c:pt idx="2">
                  <c:v>2648600</c:v>
                </c:pt>
                <c:pt idx="3">
                  <c:v>604806</c:v>
                </c:pt>
                <c:pt idx="4">
                  <c:v>3427234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A-4CF5-97CB-245F080A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0848"/>
        <c:axId val="2118076160"/>
      </c:radarChart>
      <c:catAx>
        <c:axId val="529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076160"/>
        <c:crosses val="autoZero"/>
        <c:auto val="1"/>
        <c:lblAlgn val="ctr"/>
        <c:lblOffset val="100"/>
        <c:noMultiLvlLbl val="0"/>
      </c:catAx>
      <c:valAx>
        <c:axId val="2118076160"/>
        <c:scaling>
          <c:orientation val="minMax"/>
        </c:scaling>
        <c:delete val="1"/>
        <c:axPos val="l"/>
        <c:majorGridlines>
          <c:spPr>
            <a:ln w="12700" cap="flat" cmpd="sng" algn="ctr">
              <a:solidFill>
                <a:schemeClr val="tx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jorGridlines>
        <c:numFmt formatCode="General" sourceLinked="1"/>
        <c:majorTickMark val="none"/>
        <c:minorTickMark val="none"/>
        <c:tickLblPos val="nextTo"/>
        <c:crossAx val="529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1"/>
          <c:order val="0"/>
          <c:tx>
            <c:strRef>
              <c:f>Data!$C$39</c:f>
              <c:strCache>
                <c:ptCount val="1"/>
                <c:pt idx="0">
                  <c:v>Quick Ratio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9-2DF1-4DEE-B931-7C27C013B67E}"/>
              </c:ext>
            </c:extLst>
          </c:dPt>
          <c:dPt>
            <c:idx val="1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A-2DF1-4DEE-B931-7C27C013B67E}"/>
              </c:ext>
            </c:extLst>
          </c:dPt>
          <c:cat>
            <c:numRef>
              <c:f>Data!$D$39:$E$39</c:f>
              <c:numCache>
                <c:formatCode>_(* #,##0.00_);_(* \(#,##0.00\);_(* "-"??_);_(@_)</c:formatCode>
                <c:ptCount val="2"/>
                <c:pt idx="0" formatCode="General">
                  <c:v>1.9360000000000002</c:v>
                </c:pt>
                <c:pt idx="1">
                  <c:v>2.9012500000000001</c:v>
                </c:pt>
              </c:numCache>
            </c:numRef>
          </c:cat>
          <c:val>
            <c:numRef>
              <c:f>Data!$D$39:$E$39</c:f>
              <c:numCache>
                <c:formatCode>_(* #,##0.00_);_(* \(#,##0.00\);_(* "-"??_);_(@_)</c:formatCode>
                <c:ptCount val="2"/>
                <c:pt idx="0" formatCode="General">
                  <c:v>1.9360000000000002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F1-4DEE-B931-7C27C013B67E}"/>
            </c:ext>
          </c:extLst>
        </c:ser>
        <c:ser>
          <c:idx val="0"/>
          <c:order val="1"/>
          <c:tx>
            <c:strRef>
              <c:f>Data!$C$39</c:f>
              <c:strCache>
                <c:ptCount val="1"/>
                <c:pt idx="0">
                  <c:v>Quick Ratio</c:v>
                </c:pt>
              </c:strCache>
            </c:strRef>
          </c:tx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4-2DF1-4DEE-B931-7C27C013B67E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6-2DF1-4DEE-B931-7C27C013B67E}"/>
              </c:ext>
            </c:extLst>
          </c:dPt>
          <c:cat>
            <c:numRef>
              <c:f>Data!$D$39:$E$39</c:f>
              <c:numCache>
                <c:formatCode>_(* #,##0.00_);_(* \(#,##0.00\);_(* "-"??_);_(@_)</c:formatCode>
                <c:ptCount val="2"/>
                <c:pt idx="0" formatCode="General">
                  <c:v>1.9360000000000002</c:v>
                </c:pt>
                <c:pt idx="1">
                  <c:v>2.9012500000000001</c:v>
                </c:pt>
              </c:numCache>
            </c:numRef>
          </c:cat>
          <c:val>
            <c:numRef>
              <c:f>Data!$D$39:$E$39</c:f>
              <c:numCache>
                <c:formatCode>_(* #,##0.00_);_(* \(#,##0.00\);_(* "-"??_);_(@_)</c:formatCode>
                <c:ptCount val="2"/>
                <c:pt idx="0" formatCode="General">
                  <c:v>1.9360000000000002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F1-4DEE-B931-7C27C013B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Data!$H$27:$H$31</c:f>
              <c:strCache>
                <c:ptCount val="5"/>
                <c:pt idx="0">
                  <c:v>Income</c:v>
                </c:pt>
                <c:pt idx="1">
                  <c:v>Cost of Goods Sold</c:v>
                </c:pt>
                <c:pt idx="2">
                  <c:v>Total Operating Expenses  </c:v>
                </c:pt>
                <c:pt idx="3">
                  <c:v>Tax</c:v>
                </c:pt>
                <c:pt idx="4">
                  <c:v>Net Profit   </c:v>
                </c:pt>
              </c:strCache>
            </c:strRef>
          </c:cat>
          <c:val>
            <c:numRef>
              <c:f>Data!$I$27:$I$31</c:f>
              <c:numCache>
                <c:formatCode>General</c:formatCode>
                <c:ptCount val="5"/>
                <c:pt idx="0">
                  <c:v>8856000</c:v>
                </c:pt>
                <c:pt idx="1">
                  <c:v>2175360</c:v>
                </c:pt>
                <c:pt idx="2">
                  <c:v>2648600</c:v>
                </c:pt>
                <c:pt idx="3">
                  <c:v>604806</c:v>
                </c:pt>
                <c:pt idx="4">
                  <c:v>3427234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7-4BBE-A123-B051D94F8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0848"/>
        <c:axId val="2118076160"/>
      </c:radarChart>
      <c:catAx>
        <c:axId val="529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076160"/>
        <c:crosses val="autoZero"/>
        <c:auto val="1"/>
        <c:lblAlgn val="ctr"/>
        <c:lblOffset val="100"/>
        <c:noMultiLvlLbl val="0"/>
      </c:catAx>
      <c:valAx>
        <c:axId val="21180761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29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</cx:f>
      </cx:strDim>
      <cx:numDim type="size">
        <cx:f dir="row">_xlchart.v1.3</cx:f>
      </cx:numDim>
    </cx:data>
  </cx:chartData>
  <cx:chart>
    <cx:plotArea>
      <cx:plotAreaRegion>
        <cx:series layoutId="treemap" uniqueId="{04DEDC1B-53BB-467E-875B-9D0414E41BA4}">
          <cx:dataPt idx="0">
            <cx:spPr>
              <a:solidFill>
                <a:sysClr val="windowText" lastClr="000000"/>
              </a:solidFill>
            </cx:spPr>
          </cx:dataPt>
          <cx:dataPt idx="1">
            <cx:spPr>
              <a:solidFill>
                <a:srgbClr val="00B0F0"/>
              </a:solidFill>
            </cx:spPr>
          </cx:dataPt>
          <cx:dataLabels pos="inEnd">
            <cx:numFmt formatCode="0.00,,&quot;Million&quot;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rgbClr val="00B0F0"/>
                    </a:solidFill>
                  </a:defRPr>
                </a:pPr>
                <a:endParaRPr lang="en-US" sz="900" b="1" i="0" u="none" strike="noStrike" baseline="0">
                  <a:solidFill>
                    <a:srgbClr val="00B0F0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000" b="1"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1000" b="1" i="0" u="none" strike="noStrike" baseline="0">
                      <a:solidFill>
                        <a:srgbClr val="00B0F0"/>
                      </a:solidFill>
                      <a:latin typeface="Arial Black" panose="020B0A04020102020204" pitchFamily="34" charset="0"/>
                    </a:rPr>
                    <a:t>Income
8.86Million</a:t>
                  </a:r>
                </a:p>
              </cx:txPr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000">
                      <a:solidFill>
                        <a:sysClr val="windowText" lastClr="000000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1000" b="1" i="0" u="none" strike="noStrike" baseline="0">
                      <a:solidFill>
                        <a:sysClr val="windowText" lastClr="000000"/>
                      </a:solidFill>
                      <a:latin typeface="Arial Black" panose="020B0A04020102020204" pitchFamily="34" charset="0"/>
                    </a:rPr>
                    <a:t>Expense
4.82Million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waterfall" uniqueId="{7368B839-42D8-4070-A75F-9D44B6AD76D5}">
          <cx:spPr>
            <a:solidFill>
              <a:schemeClr val="tx1"/>
            </a:solidFill>
          </cx:spPr>
          <cx:dataPt idx="0">
            <cx:spPr>
              <a:solidFill>
                <a:srgbClr val="00B0F0"/>
              </a:solidFill>
            </cx:spPr>
          </cx:dataPt>
          <cx:dataPt idx="1">
            <cx:spPr>
              <a:solidFill>
                <a:srgbClr val="00B0F0"/>
              </a:solidFill>
            </cx:spPr>
          </cx:dataPt>
          <cx:dataPt idx="2">
            <cx:spPr>
              <a:solidFill>
                <a:srgbClr val="00B0F0"/>
              </a:solidFill>
            </cx:spPr>
          </cx:dataPt>
          <cx:dataPt idx="3">
            <cx:spPr>
              <a:solidFill>
                <a:srgbClr val="00B0F0"/>
              </a:solidFill>
            </cx:spPr>
          </cx:dataPt>
          <cx:dataPt idx="4">
            <cx:spPr>
              <a:solidFill>
                <a:srgbClr val="00B0F0"/>
              </a:solidFill>
            </cx:spPr>
          </cx:dataPt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n-US" sz="900" b="1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0" pos="outEnd">
              <cx:numFmt formatCode="0.00,,&quot;Million&quot;" sourceLinked="0"/>
              <cx:separator>, </cx:separator>
            </cx:dataLabel>
            <cx:dataLabel idx="1" pos="outEnd">
              <cx:numFmt formatCode="0.00,,&quot;Million&quot;" sourceLinked="0"/>
              <cx:separator>, </cx:separator>
            </cx:dataLabel>
            <cx:dataLabel idx="2" pos="outEnd">
              <cx:numFmt formatCode="0.00,,&quot;Million&quot;" sourceLinked="0"/>
              <cx:separator>, </cx:separator>
            </cx:dataLabel>
            <cx:dataLabel idx="3" pos="outEnd">
              <cx:numFmt formatCode="0.00,,&quot;Million&quot;" sourceLinked="0"/>
              <cx:separator>, </cx:separator>
            </cx:dataLabel>
            <cx:dataLabel idx="4" pos="outEnd">
              <cx:numFmt formatCode="0.00,,&quot;Million&quot;" sourceLinked="0"/>
              <cx:separator>, </cx:separator>
            </cx:dataLabel>
            <cx:dataLabel idx="5" pos="outEnd">
              <cx:numFmt formatCode="0.00,,&quot;Million&quot;" sourceLinked="0"/>
              <cx:separator>, </cx:separator>
            </cx:dataLabel>
          </cx:dataLabels>
          <cx:dataId val="0"/>
          <cx:layoutPr>
            <cx:subtotals>
              <cx:idx val="5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ysClr val="windowText" lastClr="000000"/>
                </a:solidFill>
              </a:defRPr>
            </a:pPr>
            <a:endParaRPr lang="en-US" sz="900" b="1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  <cx:axis id="1" hidden="1">
        <cx:valScaling/>
        <cx:majorGridlines>
          <cx:spPr>
            <a:ln>
              <a:noFill/>
            </a:ln>
          </cx:spPr>
        </cx:majorGridlines>
        <cx:tickLabels/>
      </cx:axis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_xlchart.v1.8</cx:f>
      </cx:strDim>
      <cx:numDim type="size">
        <cx:f dir="row">_xlchart.v1.9</cx:f>
      </cx:numDim>
    </cx:data>
  </cx:chartData>
  <cx:chart>
    <cx:plotArea>
      <cx:plotAreaRegion>
        <cx:series layoutId="treemap" uniqueId="{04DEDC1B-53BB-467E-875B-9D0414E41BA4}">
          <cx:dataPt idx="0">
            <cx:spPr>
              <a:solidFill>
                <a:sysClr val="windowText" lastClr="000000"/>
              </a:solidFill>
            </cx:spPr>
          </cx:dataPt>
          <cx:dataPt idx="1">
            <cx:spPr>
              <a:solidFill>
                <a:srgbClr val="00B0F0"/>
              </a:solidFill>
            </cx:spPr>
          </cx:dataPt>
          <cx:dataLabels pos="inEnd">
            <cx:numFmt formatCode="0.00,,&quot;Million&quot;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rgbClr val="00B0F0"/>
                    </a:solidFill>
                  </a:defRPr>
                </a:pPr>
                <a:endParaRPr lang="en-US" sz="900" b="0" i="0" u="none" strike="noStrike" baseline="0">
                  <a:solidFill>
                    <a:srgbClr val="00B0F0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000" b="1"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1000" b="1" i="0" u="none" strike="noStrike" baseline="0">
                      <a:solidFill>
                        <a:srgbClr val="00B0F0"/>
                      </a:solidFill>
                      <a:latin typeface="Arial Black" panose="020B0A04020102020204" pitchFamily="34" charset="0"/>
                    </a:rPr>
                    <a:t>Income</a:t>
                  </a:r>
                </a:p>
                <a:p>
                  <a:pPr algn="ctr" rtl="0">
                    <a:defRPr sz="1000" b="1"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1000" b="1" i="0" u="none" strike="noStrike" baseline="0">
                      <a:solidFill>
                        <a:srgbClr val="00B0F0"/>
                      </a:solidFill>
                      <a:latin typeface="Arial Black" panose="020B0A04020102020204" pitchFamily="34" charset="0"/>
                    </a:rPr>
                    <a:t>7.56Million</a:t>
                  </a:r>
                </a:p>
              </cx:txPr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000">
                      <a:solidFill>
                        <a:sysClr val="windowText" lastClr="000000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1000" b="0" i="0" u="none" strike="noStrike" baseline="0">
                      <a:solidFill>
                        <a:sysClr val="windowText" lastClr="000000"/>
                      </a:solidFill>
                      <a:latin typeface="Arial Black" panose="020B0A04020102020204" pitchFamily="34" charset="0"/>
                    </a:rPr>
                    <a:t>Expense</a:t>
                  </a:r>
                </a:p>
                <a:p>
                  <a:pPr algn="ctr" rtl="0">
                    <a:defRPr sz="1000">
                      <a:solidFill>
                        <a:sysClr val="windowText" lastClr="000000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1000" b="0" i="0" u="none" strike="noStrike" baseline="0">
                      <a:solidFill>
                        <a:sysClr val="windowText" lastClr="000000"/>
                      </a:solidFill>
                      <a:latin typeface="Arial Black" panose="020B0A04020102020204" pitchFamily="34" charset="0"/>
                    </a:rPr>
                    <a:t>5.32Million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plotArea>
      <cx:plotAreaRegion>
        <cx:series layoutId="waterfall" uniqueId="{7368B839-42D8-4070-A75F-9D44B6AD76D5}">
          <cx:dataLabels pos="outEnd">
            <cx:visibility seriesName="0" categoryName="0" value="1"/>
            <cx:dataLabel idx="0" pos="outEnd">
              <cx:numFmt formatCode="0.00,,&quot;Million&quot;" sourceLinked="0"/>
              <cx:separator>, </cx:separator>
            </cx:dataLabel>
            <cx:dataLabel idx="1" pos="outEnd">
              <cx:numFmt formatCode="0.00,,&quot;Million&quot;" sourceLinked="0"/>
              <cx:separator>, </cx:separator>
            </cx:dataLabel>
            <cx:dataLabel idx="2" pos="outEnd">
              <cx:numFmt formatCode="0.00,,&quot;Million&quot;" sourceLinked="0"/>
              <cx:separator>, </cx:separator>
            </cx:dataLabel>
            <cx:dataLabel idx="3" pos="outEnd">
              <cx:numFmt formatCode="0.00,,&quot;Million&quot;" sourceLinked="0"/>
              <cx:separator>, </cx:separator>
            </cx:dataLabel>
            <cx:dataLabel idx="4" pos="outEnd">
              <cx:numFmt formatCode="0.00,,&quot;Million&quot;" sourceLinked="0"/>
              <cx:separator>, </cx:separator>
            </cx:dataLabel>
            <cx:dataLabel idx="5" pos="outEnd">
              <cx:numFmt formatCode="0.00,,&quot;Million&quot;" sourceLinked="0"/>
              <cx:separator>, </cx:separator>
            </cx:dataLabel>
          </cx:dataLabels>
          <cx:dataId val="0"/>
          <cx:layoutPr>
            <cx:subtotals>
              <cx:idx val="5"/>
            </cx:subtotals>
          </cx:layoutPr>
        </cx:series>
      </cx:plotAreaRegion>
      <cx:axis id="0">
        <cx:catScaling gapWidth="0.5"/>
        <cx:tickLabels/>
      </cx:axis>
      <cx:axis id="1" hidden="1">
        <cx:valScaling/>
        <cx:majorGridlines>
          <cx:spPr>
            <a:ln>
              <a:noFill/>
            </a:ln>
          </cx:spPr>
        </cx:majorGridlines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Data!$D$27" fmlaRange="Data!$I$34:$I$45" sel="11" val="4"/>
</file>

<file path=xl/ctrlProps/ctrlProp2.xml><?xml version="1.0" encoding="utf-8"?>
<formControlPr xmlns="http://schemas.microsoft.com/office/spreadsheetml/2009/9/main" objectType="Drop" dropStyle="combo" dx="22" fmlaLink="$D$27" fmlaRange="$I$34:$I$45" sel="11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svg"/><Relationship Id="rId7" Type="http://schemas.openxmlformats.org/officeDocument/2006/relationships/image" Target="../media/image5.sv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'Cover Page'!A1"/><Relationship Id="rId10" Type="http://schemas.openxmlformats.org/officeDocument/2006/relationships/hyperlink" Target="#Dashboard!A1"/><Relationship Id="rId4" Type="http://schemas.openxmlformats.org/officeDocument/2006/relationships/hyperlink" Target="#'Detailed Report'!A1"/><Relationship Id="rId9" Type="http://schemas.openxmlformats.org/officeDocument/2006/relationships/image" Target="../media/image7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Cover Page'!A1"/><Relationship Id="rId13" Type="http://schemas.openxmlformats.org/officeDocument/2006/relationships/hyperlink" Target="#'Detailed Report'!A1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12" Type="http://schemas.openxmlformats.org/officeDocument/2006/relationships/image" Target="../media/image3.svg"/><Relationship Id="rId2" Type="http://schemas.openxmlformats.org/officeDocument/2006/relationships/chart" Target="../charts/chart2.xml"/><Relationship Id="rId16" Type="http://schemas.openxmlformats.org/officeDocument/2006/relationships/hyperlink" Target="#Dashboard!A1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1" Type="http://schemas.openxmlformats.org/officeDocument/2006/relationships/image" Target="../media/image2.png"/><Relationship Id="rId5" Type="http://schemas.microsoft.com/office/2014/relationships/chartEx" Target="../charts/chartEx1.xml"/><Relationship Id="rId15" Type="http://schemas.openxmlformats.org/officeDocument/2006/relationships/image" Target="../media/image7.svg"/><Relationship Id="rId10" Type="http://schemas.openxmlformats.org/officeDocument/2006/relationships/image" Target="../media/image5.svg"/><Relationship Id="rId4" Type="http://schemas.openxmlformats.org/officeDocument/2006/relationships/chart" Target="../charts/chart4.xml"/><Relationship Id="rId9" Type="http://schemas.openxmlformats.org/officeDocument/2006/relationships/image" Target="../media/image4.png"/><Relationship Id="rId14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svg"/><Relationship Id="rId3" Type="http://schemas.openxmlformats.org/officeDocument/2006/relationships/hyperlink" Target="#'Detailed Report'!A1"/><Relationship Id="rId7" Type="http://schemas.openxmlformats.org/officeDocument/2006/relationships/image" Target="../media/image6.png"/><Relationship Id="rId2" Type="http://schemas.openxmlformats.org/officeDocument/2006/relationships/image" Target="../media/image3.svg"/><Relationship Id="rId1" Type="http://schemas.openxmlformats.org/officeDocument/2006/relationships/image" Target="../media/image2.png"/><Relationship Id="rId6" Type="http://schemas.openxmlformats.org/officeDocument/2006/relationships/image" Target="../media/image5.svg"/><Relationship Id="rId5" Type="http://schemas.openxmlformats.org/officeDocument/2006/relationships/image" Target="../media/image4.png"/><Relationship Id="rId4" Type="http://schemas.openxmlformats.org/officeDocument/2006/relationships/hyperlink" Target="#'Cover Page'!A1"/><Relationship Id="rId9" Type="http://schemas.openxmlformats.org/officeDocument/2006/relationships/hyperlink" Target="#Dashboard!A1"/></Relationships>
</file>

<file path=xl/drawings/_rels/drawing8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openxmlformats.org/officeDocument/2006/relationships/chart" Target="../charts/chart6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</xdr:colOff>
      <xdr:row>0</xdr:row>
      <xdr:rowOff>0</xdr:rowOff>
    </xdr:from>
    <xdr:to>
      <xdr:col>16</xdr:col>
      <xdr:colOff>523874</xdr:colOff>
      <xdr:row>47</xdr:row>
      <xdr:rowOff>146038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6DEB98-5E45-4697-8C9A-07A65223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" y="0"/>
          <a:ext cx="10201275" cy="9099538"/>
        </a:xfrm>
        <a:prstGeom prst="rect">
          <a:avLst/>
        </a:prstGeom>
      </xdr:spPr>
    </xdr:pic>
    <xdr:clientData/>
  </xdr:twoCellAnchor>
  <xdr:twoCellAnchor>
    <xdr:from>
      <xdr:col>0</xdr:col>
      <xdr:colOff>209552</xdr:colOff>
      <xdr:row>29</xdr:row>
      <xdr:rowOff>123824</xdr:rowOff>
    </xdr:from>
    <xdr:to>
      <xdr:col>5</xdr:col>
      <xdr:colOff>400050</xdr:colOff>
      <xdr:row>33</xdr:row>
      <xdr:rowOff>190499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F3A7DB4-EE88-4EC4-8B8A-5F26E574598D}"/>
            </a:ext>
          </a:extLst>
        </xdr:cNvPr>
        <xdr:cNvSpPr/>
      </xdr:nvSpPr>
      <xdr:spPr>
        <a:xfrm>
          <a:off x="209552" y="5648324"/>
          <a:ext cx="3238498" cy="828675"/>
        </a:xfrm>
        <a:prstGeom prst="rect">
          <a:avLst/>
        </a:prstGeom>
        <a:solidFill>
          <a:srgbClr val="00B0F0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46566</xdr:colOff>
      <xdr:row>29</xdr:row>
      <xdr:rowOff>113241</xdr:rowOff>
    </xdr:from>
    <xdr:to>
      <xdr:col>3</xdr:col>
      <xdr:colOff>551391</xdr:colOff>
      <xdr:row>33</xdr:row>
      <xdr:rowOff>180974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58AE8005-E37E-40D2-A4AD-C3E8C3A93FC6}"/>
            </a:ext>
          </a:extLst>
        </xdr:cNvPr>
        <xdr:cNvGrpSpPr/>
      </xdr:nvGrpSpPr>
      <xdr:grpSpPr>
        <a:xfrm>
          <a:off x="1265766" y="5637741"/>
          <a:ext cx="1114425" cy="829733"/>
          <a:chOff x="371475" y="2778900"/>
          <a:chExt cx="1114425" cy="859650"/>
        </a:xfrm>
      </xdr:grpSpPr>
      <xdr:pic>
        <xdr:nvPicPr>
          <xdr:cNvPr id="15" name="Graphic 14" descr="Table with solid fill">
            <a:extLst>
              <a:ext uri="{FF2B5EF4-FFF2-40B4-BE49-F238E27FC236}">
                <a16:creationId xmlns:a16="http://schemas.microsoft.com/office/drawing/2014/main" id="{C0226957-E053-480A-B5D3-45A6A9602B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588150" y="2778900"/>
            <a:ext cx="726300" cy="726300"/>
          </a:xfrm>
          <a:prstGeom prst="rect">
            <a:avLst/>
          </a:prstGeom>
        </xdr:spPr>
      </xdr:pic>
      <xdr:sp macro="" textlink="">
        <xdr:nvSpPr>
          <xdr:cNvPr id="16" name="TextBox 1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AD464E25-2E29-49AC-AE95-D963B6667E28}"/>
              </a:ext>
            </a:extLst>
          </xdr:cNvPr>
          <xdr:cNvSpPr txBox="1"/>
        </xdr:nvSpPr>
        <xdr:spPr>
          <a:xfrm>
            <a:off x="371475" y="3362325"/>
            <a:ext cx="1114425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1"/>
              <a:t>Detailed Report</a:t>
            </a:r>
          </a:p>
        </xdr:txBody>
      </xdr:sp>
    </xdr:grpSp>
    <xdr:clientData/>
  </xdr:twoCellAnchor>
  <xdr:twoCellAnchor>
    <xdr:from>
      <xdr:col>0</xdr:col>
      <xdr:colOff>247650</xdr:colOff>
      <xdr:row>29</xdr:row>
      <xdr:rowOff>28575</xdr:rowOff>
    </xdr:from>
    <xdr:to>
      <xdr:col>2</xdr:col>
      <xdr:colOff>66675</xdr:colOff>
      <xdr:row>34</xdr:row>
      <xdr:rowOff>19049</xdr:rowOff>
    </xdr:to>
    <xdr:grpSp>
      <xdr:nvGrpSpPr>
        <xdr:cNvPr id="17" name="Group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EFF3C3-A241-486D-8999-01AEDFCF602D}"/>
            </a:ext>
          </a:extLst>
        </xdr:cNvPr>
        <xdr:cNvGrpSpPr/>
      </xdr:nvGrpSpPr>
      <xdr:grpSpPr>
        <a:xfrm>
          <a:off x="247650" y="5553075"/>
          <a:ext cx="1038225" cy="942974"/>
          <a:chOff x="561974" y="1114425"/>
          <a:chExt cx="847725" cy="942975"/>
        </a:xfrm>
      </xdr:grpSpPr>
      <xdr:pic>
        <xdr:nvPicPr>
          <xdr:cNvPr id="18" name="Graphic 17" descr="Folder with solid fill">
            <a:extLst>
              <a:ext uri="{FF2B5EF4-FFF2-40B4-BE49-F238E27FC236}">
                <a16:creationId xmlns:a16="http://schemas.microsoft.com/office/drawing/2014/main" id="{D8480569-5308-44A7-AEAD-C57D6408D0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609599" y="1114425"/>
            <a:ext cx="714375" cy="714375"/>
          </a:xfrm>
          <a:prstGeom prst="rect">
            <a:avLst/>
          </a:prstGeom>
        </xdr:spPr>
      </xdr:pic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A058853E-82EE-468B-BE87-221EFFE755A8}"/>
              </a:ext>
            </a:extLst>
          </xdr:cNvPr>
          <xdr:cNvSpPr txBox="1"/>
        </xdr:nvSpPr>
        <xdr:spPr>
          <a:xfrm>
            <a:off x="561974" y="1695451"/>
            <a:ext cx="847725" cy="3619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1"/>
              <a:t>Cover Page</a:t>
            </a:r>
          </a:p>
        </xdr:txBody>
      </xdr:sp>
    </xdr:grpSp>
    <xdr:clientData/>
  </xdr:twoCellAnchor>
  <xdr:twoCellAnchor>
    <xdr:from>
      <xdr:col>4</xdr:col>
      <xdr:colOff>11566</xdr:colOff>
      <xdr:row>29</xdr:row>
      <xdr:rowOff>88899</xdr:rowOff>
    </xdr:from>
    <xdr:to>
      <xdr:col>5</xdr:col>
      <xdr:colOff>494239</xdr:colOff>
      <xdr:row>34</xdr:row>
      <xdr:rowOff>14818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D951123-DC22-47C5-A0A8-A8F9B9F399A3}"/>
            </a:ext>
          </a:extLst>
        </xdr:cNvPr>
        <xdr:cNvGrpSpPr/>
      </xdr:nvGrpSpPr>
      <xdr:grpSpPr>
        <a:xfrm>
          <a:off x="2449966" y="5613399"/>
          <a:ext cx="1092273" cy="878419"/>
          <a:chOff x="6209734" y="4566140"/>
          <a:chExt cx="795374" cy="957302"/>
        </a:xfrm>
      </xdr:grpSpPr>
      <xdr:pic>
        <xdr:nvPicPr>
          <xdr:cNvPr id="21" name="Graphic 20" descr="Upward trend with solid fill">
            <a:extLst>
              <a:ext uri="{FF2B5EF4-FFF2-40B4-BE49-F238E27FC236}">
                <a16:creationId xmlns:a16="http://schemas.microsoft.com/office/drawing/2014/main" id="{FEDECA5F-072C-462F-AE55-8DD95506B5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6209734" y="4566140"/>
            <a:ext cx="747750" cy="747749"/>
          </a:xfrm>
          <a:prstGeom prst="rect">
            <a:avLst/>
          </a:prstGeom>
        </xdr:spPr>
      </xdr:pic>
      <xdr:sp macro="" textlink="">
        <xdr:nvSpPr>
          <xdr:cNvPr id="22" name="TextBox 21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0C21C059-B20E-4863-A0FD-47579CDE4841}"/>
              </a:ext>
            </a:extLst>
          </xdr:cNvPr>
          <xdr:cNvSpPr txBox="1"/>
        </xdr:nvSpPr>
        <xdr:spPr>
          <a:xfrm>
            <a:off x="6303809" y="5218642"/>
            <a:ext cx="701299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1"/>
              <a:t>Dashboard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8</xdr:row>
      <xdr:rowOff>114300</xdr:rowOff>
    </xdr:from>
    <xdr:to>
      <xdr:col>4</xdr:col>
      <xdr:colOff>533400</xdr:colOff>
      <xdr:row>10</xdr:row>
      <xdr:rowOff>28575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2352675" y="1638300"/>
          <a:ext cx="61912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</a:t>
          </a:r>
        </a:p>
      </xdr:txBody>
    </xdr:sp>
    <xdr:clientData/>
  </xdr:twoCellAnchor>
  <xdr:twoCellAnchor>
    <xdr:from>
      <xdr:col>1</xdr:col>
      <xdr:colOff>219075</xdr:colOff>
      <xdr:row>1</xdr:row>
      <xdr:rowOff>142874</xdr:rowOff>
    </xdr:from>
    <xdr:to>
      <xdr:col>21</xdr:col>
      <xdr:colOff>581025</xdr:colOff>
      <xdr:row>35</xdr:row>
      <xdr:rowOff>95250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828675" y="333374"/>
          <a:ext cx="12553950" cy="6429376"/>
        </a:xfrm>
        <a:prstGeom prst="roundRect">
          <a:avLst>
            <a:gd name="adj" fmla="val 3720"/>
          </a:avLst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381001</xdr:colOff>
      <xdr:row>3</xdr:row>
      <xdr:rowOff>180975</xdr:rowOff>
    </xdr:from>
    <xdr:to>
      <xdr:col>2</xdr:col>
      <xdr:colOff>257175</xdr:colOff>
      <xdr:row>32</xdr:row>
      <xdr:rowOff>114300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381001" y="752475"/>
          <a:ext cx="1095374" cy="5457825"/>
        </a:xfrm>
        <a:prstGeom prst="roundRect">
          <a:avLst>
            <a:gd name="adj" fmla="val 3720"/>
          </a:avLst>
        </a:prstGeom>
        <a:solidFill>
          <a:srgbClr val="00B0F0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542924</xdr:colOff>
      <xdr:row>1</xdr:row>
      <xdr:rowOff>123825</xdr:rowOff>
    </xdr:from>
    <xdr:to>
      <xdr:col>22</xdr:col>
      <xdr:colOff>57150</xdr:colOff>
      <xdr:row>35</xdr:row>
      <xdr:rowOff>123824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0296524" y="314325"/>
          <a:ext cx="3171826" cy="6476999"/>
        </a:xfrm>
        <a:prstGeom prst="roundRect">
          <a:avLst>
            <a:gd name="adj" fmla="val 2583"/>
          </a:avLst>
        </a:prstGeom>
        <a:solidFill>
          <a:srgbClr val="00B0F0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476250</xdr:colOff>
      <xdr:row>3</xdr:row>
      <xdr:rowOff>171451</xdr:rowOff>
    </xdr:from>
    <xdr:to>
      <xdr:col>5</xdr:col>
      <xdr:colOff>561975</xdr:colOff>
      <xdr:row>14</xdr:row>
      <xdr:rowOff>171451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/>
      </xdr:nvGrpSpPr>
      <xdr:grpSpPr>
        <a:xfrm>
          <a:off x="1695450" y="742951"/>
          <a:ext cx="1914525" cy="2095500"/>
          <a:chOff x="2076450" y="790576"/>
          <a:chExt cx="1914525" cy="2095500"/>
        </a:xfrm>
      </xdr:grpSpPr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2114550" y="800100"/>
            <a:ext cx="1876425" cy="2076450"/>
          </a:xfrm>
          <a:prstGeom prst="roundRect">
            <a:avLst>
              <a:gd name="adj" fmla="val 5499"/>
            </a:avLst>
          </a:prstGeom>
          <a:gradFill>
            <a:gsLst>
              <a:gs pos="54000">
                <a:schemeClr val="bg1"/>
              </a:gs>
              <a:gs pos="0">
                <a:schemeClr val="bg1"/>
              </a:gs>
              <a:gs pos="100000">
                <a:schemeClr val="bg1"/>
              </a:gs>
            </a:gsLst>
            <a:lin ang="5400000" scaled="1"/>
          </a:gradFill>
          <a:ln>
            <a:solidFill>
              <a:schemeClr val="accent1"/>
            </a:solidFill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/>
        </xdr:nvSpPr>
        <xdr:spPr>
          <a:xfrm>
            <a:off x="2076450" y="790576"/>
            <a:ext cx="190501" cy="2095500"/>
          </a:xfrm>
          <a:prstGeom prst="round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6</xdr:col>
      <xdr:colOff>228600</xdr:colOff>
      <xdr:row>3</xdr:row>
      <xdr:rowOff>180975</xdr:rowOff>
    </xdr:from>
    <xdr:to>
      <xdr:col>9</xdr:col>
      <xdr:colOff>314325</xdr:colOff>
      <xdr:row>14</xdr:row>
      <xdr:rowOff>180975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pSpPr/>
      </xdr:nvGrpSpPr>
      <xdr:grpSpPr>
        <a:xfrm>
          <a:off x="3886200" y="752475"/>
          <a:ext cx="1914525" cy="2095500"/>
          <a:chOff x="2076450" y="790576"/>
          <a:chExt cx="1914525" cy="2095500"/>
        </a:xfrm>
      </xdr:grpSpPr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/>
        </xdr:nvSpPr>
        <xdr:spPr>
          <a:xfrm>
            <a:off x="2114550" y="800100"/>
            <a:ext cx="1876425" cy="2076450"/>
          </a:xfrm>
          <a:prstGeom prst="roundRect">
            <a:avLst>
              <a:gd name="adj" fmla="val 5499"/>
            </a:avLst>
          </a:prstGeom>
          <a:gradFill>
            <a:gsLst>
              <a:gs pos="54000">
                <a:schemeClr val="bg1"/>
              </a:gs>
              <a:gs pos="0">
                <a:schemeClr val="bg1"/>
              </a:gs>
              <a:gs pos="100000">
                <a:schemeClr val="bg1"/>
              </a:gs>
            </a:gsLst>
            <a:lin ang="5400000" scaled="1"/>
          </a:gradFill>
          <a:ln>
            <a:solidFill>
              <a:schemeClr val="accent1"/>
            </a:solidFill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>
            <a:off x="2076450" y="790576"/>
            <a:ext cx="190501" cy="2095500"/>
          </a:xfrm>
          <a:prstGeom prst="round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9</xdr:col>
      <xdr:colOff>590550</xdr:colOff>
      <xdr:row>3</xdr:row>
      <xdr:rowOff>171450</xdr:rowOff>
    </xdr:from>
    <xdr:to>
      <xdr:col>13</xdr:col>
      <xdr:colOff>66675</xdr:colOff>
      <xdr:row>14</xdr:row>
      <xdr:rowOff>171450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6076950" y="742950"/>
          <a:ext cx="1914525" cy="2095500"/>
          <a:chOff x="2076450" y="790576"/>
          <a:chExt cx="1914525" cy="2095500"/>
        </a:xfrm>
      </xdr:grpSpPr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2114550" y="800100"/>
            <a:ext cx="1876425" cy="2076450"/>
          </a:xfrm>
          <a:prstGeom prst="roundRect">
            <a:avLst>
              <a:gd name="adj" fmla="val 5499"/>
            </a:avLst>
          </a:prstGeom>
          <a:gradFill>
            <a:gsLst>
              <a:gs pos="54000">
                <a:schemeClr val="bg1"/>
              </a:gs>
              <a:gs pos="0">
                <a:schemeClr val="bg1"/>
              </a:gs>
              <a:gs pos="100000">
                <a:schemeClr val="bg1"/>
              </a:gs>
            </a:gsLst>
            <a:lin ang="5400000" scaled="1"/>
          </a:gradFill>
          <a:ln>
            <a:solidFill>
              <a:schemeClr val="accent1"/>
            </a:solidFill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3" name="Rectangle: Rounded Corners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>
          <a:xfrm>
            <a:off x="2076450" y="790576"/>
            <a:ext cx="190501" cy="2095500"/>
          </a:xfrm>
          <a:prstGeom prst="round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13</xdr:col>
      <xdr:colOff>342900</xdr:colOff>
      <xdr:row>3</xdr:row>
      <xdr:rowOff>161925</xdr:rowOff>
    </xdr:from>
    <xdr:to>
      <xdr:col>16</xdr:col>
      <xdr:colOff>428625</xdr:colOff>
      <xdr:row>14</xdr:row>
      <xdr:rowOff>161925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pSpPr/>
      </xdr:nvGrpSpPr>
      <xdr:grpSpPr>
        <a:xfrm>
          <a:off x="8267700" y="733425"/>
          <a:ext cx="1914525" cy="2095500"/>
          <a:chOff x="2076450" y="790576"/>
          <a:chExt cx="1914525" cy="2095500"/>
        </a:xfrm>
      </xdr:grpSpPr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2114550" y="800100"/>
            <a:ext cx="1876425" cy="2076450"/>
          </a:xfrm>
          <a:prstGeom prst="roundRect">
            <a:avLst>
              <a:gd name="adj" fmla="val 5499"/>
            </a:avLst>
          </a:prstGeom>
          <a:gradFill>
            <a:gsLst>
              <a:gs pos="54000">
                <a:schemeClr val="bg1"/>
              </a:gs>
              <a:gs pos="0">
                <a:schemeClr val="bg1"/>
              </a:gs>
              <a:gs pos="100000">
                <a:schemeClr val="bg1"/>
              </a:gs>
            </a:gsLst>
            <a:lin ang="5400000" scaled="1"/>
          </a:gradFill>
          <a:ln>
            <a:solidFill>
              <a:schemeClr val="accent1"/>
            </a:solidFill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SpPr/>
        </xdr:nvSpPr>
        <xdr:spPr>
          <a:xfrm>
            <a:off x="2076450" y="790576"/>
            <a:ext cx="190501" cy="2095500"/>
          </a:xfrm>
          <a:prstGeom prst="round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7</xdr:col>
      <xdr:colOff>457200</xdr:colOff>
      <xdr:row>16</xdr:row>
      <xdr:rowOff>123825</xdr:rowOff>
    </xdr:from>
    <xdr:to>
      <xdr:col>16</xdr:col>
      <xdr:colOff>409575</xdr:colOff>
      <xdr:row>34</xdr:row>
      <xdr:rowOff>142875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pSpPr/>
      </xdr:nvGrpSpPr>
      <xdr:grpSpPr>
        <a:xfrm>
          <a:off x="4724400" y="3171825"/>
          <a:ext cx="5438775" cy="3448050"/>
          <a:chOff x="2076450" y="790576"/>
          <a:chExt cx="1914525" cy="2095500"/>
        </a:xfrm>
      </xdr:grpSpPr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2114550" y="800100"/>
            <a:ext cx="1876425" cy="2076450"/>
          </a:xfrm>
          <a:prstGeom prst="roundRect">
            <a:avLst>
              <a:gd name="adj" fmla="val 5499"/>
            </a:avLst>
          </a:prstGeom>
          <a:gradFill>
            <a:gsLst>
              <a:gs pos="54000">
                <a:schemeClr val="bg1"/>
              </a:gs>
              <a:gs pos="0">
                <a:schemeClr val="bg1"/>
              </a:gs>
              <a:gs pos="100000">
                <a:schemeClr val="bg1"/>
              </a:gs>
            </a:gsLst>
            <a:lin ang="5400000" scaled="1"/>
          </a:gradFill>
          <a:ln>
            <a:solidFill>
              <a:schemeClr val="accent1"/>
            </a:solidFill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/>
        </xdr:nvSpPr>
        <xdr:spPr>
          <a:xfrm>
            <a:off x="2076450" y="790576"/>
            <a:ext cx="190501" cy="2095500"/>
          </a:xfrm>
          <a:prstGeom prst="round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2</xdr:col>
      <xdr:colOff>476250</xdr:colOff>
      <xdr:row>3</xdr:row>
      <xdr:rowOff>171451</xdr:rowOff>
    </xdr:from>
    <xdr:to>
      <xdr:col>5</xdr:col>
      <xdr:colOff>552450</xdr:colOff>
      <xdr:row>14</xdr:row>
      <xdr:rowOff>152400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228600</xdr:colOff>
      <xdr:row>3</xdr:row>
      <xdr:rowOff>180974</xdr:rowOff>
    </xdr:from>
    <xdr:to>
      <xdr:col>9</xdr:col>
      <xdr:colOff>304800</xdr:colOff>
      <xdr:row>14</xdr:row>
      <xdr:rowOff>133349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590550</xdr:colOff>
      <xdr:row>3</xdr:row>
      <xdr:rowOff>171450</xdr:rowOff>
    </xdr:from>
    <xdr:to>
      <xdr:col>13</xdr:col>
      <xdr:colOff>123825</xdr:colOff>
      <xdr:row>14</xdr:row>
      <xdr:rowOff>142875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419100</xdr:colOff>
      <xdr:row>3</xdr:row>
      <xdr:rowOff>180975</xdr:rowOff>
    </xdr:from>
    <xdr:to>
      <xdr:col>16</xdr:col>
      <xdr:colOff>447675</xdr:colOff>
      <xdr:row>14</xdr:row>
      <xdr:rowOff>161925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447675</xdr:colOff>
      <xdr:row>16</xdr:row>
      <xdr:rowOff>180975</xdr:rowOff>
    </xdr:from>
    <xdr:to>
      <xdr:col>7</xdr:col>
      <xdr:colOff>371475</xdr:colOff>
      <xdr:row>34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2" name="Chart 41">
              <a:extLst>
                <a:ext uri="{FF2B5EF4-FFF2-40B4-BE49-F238E27FC236}">
                  <a16:creationId xmlns:a16="http://schemas.microsoft.com/office/drawing/2014/main" id="{00000000-0008-0000-0100-00002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75" y="3228975"/>
              <a:ext cx="2971800" cy="3362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400050</xdr:colOff>
      <xdr:row>17</xdr:row>
      <xdr:rowOff>9525</xdr:rowOff>
    </xdr:from>
    <xdr:to>
      <xdr:col>16</xdr:col>
      <xdr:colOff>323850</xdr:colOff>
      <xdr:row>33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4" name="Chart 43">
              <a:extLst>
                <a:ext uri="{FF2B5EF4-FFF2-40B4-BE49-F238E27FC236}">
                  <a16:creationId xmlns:a16="http://schemas.microsoft.com/office/drawing/2014/main" id="{00000000-0008-0000-0100-00002C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6850" y="3248025"/>
              <a:ext cx="4800600" cy="3219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419100</xdr:colOff>
      <xdr:row>0</xdr:row>
      <xdr:rowOff>66675</xdr:rowOff>
    </xdr:from>
    <xdr:to>
      <xdr:col>22</xdr:col>
      <xdr:colOff>323850</xdr:colOff>
      <xdr:row>21</xdr:row>
      <xdr:rowOff>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114300</xdr:colOff>
      <xdr:row>22</xdr:row>
      <xdr:rowOff>38100</xdr:rowOff>
    </xdr:from>
    <xdr:to>
      <xdr:col>19</xdr:col>
      <xdr:colOff>276225</xdr:colOff>
      <xdr:row>24</xdr:row>
      <xdr:rowOff>133350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10477500" y="4229100"/>
          <a:ext cx="1381125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200" b="1"/>
            <a:t>Income Achieved VS Target</a:t>
          </a:r>
        </a:p>
      </xdr:txBody>
    </xdr:sp>
    <xdr:clientData/>
  </xdr:twoCellAnchor>
  <xdr:twoCellAnchor>
    <xdr:from>
      <xdr:col>19</xdr:col>
      <xdr:colOff>409575</xdr:colOff>
      <xdr:row>22</xdr:row>
      <xdr:rowOff>38100</xdr:rowOff>
    </xdr:from>
    <xdr:to>
      <xdr:col>22</xdr:col>
      <xdr:colOff>47625</xdr:colOff>
      <xdr:row>24</xdr:row>
      <xdr:rowOff>133350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/>
      </xdr:nvSpPr>
      <xdr:spPr>
        <a:xfrm>
          <a:off x="11991975" y="4229100"/>
          <a:ext cx="14668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200" b="1">
              <a:solidFill>
                <a:schemeClr val="dk1"/>
              </a:solidFill>
              <a:latin typeface="+mn-lt"/>
              <a:ea typeface="+mn-ea"/>
              <a:cs typeface="+mn-cs"/>
            </a:rPr>
            <a:t>Expense</a:t>
          </a:r>
          <a:r>
            <a:rPr lang="en-GB" sz="1200" b="1"/>
            <a:t> reached VS</a:t>
          </a:r>
          <a:r>
            <a:rPr lang="en-GB" sz="1200" b="1" baseline="0"/>
            <a:t> buudget</a:t>
          </a:r>
          <a:endParaRPr lang="en-GB" sz="1200" b="1"/>
        </a:p>
      </xdr:txBody>
    </xdr:sp>
    <xdr:clientData/>
  </xdr:twoCellAnchor>
  <xdr:twoCellAnchor>
    <xdr:from>
      <xdr:col>19</xdr:col>
      <xdr:colOff>342900</xdr:colOff>
      <xdr:row>20</xdr:row>
      <xdr:rowOff>57150</xdr:rowOff>
    </xdr:from>
    <xdr:to>
      <xdr:col>19</xdr:col>
      <xdr:colOff>361950</xdr:colOff>
      <xdr:row>30</xdr:row>
      <xdr:rowOff>95250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CxnSpPr/>
      </xdr:nvCxnSpPr>
      <xdr:spPr>
        <a:xfrm>
          <a:off x="11925300" y="3867150"/>
          <a:ext cx="19050" cy="1943100"/>
        </a:xfrm>
        <a:prstGeom prst="line">
          <a:avLst/>
        </a:prstGeom>
        <a:ln w="12700">
          <a:solidFill>
            <a:sysClr val="windowText" lastClr="000000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</xdr:colOff>
      <xdr:row>25</xdr:row>
      <xdr:rowOff>123825</xdr:rowOff>
    </xdr:from>
    <xdr:to>
      <xdr:col>19</xdr:col>
      <xdr:colOff>285750</xdr:colOff>
      <xdr:row>29</xdr:row>
      <xdr:rowOff>28575</xdr:rowOff>
    </xdr:to>
    <xdr:sp macro="" textlink="Data!$D$43">
      <xdr:nvSpPr>
        <xdr:cNvPr id="56" name="TextBox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10410825" y="4886325"/>
          <a:ext cx="1457325" cy="666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465E3B8-AB77-4E1F-AE0E-296FC9A12AEE}" type="TxLink">
            <a:rPr lang="en-US" sz="3200" b="1" i="0" u="none" strike="noStrike">
              <a:solidFill>
                <a:srgbClr val="000000"/>
              </a:solidFill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  <a:cs typeface="Calibri"/>
            </a:rPr>
            <a:pPr algn="ctr"/>
            <a:t>89%</a:t>
          </a:fld>
          <a:endParaRPr lang="en-GB" sz="3200" b="1"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19</xdr:col>
      <xdr:colOff>419100</xdr:colOff>
      <xdr:row>25</xdr:row>
      <xdr:rowOff>123824</xdr:rowOff>
    </xdr:from>
    <xdr:to>
      <xdr:col>22</xdr:col>
      <xdr:colOff>57150</xdr:colOff>
      <xdr:row>28</xdr:row>
      <xdr:rowOff>190499</xdr:rowOff>
    </xdr:to>
    <xdr:sp macro="" textlink="Data!$D$45">
      <xdr:nvSpPr>
        <xdr:cNvPr id="57" name="TextBox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12001500" y="4886324"/>
          <a:ext cx="1466850" cy="638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68D8409-969C-40AB-B7D7-517101F9018F}" type="TxLink">
            <a:rPr lang="en-US" sz="3200" b="1" i="0" u="none" strike="noStrike">
              <a:solidFill>
                <a:srgbClr val="000000"/>
              </a:solidFill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  <a:ea typeface="+mn-ea"/>
              <a:cs typeface="Calibri"/>
            </a:rPr>
            <a:pPr marL="0" indent="0" algn="ctr"/>
            <a:t>79%</a:t>
          </a:fld>
          <a:endParaRPr lang="en-GB" sz="3200" b="1" i="0" u="none" strike="noStrike">
            <a:solidFill>
              <a:srgbClr val="000000"/>
            </a:solidFill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  <a:ea typeface="+mn-ea"/>
            <a:cs typeface="Calibri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76200</xdr:colOff>
          <xdr:row>2</xdr:row>
          <xdr:rowOff>76200</xdr:rowOff>
        </xdr:from>
        <xdr:to>
          <xdr:col>21</xdr:col>
          <xdr:colOff>400050</xdr:colOff>
          <xdr:row>3</xdr:row>
          <xdr:rowOff>85725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561974</xdr:colOff>
      <xdr:row>5</xdr:row>
      <xdr:rowOff>161925</xdr:rowOff>
    </xdr:from>
    <xdr:to>
      <xdr:col>2</xdr:col>
      <xdr:colOff>190499</xdr:colOff>
      <xdr:row>10</xdr:row>
      <xdr:rowOff>152400</xdr:rowOff>
    </xdr:to>
    <xdr:grpSp>
      <xdr:nvGrpSpPr>
        <xdr:cNvPr id="3076" name="Group 307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100-0000040C0000}"/>
            </a:ext>
          </a:extLst>
        </xdr:cNvPr>
        <xdr:cNvGrpSpPr/>
      </xdr:nvGrpSpPr>
      <xdr:grpSpPr>
        <a:xfrm>
          <a:off x="561974" y="1114425"/>
          <a:ext cx="847725" cy="942975"/>
          <a:chOff x="561974" y="1114425"/>
          <a:chExt cx="847725" cy="942975"/>
        </a:xfrm>
      </xdr:grpSpPr>
      <xdr:pic>
        <xdr:nvPicPr>
          <xdr:cNvPr id="60" name="Graphic 59" descr="Folder with solid fill">
            <a:extLst>
              <a:ext uri="{FF2B5EF4-FFF2-40B4-BE49-F238E27FC236}">
                <a16:creationId xmlns:a16="http://schemas.microsoft.com/office/drawing/2014/main" id="{00000000-0008-0000-01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609599" y="1114425"/>
            <a:ext cx="714375" cy="714375"/>
          </a:xfrm>
          <a:prstGeom prst="rect">
            <a:avLst/>
          </a:prstGeom>
        </xdr:spPr>
      </xdr:pic>
      <xdr:sp macro="" textlink="">
        <xdr:nvSpPr>
          <xdr:cNvPr id="3075" name="TextBox 3074">
            <a:extLst>
              <a:ext uri="{FF2B5EF4-FFF2-40B4-BE49-F238E27FC236}">
                <a16:creationId xmlns:a16="http://schemas.microsoft.com/office/drawing/2014/main" id="{00000000-0008-0000-0100-0000030C0000}"/>
              </a:ext>
            </a:extLst>
          </xdr:cNvPr>
          <xdr:cNvSpPr txBox="1"/>
        </xdr:nvSpPr>
        <xdr:spPr>
          <a:xfrm>
            <a:off x="561974" y="1695451"/>
            <a:ext cx="847725" cy="3619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1"/>
              <a:t>Cover Page</a:t>
            </a:r>
          </a:p>
        </xdr:txBody>
      </xdr:sp>
    </xdr:grpSp>
    <xdr:clientData/>
  </xdr:twoCellAnchor>
  <xdr:twoCellAnchor>
    <xdr:from>
      <xdr:col>0</xdr:col>
      <xdr:colOff>371475</xdr:colOff>
      <xdr:row>14</xdr:row>
      <xdr:rowOff>111900</xdr:rowOff>
    </xdr:from>
    <xdr:to>
      <xdr:col>2</xdr:col>
      <xdr:colOff>266700</xdr:colOff>
      <xdr:row>19</xdr:row>
      <xdr:rowOff>19050</xdr:rowOff>
    </xdr:to>
    <xdr:grpSp>
      <xdr:nvGrpSpPr>
        <xdr:cNvPr id="3077" name="Group 3076">
          <a:extLst>
            <a:ext uri="{FF2B5EF4-FFF2-40B4-BE49-F238E27FC236}">
              <a16:creationId xmlns:a16="http://schemas.microsoft.com/office/drawing/2014/main" id="{00000000-0008-0000-0100-0000050C0000}"/>
            </a:ext>
          </a:extLst>
        </xdr:cNvPr>
        <xdr:cNvGrpSpPr/>
      </xdr:nvGrpSpPr>
      <xdr:grpSpPr>
        <a:xfrm>
          <a:off x="371475" y="2778900"/>
          <a:ext cx="1114425" cy="859650"/>
          <a:chOff x="371475" y="2778900"/>
          <a:chExt cx="1114425" cy="859650"/>
        </a:xfrm>
      </xdr:grpSpPr>
      <xdr:pic>
        <xdr:nvPicPr>
          <xdr:cNvPr id="62" name="Graphic 61" descr="Table with solid fill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588150" y="2778900"/>
            <a:ext cx="726300" cy="726300"/>
          </a:xfrm>
          <a:prstGeom prst="rect">
            <a:avLst/>
          </a:prstGeom>
        </xdr:spPr>
      </xdr:pic>
      <xdr:sp macro="" textlink="">
        <xdr:nvSpPr>
          <xdr:cNvPr id="68" name="TextBox 67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00000000-0008-0000-0100-000044000000}"/>
              </a:ext>
            </a:extLst>
          </xdr:cNvPr>
          <xdr:cNvSpPr txBox="1"/>
        </xdr:nvSpPr>
        <xdr:spPr>
          <a:xfrm>
            <a:off x="371475" y="3362325"/>
            <a:ext cx="1114425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1"/>
              <a:t>Detailed Report</a:t>
            </a:r>
          </a:p>
        </xdr:txBody>
      </xdr:sp>
    </xdr:grpSp>
    <xdr:clientData/>
  </xdr:twoCellAnchor>
  <xdr:twoCellAnchor>
    <xdr:from>
      <xdr:col>0</xdr:col>
      <xdr:colOff>495299</xdr:colOff>
      <xdr:row>23</xdr:row>
      <xdr:rowOff>4725</xdr:rowOff>
    </xdr:from>
    <xdr:to>
      <xdr:col>2</xdr:col>
      <xdr:colOff>123824</xdr:colOff>
      <xdr:row>28</xdr:row>
      <xdr:rowOff>9525</xdr:rowOff>
    </xdr:to>
    <xdr:grpSp>
      <xdr:nvGrpSpPr>
        <xdr:cNvPr id="3078" name="Group 3077">
          <a:extLst>
            <a:ext uri="{FF2B5EF4-FFF2-40B4-BE49-F238E27FC236}">
              <a16:creationId xmlns:a16="http://schemas.microsoft.com/office/drawing/2014/main" id="{00000000-0008-0000-0100-0000060C0000}"/>
            </a:ext>
          </a:extLst>
        </xdr:cNvPr>
        <xdr:cNvGrpSpPr/>
      </xdr:nvGrpSpPr>
      <xdr:grpSpPr>
        <a:xfrm>
          <a:off x="495299" y="4386225"/>
          <a:ext cx="847725" cy="957300"/>
          <a:chOff x="495299" y="4386225"/>
          <a:chExt cx="847725" cy="957300"/>
        </a:xfrm>
      </xdr:grpSpPr>
      <xdr:pic>
        <xdr:nvPicPr>
          <xdr:cNvPr id="3072" name="Graphic 3071" descr="Upward trend with solid fill">
            <a:extLst>
              <a:ext uri="{FF2B5EF4-FFF2-40B4-BE49-F238E27FC236}">
                <a16:creationId xmlns:a16="http://schemas.microsoft.com/office/drawing/2014/main" id="{00000000-0008-0000-0100-000000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547650" y="4386225"/>
            <a:ext cx="747750" cy="747750"/>
          </a:xfrm>
          <a:prstGeom prst="rect">
            <a:avLst/>
          </a:prstGeom>
        </xdr:spPr>
      </xdr:pic>
      <xdr:sp macro="" textlink="">
        <xdr:nvSpPr>
          <xdr:cNvPr id="69" name="TextBox 68">
            <a:hlinkClick xmlns:r="http://schemas.openxmlformats.org/officeDocument/2006/relationships" r:id="rId16"/>
            <a:extLst>
              <a:ext uri="{FF2B5EF4-FFF2-40B4-BE49-F238E27FC236}">
                <a16:creationId xmlns:a16="http://schemas.microsoft.com/office/drawing/2014/main" id="{00000000-0008-0000-0100-000045000000}"/>
              </a:ext>
            </a:extLst>
          </xdr:cNvPr>
          <xdr:cNvSpPr txBox="1"/>
        </xdr:nvSpPr>
        <xdr:spPr>
          <a:xfrm>
            <a:off x="495299" y="5038725"/>
            <a:ext cx="847725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1"/>
              <a:t>Dashboard</a:t>
            </a:r>
          </a:p>
        </xdr:txBody>
      </xdr:sp>
    </xdr:grp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0.39</cdr:x>
      <cdr:y>0.33945</cdr:y>
    </cdr:from>
    <cdr:to>
      <cdr:x>0.67</cdr:x>
      <cdr:y>0.53211</cdr:y>
    </cdr:to>
    <cdr:sp macro="" textlink="Data!$C$3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C6F03AF-2ACE-4FEA-B02B-A3E21C72FE1A}"/>
            </a:ext>
          </a:extLst>
        </cdr:cNvPr>
        <cdr:cNvSpPr txBox="1"/>
      </cdr:nvSpPr>
      <cdr:spPr>
        <a:xfrm xmlns:a="http://schemas.openxmlformats.org/drawingml/2006/main">
          <a:off x="742951" y="704849"/>
          <a:ext cx="533400" cy="400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4C4E0D95-2D39-43B2-89E5-26D5C0265508}" type="TxLink">
            <a:rPr lang="en-US" sz="1100" b="1" i="0" u="none" strike="noStrike">
              <a:solidFill>
                <a:schemeClr val="tx1"/>
              </a:solidFill>
              <a:latin typeface="Arial Black" panose="020B0A04020102020204" pitchFamily="34" charset="0"/>
              <a:cs typeface="Arial" panose="020B0604020202020204" pitchFamily="34" charset="0"/>
            </a:rPr>
            <a:pPr/>
            <a:t>ROI</a:t>
          </a:fld>
          <a:endParaRPr lang="en-GB" sz="1100">
            <a:solidFill>
              <a:schemeClr val="tx1"/>
            </a:solidFill>
            <a:latin typeface="Arial Black" panose="020B0A040201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0.29667</cdr:x>
      <cdr:y>0.55658</cdr:y>
    </cdr:from>
    <cdr:to>
      <cdr:x>0.77167</cdr:x>
      <cdr:y>0.69419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8546614-4C35-48DA-A43F-9851CDCDF6FF}"/>
            </a:ext>
          </a:extLst>
        </cdr:cNvPr>
        <cdr:cNvSpPr txBox="1"/>
      </cdr:nvSpPr>
      <cdr:spPr>
        <a:xfrm xmlns:a="http://schemas.openxmlformats.org/drawingml/2006/main">
          <a:off x="565150" y="1155700"/>
          <a:ext cx="90487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GB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0.325</cdr:x>
      <cdr:y>0.47706</cdr:y>
    </cdr:from>
    <cdr:to>
      <cdr:x>0.8</cdr:x>
      <cdr:y>0.67431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37D601E-1322-43D5-B409-A8C82EF253D2}"/>
            </a:ext>
          </a:extLst>
        </cdr:cNvPr>
        <cdr:cNvSpPr txBox="1"/>
      </cdr:nvSpPr>
      <cdr:spPr>
        <a:xfrm xmlns:a="http://schemas.openxmlformats.org/drawingml/2006/main">
          <a:off x="619125" y="990599"/>
          <a:ext cx="904875" cy="409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1F430D45-2D8A-4284-955E-CCA45F92DFE7}" type="TxLink">
            <a:rPr lang="en-US" sz="2400" b="1" i="0" u="none" strike="noStrike">
              <a:solidFill>
                <a:schemeClr val="tx1"/>
              </a:solidFill>
              <a:latin typeface="Arial Black" panose="020B0A04020102020204" pitchFamily="34" charset="0"/>
              <a:cs typeface="Calibri"/>
            </a:rPr>
            <a:pPr/>
            <a:t>5%</a:t>
          </a:fld>
          <a:endParaRPr lang="en-GB" sz="2400">
            <a:solidFill>
              <a:schemeClr val="tx1"/>
            </a:solidFill>
            <a:latin typeface="Arial Black" panose="020B0A04020102020204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0.35</cdr:x>
      <cdr:y>0.33023</cdr:y>
    </cdr:from>
    <cdr:to>
      <cdr:x>0.75</cdr:x>
      <cdr:y>0.53023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94F5B95-53B5-495A-903C-0781E6D9A86F}"/>
            </a:ext>
          </a:extLst>
        </cdr:cNvPr>
        <cdr:cNvSpPr txBox="1"/>
      </cdr:nvSpPr>
      <cdr:spPr>
        <a:xfrm xmlns:a="http://schemas.openxmlformats.org/drawingml/2006/main">
          <a:off x="666750" y="676276"/>
          <a:ext cx="762000" cy="40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en-US" sz="1100" b="1">
              <a:latin typeface="Arial Black" panose="020B0A04020102020204" pitchFamily="34" charset="0"/>
              <a:ea typeface="+mn-ea"/>
              <a:cs typeface="+mn-cs"/>
            </a:rPr>
            <a:t>NPM</a:t>
          </a:r>
        </a:p>
      </cdr:txBody>
    </cdr:sp>
  </cdr:relSizeAnchor>
  <cdr:relSizeAnchor xmlns:cdr="http://schemas.openxmlformats.org/drawingml/2006/chartDrawing">
    <cdr:from>
      <cdr:x>0.29</cdr:x>
      <cdr:y>0.48837</cdr:y>
    </cdr:from>
    <cdr:to>
      <cdr:x>0.86</cdr:x>
      <cdr:y>0.8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7CF8D127-C750-4C4A-A7ED-138C1C48400E}"/>
            </a:ext>
          </a:extLst>
        </cdr:cNvPr>
        <cdr:cNvSpPr txBox="1"/>
      </cdr:nvSpPr>
      <cdr:spPr>
        <a:xfrm xmlns:a="http://schemas.openxmlformats.org/drawingml/2006/main">
          <a:off x="552451" y="1000126"/>
          <a:ext cx="1085850" cy="638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 i="0" u="none" strike="noStrike">
              <a:solidFill>
                <a:srgbClr val="000000"/>
              </a:solidFill>
              <a:latin typeface="Arial Black" panose="020B0A04020102020204" pitchFamily="34" charset="0"/>
              <a:cs typeface="Calibri"/>
            </a:rPr>
            <a:t>48%</a:t>
          </a:r>
          <a:endParaRPr lang="en-GB" sz="2400">
            <a:solidFill>
              <a:schemeClr val="tx1"/>
            </a:solidFill>
            <a:latin typeface="Arial Black" panose="020B0A04020102020204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0.32367</cdr:x>
      <cdr:y>0.34562</cdr:y>
    </cdr:from>
    <cdr:to>
      <cdr:x>0.6715</cdr:x>
      <cdr:y>0.53456</cdr:y>
    </cdr:to>
    <cdr:sp macro="" textlink="Data!$C$38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68F57E5-1F62-43F0-BA36-38C73FFA42DD}"/>
            </a:ext>
          </a:extLst>
        </cdr:cNvPr>
        <cdr:cNvSpPr txBox="1"/>
      </cdr:nvSpPr>
      <cdr:spPr>
        <a:xfrm xmlns:a="http://schemas.openxmlformats.org/drawingml/2006/main">
          <a:off x="638175" y="714375"/>
          <a:ext cx="685800" cy="390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56B411AE-2497-429A-BD59-13F5F9F31F89}" type="TxLink">
            <a:rPr lang="en-US" sz="1100" b="1" i="0" u="none" strike="noStrike">
              <a:solidFill>
                <a:srgbClr val="000000"/>
              </a:solidFill>
              <a:latin typeface="Arial Black" panose="020B0A04020102020204" pitchFamily="34" charset="0"/>
              <a:ea typeface="+mn-ea"/>
              <a:cs typeface="Arial" panose="020B0604020202020204" pitchFamily="34" charset="0"/>
            </a:rPr>
            <a:pPr marL="0" indent="0"/>
            <a:t>ROA</a:t>
          </a:fld>
          <a:endParaRPr lang="en-US" sz="1100" b="1" i="0" u="none" strike="noStrike">
            <a:solidFill>
              <a:srgbClr val="000000"/>
            </a:solidFill>
            <a:latin typeface="Arial Black" panose="020B0A04020102020204" pitchFamily="34" charset="0"/>
            <a:ea typeface="+mn-ea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0.30435</cdr:x>
      <cdr:y>0.50691</cdr:y>
    </cdr:from>
    <cdr:to>
      <cdr:x>0.7971</cdr:x>
      <cdr:y>0.73272</cdr:y>
    </cdr:to>
    <cdr:sp macro="" textlink="Data!$D$38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8D963E1B-D998-4EC1-8918-A190342515C8}"/>
            </a:ext>
          </a:extLst>
        </cdr:cNvPr>
        <cdr:cNvSpPr txBox="1"/>
      </cdr:nvSpPr>
      <cdr:spPr>
        <a:xfrm xmlns:a="http://schemas.openxmlformats.org/drawingml/2006/main">
          <a:off x="600074" y="1047749"/>
          <a:ext cx="971551" cy="4667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97193763-0C6D-43DD-9E16-532A3051FD27}" type="TxLink">
            <a:rPr lang="en-US" sz="2400" b="1" i="0" u="none" strike="noStrike">
              <a:solidFill>
                <a:srgbClr val="000000"/>
              </a:solidFill>
              <a:latin typeface="Arial Black" panose="020B0A04020102020204" pitchFamily="34" charset="0"/>
              <a:cs typeface="Calibri"/>
            </a:rPr>
            <a:pPr/>
            <a:t>2%</a:t>
          </a:fld>
          <a:endParaRPr lang="en-GB" sz="2400">
            <a:solidFill>
              <a:schemeClr val="tx1"/>
            </a:solidFill>
            <a:latin typeface="Arial Black" panose="020B0A04020102020204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0.22564</cdr:x>
      <cdr:y>0.36239</cdr:y>
    </cdr:from>
    <cdr:to>
      <cdr:x>0.84103</cdr:x>
      <cdr:y>0.55505</cdr:y>
    </cdr:to>
    <cdr:sp macro="" textlink="Data!$C$39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5BFD9A7-E21D-4471-B0D9-1739EBB421E9}"/>
            </a:ext>
          </a:extLst>
        </cdr:cNvPr>
        <cdr:cNvSpPr txBox="1"/>
      </cdr:nvSpPr>
      <cdr:spPr>
        <a:xfrm xmlns:a="http://schemas.openxmlformats.org/drawingml/2006/main">
          <a:off x="419100" y="752475"/>
          <a:ext cx="1143000" cy="400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724B9A30-B8F2-4751-B851-C39D13278068}" type="TxLink">
            <a:rPr lang="en-US" sz="1100" b="1" i="0" u="none" strike="noStrike">
              <a:solidFill>
                <a:srgbClr val="000000"/>
              </a:solidFill>
              <a:latin typeface="Arial Black" panose="020B0A04020102020204" pitchFamily="34" charset="0"/>
              <a:ea typeface="+mn-ea"/>
              <a:cs typeface="Calibri"/>
            </a:rPr>
            <a:pPr marL="0" indent="0"/>
            <a:t>Quick Ratio</a:t>
          </a:fld>
          <a:endParaRPr lang="en-US" sz="1100" b="1" i="0" u="none" strike="noStrike">
            <a:solidFill>
              <a:srgbClr val="000000"/>
            </a:solidFill>
            <a:latin typeface="Arial Black" panose="020B0A04020102020204" pitchFamily="34" charset="0"/>
            <a:ea typeface="+mn-ea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0.20513</cdr:x>
      <cdr:y>0.47706</cdr:y>
    </cdr:from>
    <cdr:to>
      <cdr:x>0.92578</cdr:x>
      <cdr:y>0.7156</cdr:y>
    </cdr:to>
    <cdr:sp macro="" textlink="Data!$D$39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CAF8A07-2B2E-4C28-A1D8-F8A3E03F3C9C}"/>
            </a:ext>
          </a:extLst>
        </cdr:cNvPr>
        <cdr:cNvSpPr txBox="1"/>
      </cdr:nvSpPr>
      <cdr:spPr>
        <a:xfrm xmlns:a="http://schemas.openxmlformats.org/drawingml/2006/main">
          <a:off x="381000" y="990600"/>
          <a:ext cx="1338527" cy="4952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A737D85B-5557-4351-95FF-7F0391CD58C5}" type="TxLink">
            <a:rPr lang="en-US" sz="2400" b="1" i="0" u="none" strike="noStrike">
              <a:solidFill>
                <a:srgbClr val="000000"/>
              </a:solidFill>
              <a:latin typeface="Arial Black" panose="020B0A04020102020204" pitchFamily="34" charset="0"/>
              <a:ea typeface="+mn-ea"/>
              <a:cs typeface="Calibri"/>
            </a:rPr>
            <a:pPr/>
            <a:t>1.936</a:t>
          </a:fld>
          <a:endParaRPr lang="en-GB" sz="2400" b="1" i="0" u="none" strike="noStrike">
            <a:solidFill>
              <a:srgbClr val="000000"/>
            </a:solidFill>
            <a:latin typeface="Arial Black" panose="020B0A04020102020204" pitchFamily="34" charset="0"/>
            <a:ea typeface="+mn-ea"/>
            <a:cs typeface="Calibri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137583</xdr:colOff>
      <xdr:row>23</xdr:row>
      <xdr:rowOff>169333</xdr:rowOff>
    </xdr:from>
    <xdr:to>
      <xdr:col>14</xdr:col>
      <xdr:colOff>952500</xdr:colOff>
      <xdr:row>28</xdr:row>
      <xdr:rowOff>137583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37583" y="5979583"/>
          <a:ext cx="13705417" cy="920750"/>
        </a:xfrm>
        <a:prstGeom prst="rect">
          <a:avLst/>
        </a:prstGeom>
        <a:solidFill>
          <a:srgbClr val="00B0F0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370416</xdr:colOff>
      <xdr:row>23</xdr:row>
      <xdr:rowOff>179918</xdr:rowOff>
    </xdr:from>
    <xdr:to>
      <xdr:col>9</xdr:col>
      <xdr:colOff>511174</xdr:colOff>
      <xdr:row>27</xdr:row>
      <xdr:rowOff>150568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7418916" y="5990168"/>
          <a:ext cx="1114425" cy="732650"/>
          <a:chOff x="371475" y="2778900"/>
          <a:chExt cx="1114425" cy="859650"/>
        </a:xfrm>
      </xdr:grpSpPr>
      <xdr:pic>
        <xdr:nvPicPr>
          <xdr:cNvPr id="4" name="Graphic 3" descr="Table with solid fill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588150" y="2778900"/>
            <a:ext cx="726300" cy="726300"/>
          </a:xfrm>
          <a:prstGeom prst="rect">
            <a:avLst/>
          </a:prstGeom>
        </xdr:spPr>
      </xdr:pic>
      <xdr:sp macro="" textlink="">
        <xdr:nvSpPr>
          <xdr:cNvPr id="5" name="TextBox 4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 txBox="1"/>
        </xdr:nvSpPr>
        <xdr:spPr>
          <a:xfrm>
            <a:off x="371475" y="3362325"/>
            <a:ext cx="1114425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1"/>
              <a:t>Detailed Report</a:t>
            </a:r>
          </a:p>
        </xdr:txBody>
      </xdr:sp>
    </xdr:grpSp>
    <xdr:clientData/>
  </xdr:twoCellAnchor>
  <xdr:twoCellAnchor>
    <xdr:from>
      <xdr:col>4</xdr:col>
      <xdr:colOff>606425</xdr:colOff>
      <xdr:row>23</xdr:row>
      <xdr:rowOff>95250</xdr:rowOff>
    </xdr:from>
    <xdr:to>
      <xdr:col>5</xdr:col>
      <xdr:colOff>480483</xdr:colOff>
      <xdr:row>28</xdr:row>
      <xdr:rowOff>106891</xdr:rowOff>
    </xdr:to>
    <xdr:grpSp>
      <xdr:nvGrpSpPr>
        <xdr:cNvPr id="6" name="Group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3760258" y="5905500"/>
          <a:ext cx="847725" cy="964141"/>
          <a:chOff x="561974" y="1114425"/>
          <a:chExt cx="847725" cy="942975"/>
        </a:xfrm>
      </xdr:grpSpPr>
      <xdr:pic>
        <xdr:nvPicPr>
          <xdr:cNvPr id="7" name="Graphic 6" descr="Folder with solid fill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609599" y="1114425"/>
            <a:ext cx="714375" cy="714375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 txBox="1"/>
        </xdr:nvSpPr>
        <xdr:spPr>
          <a:xfrm>
            <a:off x="561974" y="1695451"/>
            <a:ext cx="847725" cy="3619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1"/>
              <a:t>Cover Page</a:t>
            </a:r>
          </a:p>
        </xdr:txBody>
      </xdr:sp>
    </xdr:grpSp>
    <xdr:clientData/>
  </xdr:twoCellAnchor>
  <xdr:twoCellAnchor>
    <xdr:from>
      <xdr:col>12</xdr:col>
      <xdr:colOff>474057</xdr:colOff>
      <xdr:row>23</xdr:row>
      <xdr:rowOff>127000</xdr:rowOff>
    </xdr:from>
    <xdr:to>
      <xdr:col>13</xdr:col>
      <xdr:colOff>592664</xdr:colOff>
      <xdr:row>28</xdr:row>
      <xdr:rowOff>52917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11417224" y="5937250"/>
          <a:ext cx="1092273" cy="878417"/>
          <a:chOff x="6209734" y="4566142"/>
          <a:chExt cx="795374" cy="957300"/>
        </a:xfrm>
      </xdr:grpSpPr>
      <xdr:pic>
        <xdr:nvPicPr>
          <xdr:cNvPr id="12" name="Graphic 11" descr="Upward trend with solid fill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6209734" y="4566142"/>
            <a:ext cx="747750" cy="747750"/>
          </a:xfrm>
          <a:prstGeom prst="rect">
            <a:avLst/>
          </a:prstGeom>
        </xdr:spPr>
      </xdr:pic>
      <xdr:sp macro="" textlink="">
        <xdr:nvSpPr>
          <xdr:cNvPr id="13" name="TextBox 12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 txBox="1"/>
        </xdr:nvSpPr>
        <xdr:spPr>
          <a:xfrm>
            <a:off x="6303809" y="5218642"/>
            <a:ext cx="701299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1"/>
              <a:t>Dashboard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32</xdr:row>
          <xdr:rowOff>180975</xdr:rowOff>
        </xdr:from>
        <xdr:to>
          <xdr:col>7</xdr:col>
          <xdr:colOff>476250</xdr:colOff>
          <xdr:row>34</xdr:row>
          <xdr:rowOff>0</xdr:rowOff>
        </xdr:to>
        <xdr:sp macro="" textlink="">
          <xdr:nvSpPr>
            <xdr:cNvPr id="2050" name="Drop Down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3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137583</xdr:colOff>
      <xdr:row>32</xdr:row>
      <xdr:rowOff>110067</xdr:rowOff>
    </xdr:from>
    <xdr:to>
      <xdr:col>13</xdr:col>
      <xdr:colOff>814917</xdr:colOff>
      <xdr:row>46</xdr:row>
      <xdr:rowOff>186267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164042</xdr:colOff>
      <xdr:row>46</xdr:row>
      <xdr:rowOff>105833</xdr:rowOff>
    </xdr:from>
    <xdr:to>
      <xdr:col>11</xdr:col>
      <xdr:colOff>841375</xdr:colOff>
      <xdr:row>68</xdr:row>
      <xdr:rowOff>137583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3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1467" y="10173758"/>
              <a:ext cx="4563533" cy="4222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687917</xdr:colOff>
      <xdr:row>24</xdr:row>
      <xdr:rowOff>88899</xdr:rowOff>
    </xdr:from>
    <xdr:to>
      <xdr:col>19</xdr:col>
      <xdr:colOff>31749</xdr:colOff>
      <xdr:row>36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84642" y="5965824"/>
              <a:ext cx="4573057" cy="21971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513291</xdr:colOff>
      <xdr:row>37</xdr:row>
      <xdr:rowOff>35982</xdr:rowOff>
    </xdr:from>
    <xdr:to>
      <xdr:col>18</xdr:col>
      <xdr:colOff>608541</xdr:colOff>
      <xdr:row>51</xdr:row>
      <xdr:rowOff>112182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D70D9-D946-44BD-830A-0DB3734DE6E5}">
  <dimension ref="A1"/>
  <sheetViews>
    <sheetView showGridLines="0" showRowColHeaders="0" workbookViewId="0">
      <selection activeCell="T23" sqref="T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7E3D1-AA60-4253-B8AC-BD29BE3791FC}">
  <dimension ref="Z21"/>
  <sheetViews>
    <sheetView tabSelected="1" workbookViewId="0">
      <selection activeCell="AB25" sqref="AB25"/>
    </sheetView>
  </sheetViews>
  <sheetFormatPr defaultRowHeight="15" x14ac:dyDescent="0.25"/>
  <cols>
    <col min="1" max="16384" width="9.140625" style="14"/>
  </cols>
  <sheetData>
    <row r="21" spans="26:26" x14ac:dyDescent="0.25">
      <c r="Z21" s="14" t="s">
        <v>26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3" name="Drop Down 2">
              <controlPr defaultSize="0" autoLine="0" autoPict="0">
                <anchor moveWithCells="1">
                  <from>
                    <xdr:col>17</xdr:col>
                    <xdr:colOff>76200</xdr:colOff>
                    <xdr:row>2</xdr:row>
                    <xdr:rowOff>76200</xdr:rowOff>
                  </from>
                  <to>
                    <xdr:col>21</xdr:col>
                    <xdr:colOff>400050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F320C-ADAC-44F0-8EC5-5B9AF5B64B56}">
  <dimension ref="B1:V25"/>
  <sheetViews>
    <sheetView showGridLines="0" showRowColHeaders="0" zoomScale="90" zoomScaleNormal="90" workbookViewId="0">
      <selection activeCell="M32" sqref="M32"/>
    </sheetView>
  </sheetViews>
  <sheetFormatPr defaultColWidth="11.42578125" defaultRowHeight="15" x14ac:dyDescent="0.25"/>
  <cols>
    <col min="1" max="1" width="2.28515625" customWidth="1"/>
    <col min="2" max="2" width="4.140625" customWidth="1"/>
    <col min="3" max="3" width="26.28515625" style="1" customWidth="1"/>
    <col min="4" max="15" width="14.5703125" style="1" customWidth="1"/>
  </cols>
  <sheetData>
    <row r="1" spans="2:15" ht="15.75" thickBot="1" x14ac:dyDescent="0.3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2:15" ht="26.25" customHeight="1" x14ac:dyDescent="0.25">
      <c r="B2" s="82" t="s">
        <v>15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4"/>
    </row>
    <row r="3" spans="2:15" ht="18" customHeight="1" x14ac:dyDescent="0.25">
      <c r="B3" s="70" t="s">
        <v>14</v>
      </c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2"/>
    </row>
    <row r="4" spans="2:15" ht="18" customHeight="1" thickBot="1" x14ac:dyDescent="0.3">
      <c r="B4" s="73" t="s">
        <v>28</v>
      </c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5"/>
    </row>
    <row r="5" spans="2:15" ht="33" customHeight="1" thickBot="1" x14ac:dyDescent="0.3">
      <c r="B5" s="35" t="s">
        <v>23</v>
      </c>
      <c r="C5" s="31" t="s">
        <v>21</v>
      </c>
      <c r="D5" s="32">
        <v>43831</v>
      </c>
      <c r="E5" s="33">
        <v>43862</v>
      </c>
      <c r="F5" s="33">
        <v>43891</v>
      </c>
      <c r="G5" s="34">
        <v>43922</v>
      </c>
      <c r="H5" s="32">
        <v>43952</v>
      </c>
      <c r="I5" s="33">
        <v>43983</v>
      </c>
      <c r="J5" s="33">
        <v>44013</v>
      </c>
      <c r="K5" s="58">
        <v>44044</v>
      </c>
      <c r="L5" s="33">
        <v>44075</v>
      </c>
      <c r="M5" s="33">
        <v>44105</v>
      </c>
      <c r="N5" s="33">
        <v>44136</v>
      </c>
      <c r="O5" s="34">
        <v>44166</v>
      </c>
    </row>
    <row r="6" spans="2:15" ht="18.75" customHeight="1" x14ac:dyDescent="0.25">
      <c r="B6" s="76" t="s">
        <v>15</v>
      </c>
      <c r="C6" s="36" t="s">
        <v>0</v>
      </c>
      <c r="D6" s="4">
        <v>8304345</v>
      </c>
      <c r="E6" s="4">
        <v>7856000</v>
      </c>
      <c r="F6" s="40">
        <v>7933500</v>
      </c>
      <c r="G6" s="69">
        <v>9409500</v>
      </c>
      <c r="H6" s="49">
        <v>8856000</v>
      </c>
      <c r="I6" s="4">
        <v>9594000</v>
      </c>
      <c r="J6" s="40">
        <v>6409500</v>
      </c>
      <c r="K6" s="59">
        <v>7564500</v>
      </c>
      <c r="L6" s="49">
        <v>9594000</v>
      </c>
      <c r="M6" s="4">
        <v>7564480</v>
      </c>
      <c r="N6" s="4">
        <v>8856000</v>
      </c>
      <c r="O6" s="5">
        <v>10533125</v>
      </c>
    </row>
    <row r="7" spans="2:15" ht="18.75" customHeight="1" x14ac:dyDescent="0.25">
      <c r="B7" s="77"/>
      <c r="C7" s="37" t="s">
        <v>1</v>
      </c>
      <c r="D7" s="4">
        <v>2200000</v>
      </c>
      <c r="E7" s="4">
        <v>2015840</v>
      </c>
      <c r="F7" s="40">
        <v>2008800</v>
      </c>
      <c r="G7" s="59">
        <v>2003520</v>
      </c>
      <c r="H7" s="49">
        <v>1173600</v>
      </c>
      <c r="I7" s="4">
        <v>2185920</v>
      </c>
      <c r="J7" s="40">
        <v>3157760</v>
      </c>
      <c r="K7" s="59">
        <v>2177120</v>
      </c>
      <c r="L7" s="49">
        <v>2221120</v>
      </c>
      <c r="M7" s="4">
        <v>3113760</v>
      </c>
      <c r="N7" s="4">
        <v>2175360</v>
      </c>
      <c r="O7" s="4">
        <v>2154240</v>
      </c>
    </row>
    <row r="8" spans="2:15" ht="18.75" customHeight="1" x14ac:dyDescent="0.25">
      <c r="B8" s="77"/>
      <c r="C8" s="37" t="s">
        <v>2</v>
      </c>
      <c r="D8" s="4">
        <f t="shared" ref="D8:O8" si="0">D6-D7</f>
        <v>6104345</v>
      </c>
      <c r="E8" s="4">
        <f t="shared" si="0"/>
        <v>5840160</v>
      </c>
      <c r="F8" s="40">
        <f t="shared" si="0"/>
        <v>5924700</v>
      </c>
      <c r="G8" s="59">
        <f t="shared" si="0"/>
        <v>7405980</v>
      </c>
      <c r="H8" s="49">
        <f t="shared" si="0"/>
        <v>7682400</v>
      </c>
      <c r="I8" s="4">
        <f t="shared" si="0"/>
        <v>7408080</v>
      </c>
      <c r="J8" s="40">
        <f t="shared" si="0"/>
        <v>3251740</v>
      </c>
      <c r="K8" s="59">
        <f t="shared" si="0"/>
        <v>5387380</v>
      </c>
      <c r="L8" s="49">
        <f t="shared" si="0"/>
        <v>7372880</v>
      </c>
      <c r="M8" s="4">
        <f t="shared" si="0"/>
        <v>4450720</v>
      </c>
      <c r="N8" s="4">
        <f t="shared" si="0"/>
        <v>6680640</v>
      </c>
      <c r="O8" s="4">
        <f t="shared" si="0"/>
        <v>8378885</v>
      </c>
    </row>
    <row r="9" spans="2:15" ht="18.75" customHeight="1" x14ac:dyDescent="0.25">
      <c r="B9" s="77"/>
      <c r="C9" s="37" t="s">
        <v>3</v>
      </c>
      <c r="D9" s="4">
        <v>2976700</v>
      </c>
      <c r="E9" s="4">
        <v>3060000</v>
      </c>
      <c r="F9" s="40">
        <v>3034500</v>
      </c>
      <c r="G9" s="59">
        <v>2927400</v>
      </c>
      <c r="H9" s="49">
        <v>2964800</v>
      </c>
      <c r="I9" s="4">
        <v>2976700</v>
      </c>
      <c r="J9" s="40">
        <v>3049800</v>
      </c>
      <c r="K9" s="59">
        <v>3145000</v>
      </c>
      <c r="L9" s="49">
        <v>3403400</v>
      </c>
      <c r="M9" s="4">
        <v>2954600</v>
      </c>
      <c r="N9" s="4">
        <v>2648600</v>
      </c>
      <c r="O9" s="4">
        <v>2454800</v>
      </c>
    </row>
    <row r="10" spans="2:15" ht="18.75" customHeight="1" x14ac:dyDescent="0.25">
      <c r="B10" s="77"/>
      <c r="C10" s="37" t="s">
        <v>4</v>
      </c>
      <c r="D10" s="4">
        <f t="shared" ref="D10:O10" si="1">D7+D9</f>
        <v>5176700</v>
      </c>
      <c r="E10" s="4">
        <f t="shared" si="1"/>
        <v>5075840</v>
      </c>
      <c r="F10" s="40">
        <f t="shared" si="1"/>
        <v>5043300</v>
      </c>
      <c r="G10" s="59">
        <f t="shared" si="1"/>
        <v>4930920</v>
      </c>
      <c r="H10" s="49">
        <f t="shared" si="1"/>
        <v>4138400</v>
      </c>
      <c r="I10" s="4">
        <f t="shared" si="1"/>
        <v>5162620</v>
      </c>
      <c r="J10" s="40">
        <f t="shared" si="1"/>
        <v>6207560</v>
      </c>
      <c r="K10" s="59">
        <f t="shared" si="1"/>
        <v>5322120</v>
      </c>
      <c r="L10" s="49">
        <f t="shared" si="1"/>
        <v>5624520</v>
      </c>
      <c r="M10" s="4">
        <f t="shared" si="1"/>
        <v>6068360</v>
      </c>
      <c r="N10" s="4">
        <f t="shared" si="1"/>
        <v>4823960</v>
      </c>
      <c r="O10" s="4">
        <f t="shared" si="1"/>
        <v>4609040</v>
      </c>
    </row>
    <row r="11" spans="2:15" ht="18.75" customHeight="1" x14ac:dyDescent="0.25">
      <c r="B11" s="77"/>
      <c r="C11" s="37" t="s">
        <v>17</v>
      </c>
      <c r="D11" s="4">
        <f>D8-D9</f>
        <v>3127645</v>
      </c>
      <c r="E11" s="4">
        <f t="shared" ref="E11:O11" si="2">E8-E9</f>
        <v>2780160</v>
      </c>
      <c r="F11" s="40">
        <f t="shared" si="2"/>
        <v>2890200</v>
      </c>
      <c r="G11" s="59">
        <f t="shared" si="2"/>
        <v>4478580</v>
      </c>
      <c r="H11" s="49">
        <f t="shared" si="2"/>
        <v>4717600</v>
      </c>
      <c r="I11" s="4">
        <f t="shared" si="2"/>
        <v>4431380</v>
      </c>
      <c r="J11" s="40">
        <f t="shared" si="2"/>
        <v>201940</v>
      </c>
      <c r="K11" s="59">
        <f t="shared" si="2"/>
        <v>2242380</v>
      </c>
      <c r="L11" s="49">
        <f t="shared" si="2"/>
        <v>3969480</v>
      </c>
      <c r="M11" s="4">
        <f t="shared" si="2"/>
        <v>1496120</v>
      </c>
      <c r="N11" s="4">
        <f t="shared" si="2"/>
        <v>4032040</v>
      </c>
      <c r="O11" s="4">
        <f t="shared" si="2"/>
        <v>5924085</v>
      </c>
    </row>
    <row r="12" spans="2:15" ht="18.75" customHeight="1" x14ac:dyDescent="0.25">
      <c r="B12" s="77"/>
      <c r="C12" s="37" t="s">
        <v>18</v>
      </c>
      <c r="D12" s="4">
        <f>D11*15%</f>
        <v>469146.75</v>
      </c>
      <c r="E12" s="4">
        <f t="shared" ref="E12:O12" si="3">E11*15%</f>
        <v>417024</v>
      </c>
      <c r="F12" s="40">
        <f t="shared" si="3"/>
        <v>433530</v>
      </c>
      <c r="G12" s="59">
        <f t="shared" si="3"/>
        <v>671787</v>
      </c>
      <c r="H12" s="49">
        <f t="shared" si="3"/>
        <v>707640</v>
      </c>
      <c r="I12" s="4">
        <f t="shared" si="3"/>
        <v>664707</v>
      </c>
      <c r="J12" s="40">
        <f t="shared" si="3"/>
        <v>30291</v>
      </c>
      <c r="K12" s="59">
        <f t="shared" si="3"/>
        <v>336357</v>
      </c>
      <c r="L12" s="49">
        <f t="shared" si="3"/>
        <v>595422</v>
      </c>
      <c r="M12" s="4">
        <f t="shared" si="3"/>
        <v>224418</v>
      </c>
      <c r="N12" s="4">
        <f t="shared" si="3"/>
        <v>604806</v>
      </c>
      <c r="O12" s="4">
        <f t="shared" si="3"/>
        <v>888612.75</v>
      </c>
    </row>
    <row r="13" spans="2:15" ht="18.75" customHeight="1" thickBot="1" x14ac:dyDescent="0.3">
      <c r="B13" s="78"/>
      <c r="C13" s="38" t="s">
        <v>5</v>
      </c>
      <c r="D13" s="11">
        <f>D11-D12</f>
        <v>2658498.25</v>
      </c>
      <c r="E13" s="11">
        <f t="shared" ref="E13:O13" si="4">E11-E12</f>
        <v>2363136</v>
      </c>
      <c r="F13" s="41">
        <f t="shared" si="4"/>
        <v>2456670</v>
      </c>
      <c r="G13" s="60">
        <f t="shared" si="4"/>
        <v>3806793</v>
      </c>
      <c r="H13" s="50">
        <f t="shared" si="4"/>
        <v>4009960</v>
      </c>
      <c r="I13" s="11">
        <f t="shared" si="4"/>
        <v>3766673</v>
      </c>
      <c r="J13" s="41">
        <f t="shared" si="4"/>
        <v>171649</v>
      </c>
      <c r="K13" s="60">
        <f t="shared" si="4"/>
        <v>1906023</v>
      </c>
      <c r="L13" s="50">
        <f t="shared" si="4"/>
        <v>3374058</v>
      </c>
      <c r="M13" s="11">
        <f t="shared" si="4"/>
        <v>1271702</v>
      </c>
      <c r="N13" s="11">
        <f t="shared" si="4"/>
        <v>3427234</v>
      </c>
      <c r="O13" s="11">
        <f t="shared" si="4"/>
        <v>5035472.25</v>
      </c>
    </row>
    <row r="14" spans="2:15" ht="18.75" customHeight="1" x14ac:dyDescent="0.25">
      <c r="B14" s="77" t="s">
        <v>22</v>
      </c>
      <c r="C14" s="37" t="s">
        <v>6</v>
      </c>
      <c r="D14" s="10">
        <v>3.2000000000000001E-2</v>
      </c>
      <c r="E14" s="10">
        <v>4.1000000000000002E-2</v>
      </c>
      <c r="F14" s="42">
        <v>2.9000000000000001E-2</v>
      </c>
      <c r="G14" s="61">
        <v>5.1999999999999998E-2</v>
      </c>
      <c r="H14" s="51">
        <v>4.5999999999999999E-2</v>
      </c>
      <c r="I14" s="10">
        <v>6.3E-2</v>
      </c>
      <c r="J14" s="42">
        <v>3.2000000000000001E-2</v>
      </c>
      <c r="K14" s="61">
        <v>4.4999999999999998E-2</v>
      </c>
      <c r="L14" s="51">
        <v>7.5999999999999998E-2</v>
      </c>
      <c r="M14" s="10">
        <v>6.7000000000000004E-2</v>
      </c>
      <c r="N14" s="10">
        <v>3.5000000000000003E-2</v>
      </c>
      <c r="O14" s="10">
        <v>5.2999999999999999E-2</v>
      </c>
    </row>
    <row r="15" spans="2:15" ht="18.75" customHeight="1" x14ac:dyDescent="0.25">
      <c r="B15" s="77"/>
      <c r="C15" s="37" t="s">
        <v>20</v>
      </c>
      <c r="D15" s="6">
        <f t="shared" ref="D15:O15" si="5">D13/D6</f>
        <v>0.32013340606634239</v>
      </c>
      <c r="E15" s="6">
        <f t="shared" si="5"/>
        <v>0.30080651731160896</v>
      </c>
      <c r="F15" s="43">
        <f t="shared" si="5"/>
        <v>0.3096577802987332</v>
      </c>
      <c r="G15" s="62">
        <f t="shared" si="5"/>
        <v>0.40456910569105692</v>
      </c>
      <c r="H15" s="52">
        <f t="shared" si="5"/>
        <v>0.45279584462511291</v>
      </c>
      <c r="I15" s="6">
        <f t="shared" si="5"/>
        <v>0.39260715030227228</v>
      </c>
      <c r="J15" s="43">
        <f t="shared" si="5"/>
        <v>2.6780404087682348E-2</v>
      </c>
      <c r="K15" s="62">
        <f t="shared" si="5"/>
        <v>0.25196946262145548</v>
      </c>
      <c r="L15" s="52">
        <f t="shared" si="5"/>
        <v>0.3516841776110069</v>
      </c>
      <c r="M15" s="6">
        <f t="shared" si="5"/>
        <v>0.1681149266043403</v>
      </c>
      <c r="N15" s="6">
        <f t="shared" si="5"/>
        <v>0.38699570912375791</v>
      </c>
      <c r="O15" s="6">
        <f t="shared" si="5"/>
        <v>0.47806061828754526</v>
      </c>
    </row>
    <row r="16" spans="2:15" ht="18.75" customHeight="1" thickBot="1" x14ac:dyDescent="0.3">
      <c r="B16" s="77"/>
      <c r="C16" s="38" t="s">
        <v>10</v>
      </c>
      <c r="D16" s="13">
        <v>1.0666666666666666E-2</v>
      </c>
      <c r="E16" s="13">
        <v>1.3666666666666667E-2</v>
      </c>
      <c r="F16" s="44">
        <v>1.2999999999999999E-2</v>
      </c>
      <c r="G16" s="63">
        <v>1.7333333333333333E-2</v>
      </c>
      <c r="H16" s="53">
        <v>1.5333333333333332E-2</v>
      </c>
      <c r="I16" s="13">
        <v>2.1000000000000001E-2</v>
      </c>
      <c r="J16" s="44">
        <v>2.3000000000000003E-2</v>
      </c>
      <c r="K16" s="63">
        <v>1.4999999999999999E-2</v>
      </c>
      <c r="L16" s="53">
        <v>2.2666666666666668E-2</v>
      </c>
      <c r="M16" s="13">
        <v>2.2333333333333334E-2</v>
      </c>
      <c r="N16" s="13">
        <v>1.6999999999999998E-2</v>
      </c>
      <c r="O16" s="13">
        <v>1.7666666666666667E-2</v>
      </c>
    </row>
    <row r="17" spans="2:22" ht="18.75" customHeight="1" x14ac:dyDescent="0.25">
      <c r="B17" s="77"/>
      <c r="C17" s="37" t="s">
        <v>7</v>
      </c>
      <c r="D17" s="12">
        <v>1.4630000000000003</v>
      </c>
      <c r="E17" s="12">
        <v>1.617</v>
      </c>
      <c r="F17" s="45">
        <v>2.0790000000000002</v>
      </c>
      <c r="G17" s="64">
        <v>2.3210000000000002</v>
      </c>
      <c r="H17" s="54">
        <v>2.1339999999999999</v>
      </c>
      <c r="I17" s="12">
        <v>1.8480000000000001</v>
      </c>
      <c r="J17" s="45">
        <v>1.595</v>
      </c>
      <c r="K17" s="64">
        <v>1.3420000000000001</v>
      </c>
      <c r="L17" s="54">
        <v>1.2210000000000003</v>
      </c>
      <c r="M17" s="12">
        <v>1.7050000000000003</v>
      </c>
      <c r="N17" s="12">
        <v>1.9360000000000002</v>
      </c>
      <c r="O17" s="12">
        <v>1.4630000000000003</v>
      </c>
    </row>
    <row r="18" spans="2:22" ht="18.75" customHeight="1" x14ac:dyDescent="0.25">
      <c r="B18" s="77"/>
      <c r="C18" s="37" t="s">
        <v>8</v>
      </c>
      <c r="D18" s="7">
        <v>4.5210000000000008</v>
      </c>
      <c r="E18" s="7">
        <v>4.0260000000000007</v>
      </c>
      <c r="F18" s="46">
        <v>4.4110000000000005</v>
      </c>
      <c r="G18" s="65">
        <v>4.4880000000000004</v>
      </c>
      <c r="H18" s="55">
        <v>4.5210000000000008</v>
      </c>
      <c r="I18" s="7">
        <v>3.2890000000000006</v>
      </c>
      <c r="J18" s="46">
        <v>3.5420000000000007</v>
      </c>
      <c r="K18" s="65">
        <v>4.0260000000000007</v>
      </c>
      <c r="L18" s="55">
        <v>3.4320000000000004</v>
      </c>
      <c r="M18" s="7">
        <v>3.9050000000000002</v>
      </c>
      <c r="N18" s="7">
        <v>4.2679999999999998</v>
      </c>
      <c r="O18" s="7">
        <v>4.3890000000000002</v>
      </c>
    </row>
    <row r="19" spans="2:22" s="2" customFormat="1" ht="18.75" customHeight="1" x14ac:dyDescent="0.25">
      <c r="B19" s="77"/>
      <c r="C19" s="39" t="s">
        <v>9</v>
      </c>
      <c r="D19" s="8">
        <v>5.1205000000000007</v>
      </c>
      <c r="E19" s="8">
        <v>5.6594999999999995</v>
      </c>
      <c r="F19" s="47">
        <v>7.2765000000000004</v>
      </c>
      <c r="G19" s="66">
        <v>8.1234999999999999</v>
      </c>
      <c r="H19" s="56">
        <v>7.4689999999999994</v>
      </c>
      <c r="I19" s="8">
        <v>6.468</v>
      </c>
      <c r="J19" s="47">
        <v>5.5824999999999996</v>
      </c>
      <c r="K19" s="66">
        <v>4.6970000000000001</v>
      </c>
      <c r="L19" s="56">
        <v>4.2735000000000012</v>
      </c>
      <c r="M19" s="8">
        <v>5.9675000000000011</v>
      </c>
      <c r="N19" s="8">
        <v>6.7760000000000007</v>
      </c>
      <c r="O19" s="8">
        <v>5.1205000000000007</v>
      </c>
    </row>
    <row r="20" spans="2:22" ht="18.75" customHeight="1" x14ac:dyDescent="0.25">
      <c r="B20" s="77"/>
      <c r="C20" s="37" t="s">
        <v>11</v>
      </c>
      <c r="D20" s="4">
        <v>8492400</v>
      </c>
      <c r="E20" s="4">
        <v>9199800</v>
      </c>
      <c r="F20" s="40">
        <v>8798400</v>
      </c>
      <c r="G20" s="59">
        <v>9360000</v>
      </c>
      <c r="H20" s="49">
        <v>9399600</v>
      </c>
      <c r="I20" s="4">
        <v>9518400</v>
      </c>
      <c r="J20" s="40">
        <v>9559800</v>
      </c>
      <c r="K20" s="59">
        <v>8998200</v>
      </c>
      <c r="L20" s="49">
        <v>9698400</v>
      </c>
      <c r="M20" s="4">
        <v>9878400</v>
      </c>
      <c r="N20" s="4">
        <v>9900000</v>
      </c>
      <c r="O20" s="4">
        <v>8998200</v>
      </c>
    </row>
    <row r="21" spans="2:22" ht="18.75" customHeight="1" x14ac:dyDescent="0.25">
      <c r="B21" s="77"/>
      <c r="C21" s="37" t="s">
        <v>19</v>
      </c>
      <c r="D21" s="9">
        <f t="shared" ref="D21:O21" si="6">IFERROR(IF(D20="","",D6/D20),0)</f>
        <v>0.97785608308605343</v>
      </c>
      <c r="E21" s="9">
        <f t="shared" si="6"/>
        <v>0.85393160720885242</v>
      </c>
      <c r="F21" s="48">
        <f t="shared" si="6"/>
        <v>0.90169803600654663</v>
      </c>
      <c r="G21" s="67">
        <f t="shared" si="6"/>
        <v>1.0052884615384616</v>
      </c>
      <c r="H21" s="57">
        <f t="shared" si="6"/>
        <v>0.9421677518192263</v>
      </c>
      <c r="I21" s="9">
        <f t="shared" si="6"/>
        <v>1.0079425113464449</v>
      </c>
      <c r="J21" s="48">
        <f t="shared" si="6"/>
        <v>0.67046381723467019</v>
      </c>
      <c r="K21" s="67">
        <f t="shared" si="6"/>
        <v>0.84066813362672532</v>
      </c>
      <c r="L21" s="57">
        <f t="shared" si="6"/>
        <v>0.98923533778767636</v>
      </c>
      <c r="M21" s="9">
        <f t="shared" si="6"/>
        <v>0.76575963718820861</v>
      </c>
      <c r="N21" s="9">
        <f t="shared" si="6"/>
        <v>0.89454545454545453</v>
      </c>
      <c r="O21" s="9">
        <f t="shared" si="6"/>
        <v>1.1705813384899202</v>
      </c>
    </row>
    <row r="22" spans="2:22" ht="18.75" customHeight="1" x14ac:dyDescent="0.25">
      <c r="B22" s="77"/>
      <c r="C22" s="37" t="s">
        <v>12</v>
      </c>
      <c r="D22" s="4">
        <v>6225400</v>
      </c>
      <c r="E22" s="4">
        <v>6245800</v>
      </c>
      <c r="F22" s="40">
        <v>6065600</v>
      </c>
      <c r="G22" s="59">
        <v>6205000</v>
      </c>
      <c r="H22" s="49">
        <v>6065600</v>
      </c>
      <c r="I22" s="4">
        <v>6111500</v>
      </c>
      <c r="J22" s="40">
        <v>5975500</v>
      </c>
      <c r="K22" s="59">
        <v>6053700</v>
      </c>
      <c r="L22" s="49">
        <v>6048600</v>
      </c>
      <c r="M22" s="4">
        <v>6001000</v>
      </c>
      <c r="N22" s="4">
        <v>6106400</v>
      </c>
      <c r="O22" s="4">
        <v>6045200</v>
      </c>
    </row>
    <row r="23" spans="2:22" ht="18.75" customHeight="1" thickBot="1" x14ac:dyDescent="0.3">
      <c r="B23" s="78"/>
      <c r="C23" s="38" t="s">
        <v>13</v>
      </c>
      <c r="D23" s="9">
        <f t="shared" ref="D23:O23" si="7">IFERROR(IF(D22="","",D10/D22),0)</f>
        <v>0.83154496096636366</v>
      </c>
      <c r="E23" s="9">
        <f t="shared" si="7"/>
        <v>0.81268052131032054</v>
      </c>
      <c r="F23" s="48">
        <f t="shared" si="7"/>
        <v>0.83145937747296228</v>
      </c>
      <c r="G23" s="68">
        <f t="shared" si="7"/>
        <v>0.79466881547139401</v>
      </c>
      <c r="H23" s="57">
        <f t="shared" si="7"/>
        <v>0.68227380638353996</v>
      </c>
      <c r="I23" s="9">
        <f t="shared" si="7"/>
        <v>0.84473860754315633</v>
      </c>
      <c r="J23" s="48">
        <f t="shared" si="7"/>
        <v>1.0388352439126434</v>
      </c>
      <c r="K23" s="68">
        <f t="shared" si="7"/>
        <v>0.87915159324049752</v>
      </c>
      <c r="L23" s="57">
        <f t="shared" si="7"/>
        <v>0.92988790794564036</v>
      </c>
      <c r="M23" s="9">
        <f t="shared" si="7"/>
        <v>1.0112247958673555</v>
      </c>
      <c r="N23" s="9">
        <f t="shared" si="7"/>
        <v>0.78998427878946675</v>
      </c>
      <c r="O23" s="9">
        <f t="shared" si="7"/>
        <v>0.76242969628796398</v>
      </c>
    </row>
    <row r="25" spans="2:22" x14ac:dyDescent="0.25">
      <c r="V25" t="s">
        <v>27</v>
      </c>
    </row>
  </sheetData>
  <mergeCells count="5">
    <mergeCell ref="B2:O2"/>
    <mergeCell ref="B3:O3"/>
    <mergeCell ref="B4:O4"/>
    <mergeCell ref="B6:B13"/>
    <mergeCell ref="B14:B23"/>
  </mergeCells>
  <conditionalFormatting sqref="D14:O14">
    <cfRule type="iconSet" priority="17">
      <iconSet iconSet="3Arrows">
        <cfvo type="percent" val="0"/>
        <cfvo type="percent" val="33"/>
        <cfvo type="percent" val="67"/>
      </iconSet>
    </cfRule>
  </conditionalFormatting>
  <conditionalFormatting sqref="D15:O15">
    <cfRule type="iconSet" priority="16">
      <iconSet iconSet="3Signs">
        <cfvo type="percent" val="0"/>
        <cfvo type="percent" val="33"/>
        <cfvo type="percent" val="67"/>
      </iconSet>
    </cfRule>
  </conditionalFormatting>
  <conditionalFormatting sqref="D16:O16">
    <cfRule type="iconSet" priority="15">
      <iconSet iconSet="3Flags">
        <cfvo type="percent" val="0"/>
        <cfvo type="percent" val="33"/>
        <cfvo type="percent" val="67"/>
      </iconSet>
    </cfRule>
  </conditionalFormatting>
  <conditionalFormatting sqref="D17:O17">
    <cfRule type="iconSet" priority="14">
      <iconSet iconSet="3Symbols">
        <cfvo type="percent" val="0"/>
        <cfvo type="percent" val="33"/>
        <cfvo type="percent" val="67"/>
      </iconSet>
    </cfRule>
  </conditionalFormatting>
  <conditionalFormatting sqref="D18:O18">
    <cfRule type="iconSet" priority="13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D19:O19">
    <cfRule type="iconSet" priority="12">
      <iconSet iconSet="4TrafficLights">
        <cfvo type="percent" val="0"/>
        <cfvo type="percent" val="25"/>
        <cfvo type="percent" val="50"/>
        <cfvo type="percent" val="75"/>
      </iconSet>
    </cfRule>
  </conditionalFormatting>
  <conditionalFormatting sqref="D21:O21">
    <cfRule type="iconSet" priority="2">
      <iconSet>
        <cfvo type="percent" val="0"/>
        <cfvo type="percent" val="33"/>
        <cfvo type="percent" val="67"/>
      </iconSet>
    </cfRule>
  </conditionalFormatting>
  <conditionalFormatting sqref="D23:O23">
    <cfRule type="iconSet" priority="1">
      <iconSet iconSet="3Sign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8F62C-25C3-411D-96A3-4E3E0506805C}">
  <dimension ref="A1:Q49"/>
  <sheetViews>
    <sheetView showGridLines="0" showRowColHeaders="0" topLeftCell="A17" zoomScale="90" zoomScaleNormal="90" workbookViewId="0">
      <selection activeCell="H36" sqref="H36"/>
    </sheetView>
  </sheetViews>
  <sheetFormatPr defaultColWidth="11.42578125" defaultRowHeight="15" x14ac:dyDescent="0.25"/>
  <cols>
    <col min="1" max="1" width="2.28515625" style="16" customWidth="1"/>
    <col min="2" max="2" width="4.140625" style="16" customWidth="1"/>
    <col min="3" max="3" width="26.28515625" style="17" customWidth="1"/>
    <col min="4" max="15" width="14.5703125" style="17" customWidth="1"/>
    <col min="16" max="16" width="11.42578125" style="16"/>
    <col min="17" max="17" width="15" style="16" bestFit="1" customWidth="1"/>
    <col min="18" max="16384" width="11.42578125" style="16"/>
  </cols>
  <sheetData>
    <row r="1" spans="1:17" x14ac:dyDescent="0.25">
      <c r="A1" s="15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7" ht="26.25" customHeight="1" x14ac:dyDescent="0.25">
      <c r="B2" s="79" t="s">
        <v>15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</row>
    <row r="3" spans="1:17" ht="18" customHeight="1" x14ac:dyDescent="0.25">
      <c r="B3" s="80" t="s">
        <v>14</v>
      </c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</row>
    <row r="4" spans="1:17" ht="18" customHeight="1" x14ac:dyDescent="0.25">
      <c r="B4" s="80" t="s">
        <v>16</v>
      </c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</row>
    <row r="5" spans="1:17" ht="33" customHeight="1" x14ac:dyDescent="0.25">
      <c r="B5" s="19" t="s">
        <v>23</v>
      </c>
      <c r="C5" s="20" t="s">
        <v>21</v>
      </c>
      <c r="D5" s="21">
        <v>43831</v>
      </c>
      <c r="E5" s="21">
        <v>43862</v>
      </c>
      <c r="F5" s="21">
        <v>43891</v>
      </c>
      <c r="G5" s="21">
        <v>43922</v>
      </c>
      <c r="H5" s="21">
        <v>43952</v>
      </c>
      <c r="I5" s="21">
        <v>43983</v>
      </c>
      <c r="J5" s="21">
        <v>44013</v>
      </c>
      <c r="K5" s="21">
        <v>44044</v>
      </c>
      <c r="L5" s="21">
        <v>44075</v>
      </c>
      <c r="M5" s="21">
        <v>44105</v>
      </c>
      <c r="N5" s="21">
        <v>44136</v>
      </c>
      <c r="O5" s="21">
        <v>44166</v>
      </c>
    </row>
    <row r="6" spans="1:17" ht="18.75" customHeight="1" x14ac:dyDescent="0.25">
      <c r="B6" s="81" t="s">
        <v>15</v>
      </c>
      <c r="C6" s="22" t="s">
        <v>0</v>
      </c>
      <c r="D6" s="4">
        <v>8304345</v>
      </c>
      <c r="E6" s="4">
        <v>7856000</v>
      </c>
      <c r="F6" s="4">
        <v>7933500</v>
      </c>
      <c r="G6" s="4">
        <v>9409500</v>
      </c>
      <c r="H6" s="4">
        <v>8856000</v>
      </c>
      <c r="I6" s="4">
        <v>9594000</v>
      </c>
      <c r="J6" s="4">
        <v>6409500</v>
      </c>
      <c r="K6" s="4">
        <v>7564500</v>
      </c>
      <c r="L6" s="4">
        <v>9594000</v>
      </c>
      <c r="M6" s="4">
        <v>7564480</v>
      </c>
      <c r="N6" s="4">
        <v>8856000</v>
      </c>
      <c r="O6" s="5">
        <v>10533125</v>
      </c>
      <c r="Q6" s="29"/>
    </row>
    <row r="7" spans="1:17" ht="18.75" customHeight="1" x14ac:dyDescent="0.25">
      <c r="B7" s="81"/>
      <c r="C7" s="22" t="s">
        <v>1</v>
      </c>
      <c r="D7" s="4">
        <v>2200000</v>
      </c>
      <c r="E7" s="4">
        <v>2015840</v>
      </c>
      <c r="F7" s="4">
        <v>2008800</v>
      </c>
      <c r="G7" s="4">
        <v>2003520</v>
      </c>
      <c r="H7" s="4">
        <v>1173600</v>
      </c>
      <c r="I7" s="4">
        <v>2185920</v>
      </c>
      <c r="J7" s="4">
        <v>3157760</v>
      </c>
      <c r="K7" s="4">
        <v>2177120</v>
      </c>
      <c r="L7" s="4">
        <v>2221120</v>
      </c>
      <c r="M7" s="4">
        <v>3113760</v>
      </c>
      <c r="N7" s="4">
        <v>2175360</v>
      </c>
      <c r="O7" s="4">
        <v>2154240</v>
      </c>
    </row>
    <row r="8" spans="1:17" ht="18.75" customHeight="1" x14ac:dyDescent="0.25">
      <c r="B8" s="81"/>
      <c r="C8" s="22" t="s">
        <v>2</v>
      </c>
      <c r="D8" s="4">
        <f t="shared" ref="D8:O8" si="0">D6-D7</f>
        <v>6104345</v>
      </c>
      <c r="E8" s="4">
        <f t="shared" si="0"/>
        <v>5840160</v>
      </c>
      <c r="F8" s="4">
        <f t="shared" si="0"/>
        <v>5924700</v>
      </c>
      <c r="G8" s="4">
        <f t="shared" si="0"/>
        <v>7405980</v>
      </c>
      <c r="H8" s="4">
        <f t="shared" si="0"/>
        <v>7682400</v>
      </c>
      <c r="I8" s="4">
        <f t="shared" si="0"/>
        <v>7408080</v>
      </c>
      <c r="J8" s="4">
        <f t="shared" si="0"/>
        <v>3251740</v>
      </c>
      <c r="K8" s="4">
        <f t="shared" si="0"/>
        <v>5387380</v>
      </c>
      <c r="L8" s="4">
        <f t="shared" si="0"/>
        <v>7372880</v>
      </c>
      <c r="M8" s="4">
        <f t="shared" si="0"/>
        <v>4450720</v>
      </c>
      <c r="N8" s="4">
        <f t="shared" si="0"/>
        <v>6680640</v>
      </c>
      <c r="O8" s="4">
        <f t="shared" si="0"/>
        <v>8378885</v>
      </c>
    </row>
    <row r="9" spans="1:17" ht="18.75" customHeight="1" x14ac:dyDescent="0.25">
      <c r="B9" s="81"/>
      <c r="C9" s="22" t="s">
        <v>3</v>
      </c>
      <c r="D9" s="4">
        <v>2976700</v>
      </c>
      <c r="E9" s="4">
        <v>3060000</v>
      </c>
      <c r="F9" s="4">
        <v>3034500</v>
      </c>
      <c r="G9" s="4">
        <v>2927400</v>
      </c>
      <c r="H9" s="4">
        <v>2964800</v>
      </c>
      <c r="I9" s="4">
        <v>2976700</v>
      </c>
      <c r="J9" s="4">
        <v>3049800</v>
      </c>
      <c r="K9" s="4">
        <v>3145000</v>
      </c>
      <c r="L9" s="4">
        <v>3403400</v>
      </c>
      <c r="M9" s="4">
        <v>2954600</v>
      </c>
      <c r="N9" s="4">
        <v>2648600</v>
      </c>
      <c r="O9" s="4">
        <v>2454800</v>
      </c>
    </row>
    <row r="10" spans="1:17" ht="18.75" customHeight="1" x14ac:dyDescent="0.25">
      <c r="B10" s="81"/>
      <c r="C10" s="22" t="s">
        <v>4</v>
      </c>
      <c r="D10" s="4">
        <f t="shared" ref="D10:O10" si="1">D7+D9</f>
        <v>5176700</v>
      </c>
      <c r="E10" s="4">
        <f t="shared" si="1"/>
        <v>5075840</v>
      </c>
      <c r="F10" s="4">
        <f t="shared" si="1"/>
        <v>5043300</v>
      </c>
      <c r="G10" s="4">
        <f t="shared" si="1"/>
        <v>4930920</v>
      </c>
      <c r="H10" s="4">
        <f t="shared" si="1"/>
        <v>4138400</v>
      </c>
      <c r="I10" s="4">
        <f t="shared" si="1"/>
        <v>5162620</v>
      </c>
      <c r="J10" s="4">
        <f t="shared" si="1"/>
        <v>6207560</v>
      </c>
      <c r="K10" s="4">
        <f t="shared" si="1"/>
        <v>5322120</v>
      </c>
      <c r="L10" s="4">
        <f t="shared" si="1"/>
        <v>5624520</v>
      </c>
      <c r="M10" s="4">
        <f t="shared" si="1"/>
        <v>6068360</v>
      </c>
      <c r="N10" s="4">
        <f t="shared" si="1"/>
        <v>4823960</v>
      </c>
      <c r="O10" s="4">
        <f t="shared" si="1"/>
        <v>4609040</v>
      </c>
    </row>
    <row r="11" spans="1:17" ht="18.75" customHeight="1" x14ac:dyDescent="0.25">
      <c r="B11" s="81"/>
      <c r="C11" s="22" t="s">
        <v>17</v>
      </c>
      <c r="D11" s="4">
        <f>D8-D9</f>
        <v>3127645</v>
      </c>
      <c r="E11" s="4">
        <f t="shared" ref="E11:O11" si="2">E8-E9</f>
        <v>2780160</v>
      </c>
      <c r="F11" s="4">
        <f t="shared" si="2"/>
        <v>2890200</v>
      </c>
      <c r="G11" s="4">
        <f t="shared" si="2"/>
        <v>4478580</v>
      </c>
      <c r="H11" s="4">
        <f t="shared" si="2"/>
        <v>4717600</v>
      </c>
      <c r="I11" s="4">
        <f t="shared" si="2"/>
        <v>4431380</v>
      </c>
      <c r="J11" s="4">
        <f t="shared" si="2"/>
        <v>201940</v>
      </c>
      <c r="K11" s="4">
        <f t="shared" si="2"/>
        <v>2242380</v>
      </c>
      <c r="L11" s="4">
        <f t="shared" si="2"/>
        <v>3969480</v>
      </c>
      <c r="M11" s="4">
        <f t="shared" si="2"/>
        <v>1496120</v>
      </c>
      <c r="N11" s="4">
        <f t="shared" si="2"/>
        <v>4032040</v>
      </c>
      <c r="O11" s="4">
        <f t="shared" si="2"/>
        <v>5924085</v>
      </c>
    </row>
    <row r="12" spans="1:17" ht="18.75" customHeight="1" x14ac:dyDescent="0.25">
      <c r="B12" s="81"/>
      <c r="C12" s="22" t="s">
        <v>18</v>
      </c>
      <c r="D12" s="4">
        <f>D11*15%</f>
        <v>469146.75</v>
      </c>
      <c r="E12" s="4">
        <f t="shared" ref="E12:O12" si="3">E11*15%</f>
        <v>417024</v>
      </c>
      <c r="F12" s="4">
        <f t="shared" si="3"/>
        <v>433530</v>
      </c>
      <c r="G12" s="4">
        <f t="shared" si="3"/>
        <v>671787</v>
      </c>
      <c r="H12" s="4">
        <f t="shared" si="3"/>
        <v>707640</v>
      </c>
      <c r="I12" s="4">
        <f t="shared" si="3"/>
        <v>664707</v>
      </c>
      <c r="J12" s="4">
        <f t="shared" si="3"/>
        <v>30291</v>
      </c>
      <c r="K12" s="4">
        <f t="shared" si="3"/>
        <v>336357</v>
      </c>
      <c r="L12" s="4">
        <f t="shared" si="3"/>
        <v>595422</v>
      </c>
      <c r="M12" s="4">
        <f t="shared" si="3"/>
        <v>224418</v>
      </c>
      <c r="N12" s="4">
        <f t="shared" si="3"/>
        <v>604806</v>
      </c>
      <c r="O12" s="4">
        <f t="shared" si="3"/>
        <v>888612.75</v>
      </c>
    </row>
    <row r="13" spans="1:17" ht="18.75" customHeight="1" x14ac:dyDescent="0.25">
      <c r="B13" s="81"/>
      <c r="C13" s="22" t="s">
        <v>5</v>
      </c>
      <c r="D13" s="4">
        <f>D11-D12</f>
        <v>2658498.25</v>
      </c>
      <c r="E13" s="4">
        <f t="shared" ref="E13:O13" si="4">E11-E12</f>
        <v>2363136</v>
      </c>
      <c r="F13" s="4">
        <f t="shared" si="4"/>
        <v>2456670</v>
      </c>
      <c r="G13" s="4">
        <f t="shared" si="4"/>
        <v>3806793</v>
      </c>
      <c r="H13" s="4">
        <f t="shared" si="4"/>
        <v>4009960</v>
      </c>
      <c r="I13" s="4">
        <f t="shared" si="4"/>
        <v>3766673</v>
      </c>
      <c r="J13" s="4">
        <f t="shared" si="4"/>
        <v>171649</v>
      </c>
      <c r="K13" s="4">
        <f t="shared" si="4"/>
        <v>1906023</v>
      </c>
      <c r="L13" s="4">
        <f t="shared" si="4"/>
        <v>3374058</v>
      </c>
      <c r="M13" s="4">
        <f t="shared" si="4"/>
        <v>1271702</v>
      </c>
      <c r="N13" s="4">
        <f t="shared" si="4"/>
        <v>3427234</v>
      </c>
      <c r="O13" s="4">
        <f t="shared" si="4"/>
        <v>5035472.25</v>
      </c>
    </row>
    <row r="14" spans="1:17" ht="18.75" customHeight="1" x14ac:dyDescent="0.25">
      <c r="B14" s="81" t="s">
        <v>22</v>
      </c>
      <c r="C14" s="22" t="s">
        <v>6</v>
      </c>
      <c r="D14" s="6">
        <v>3.2000000000000001E-2</v>
      </c>
      <c r="E14" s="6">
        <v>4.1000000000000002E-2</v>
      </c>
      <c r="F14" s="6">
        <v>2.9000000000000001E-2</v>
      </c>
      <c r="G14" s="6">
        <v>5.1999999999999998E-2</v>
      </c>
      <c r="H14" s="6">
        <v>4.5999999999999999E-2</v>
      </c>
      <c r="I14" s="6">
        <v>6.3E-2</v>
      </c>
      <c r="J14" s="6">
        <v>3.2000000000000001E-2</v>
      </c>
      <c r="K14" s="6">
        <v>4.4999999999999998E-2</v>
      </c>
      <c r="L14" s="6">
        <v>7.5999999999999998E-2</v>
      </c>
      <c r="M14" s="6">
        <v>6.7000000000000004E-2</v>
      </c>
      <c r="N14" s="6">
        <v>3.5000000000000003E-2</v>
      </c>
      <c r="O14" s="6">
        <v>5.2999999999999999E-2</v>
      </c>
    </row>
    <row r="15" spans="1:17" ht="18.75" customHeight="1" x14ac:dyDescent="0.25">
      <c r="B15" s="81"/>
      <c r="C15" s="22" t="s">
        <v>20</v>
      </c>
      <c r="D15" s="6">
        <f t="shared" ref="D15:O15" si="5">D13/D6</f>
        <v>0.32013340606634239</v>
      </c>
      <c r="E15" s="6">
        <f t="shared" si="5"/>
        <v>0.30080651731160896</v>
      </c>
      <c r="F15" s="6">
        <f t="shared" si="5"/>
        <v>0.3096577802987332</v>
      </c>
      <c r="G15" s="6">
        <f t="shared" si="5"/>
        <v>0.40456910569105692</v>
      </c>
      <c r="H15" s="6">
        <f t="shared" si="5"/>
        <v>0.45279584462511291</v>
      </c>
      <c r="I15" s="6">
        <f t="shared" si="5"/>
        <v>0.39260715030227228</v>
      </c>
      <c r="J15" s="6">
        <f t="shared" si="5"/>
        <v>2.6780404087682348E-2</v>
      </c>
      <c r="K15" s="6">
        <f t="shared" si="5"/>
        <v>0.25196946262145548</v>
      </c>
      <c r="L15" s="6">
        <f t="shared" si="5"/>
        <v>0.3516841776110069</v>
      </c>
      <c r="M15" s="6">
        <f t="shared" si="5"/>
        <v>0.1681149266043403</v>
      </c>
      <c r="N15" s="6">
        <f t="shared" si="5"/>
        <v>0.38699570912375791</v>
      </c>
      <c r="O15" s="6">
        <f t="shared" si="5"/>
        <v>0.47806061828754526</v>
      </c>
    </row>
    <row r="16" spans="1:17" ht="18.75" customHeight="1" x14ac:dyDescent="0.25">
      <c r="B16" s="81"/>
      <c r="C16" s="22" t="s">
        <v>10</v>
      </c>
      <c r="D16" s="6">
        <v>1.0666666666666666E-2</v>
      </c>
      <c r="E16" s="6">
        <v>1.3666666666666667E-2</v>
      </c>
      <c r="F16" s="6">
        <v>1.2999999999999999E-2</v>
      </c>
      <c r="G16" s="6">
        <v>1.7333333333333333E-2</v>
      </c>
      <c r="H16" s="6">
        <v>1.5333333333333332E-2</v>
      </c>
      <c r="I16" s="6">
        <v>2.1000000000000001E-2</v>
      </c>
      <c r="J16" s="6">
        <v>2.3000000000000003E-2</v>
      </c>
      <c r="K16" s="6">
        <v>1.4999999999999999E-2</v>
      </c>
      <c r="L16" s="6">
        <v>2.2666666666666668E-2</v>
      </c>
      <c r="M16" s="6">
        <v>2.2333333333333334E-2</v>
      </c>
      <c r="N16" s="6">
        <v>1.6999999999999998E-2</v>
      </c>
      <c r="O16" s="6">
        <v>1.7666666666666667E-2</v>
      </c>
    </row>
    <row r="17" spans="2:15" ht="18.75" customHeight="1" x14ac:dyDescent="0.25">
      <c r="B17" s="81"/>
      <c r="C17" s="22" t="s">
        <v>7</v>
      </c>
      <c r="D17" s="7">
        <v>1.4630000000000003</v>
      </c>
      <c r="E17" s="7">
        <v>1.617</v>
      </c>
      <c r="F17" s="7">
        <v>2.0790000000000002</v>
      </c>
      <c r="G17" s="7">
        <v>2.3210000000000002</v>
      </c>
      <c r="H17" s="7">
        <v>2.1339999999999999</v>
      </c>
      <c r="I17" s="7">
        <v>1.8480000000000001</v>
      </c>
      <c r="J17" s="7">
        <v>1.595</v>
      </c>
      <c r="K17" s="7">
        <v>1.3420000000000001</v>
      </c>
      <c r="L17" s="7">
        <v>1.2210000000000003</v>
      </c>
      <c r="M17" s="7">
        <v>1.7050000000000003</v>
      </c>
      <c r="N17" s="7">
        <v>1.9360000000000002</v>
      </c>
      <c r="O17" s="7">
        <v>1.4630000000000003</v>
      </c>
    </row>
    <row r="18" spans="2:15" ht="18.75" customHeight="1" x14ac:dyDescent="0.25">
      <c r="B18" s="81"/>
      <c r="C18" s="22" t="s">
        <v>8</v>
      </c>
      <c r="D18" s="7">
        <v>4.5210000000000008</v>
      </c>
      <c r="E18" s="7">
        <v>4.0260000000000007</v>
      </c>
      <c r="F18" s="7">
        <v>4.4110000000000005</v>
      </c>
      <c r="G18" s="7">
        <v>4.4880000000000004</v>
      </c>
      <c r="H18" s="7">
        <v>4.5210000000000008</v>
      </c>
      <c r="I18" s="7">
        <v>3.2890000000000006</v>
      </c>
      <c r="J18" s="7">
        <v>3.5420000000000007</v>
      </c>
      <c r="K18" s="7">
        <v>4.0260000000000007</v>
      </c>
      <c r="L18" s="7">
        <v>3.4320000000000004</v>
      </c>
      <c r="M18" s="7">
        <v>3.9050000000000002</v>
      </c>
      <c r="N18" s="7">
        <v>4.2679999999999998</v>
      </c>
      <c r="O18" s="7">
        <v>4.3890000000000002</v>
      </c>
    </row>
    <row r="19" spans="2:15" s="23" customFormat="1" ht="18.75" customHeight="1" x14ac:dyDescent="0.25">
      <c r="B19" s="81"/>
      <c r="C19" s="24" t="s">
        <v>9</v>
      </c>
      <c r="D19" s="8">
        <v>5.1205000000000007</v>
      </c>
      <c r="E19" s="8">
        <v>5.6594999999999995</v>
      </c>
      <c r="F19" s="8">
        <v>7.2765000000000004</v>
      </c>
      <c r="G19" s="8">
        <v>8.1234999999999999</v>
      </c>
      <c r="H19" s="8">
        <v>7.4689999999999994</v>
      </c>
      <c r="I19" s="8">
        <v>6.468</v>
      </c>
      <c r="J19" s="8">
        <v>5.5824999999999996</v>
      </c>
      <c r="K19" s="8">
        <v>4.6970000000000001</v>
      </c>
      <c r="L19" s="8">
        <v>4.2735000000000012</v>
      </c>
      <c r="M19" s="8">
        <v>5.9675000000000011</v>
      </c>
      <c r="N19" s="8">
        <v>6.7760000000000007</v>
      </c>
      <c r="O19" s="8">
        <v>5.1205000000000007</v>
      </c>
    </row>
    <row r="20" spans="2:15" ht="18.75" customHeight="1" x14ac:dyDescent="0.25">
      <c r="B20" s="81"/>
      <c r="C20" s="22" t="s">
        <v>11</v>
      </c>
      <c r="D20" s="4">
        <v>8492400</v>
      </c>
      <c r="E20" s="4">
        <v>9199800</v>
      </c>
      <c r="F20" s="4">
        <v>8798400</v>
      </c>
      <c r="G20" s="4">
        <v>9360000</v>
      </c>
      <c r="H20" s="4">
        <v>9399600</v>
      </c>
      <c r="I20" s="4">
        <v>9518400</v>
      </c>
      <c r="J20" s="4">
        <v>9559800</v>
      </c>
      <c r="K20" s="4">
        <v>8998200</v>
      </c>
      <c r="L20" s="4">
        <v>9698400</v>
      </c>
      <c r="M20" s="4">
        <v>9878400</v>
      </c>
      <c r="N20" s="4">
        <v>9900000</v>
      </c>
      <c r="O20" s="4">
        <v>8998200</v>
      </c>
    </row>
    <row r="21" spans="2:15" ht="18.75" customHeight="1" x14ac:dyDescent="0.25">
      <c r="B21" s="81"/>
      <c r="C21" s="22" t="s">
        <v>19</v>
      </c>
      <c r="D21" s="9">
        <f t="shared" ref="D21:O21" si="6">IFERROR(IF(D20="","",D6/D20),0)</f>
        <v>0.97785608308605343</v>
      </c>
      <c r="E21" s="9">
        <f t="shared" si="6"/>
        <v>0.85393160720885242</v>
      </c>
      <c r="F21" s="9">
        <f t="shared" si="6"/>
        <v>0.90169803600654663</v>
      </c>
      <c r="G21" s="9">
        <f t="shared" si="6"/>
        <v>1.0052884615384616</v>
      </c>
      <c r="H21" s="9">
        <f t="shared" si="6"/>
        <v>0.9421677518192263</v>
      </c>
      <c r="I21" s="9">
        <f t="shared" si="6"/>
        <v>1.0079425113464449</v>
      </c>
      <c r="J21" s="9">
        <f t="shared" si="6"/>
        <v>0.67046381723467019</v>
      </c>
      <c r="K21" s="9">
        <f t="shared" si="6"/>
        <v>0.84066813362672532</v>
      </c>
      <c r="L21" s="9">
        <f t="shared" si="6"/>
        <v>0.98923533778767636</v>
      </c>
      <c r="M21" s="9">
        <f t="shared" si="6"/>
        <v>0.76575963718820861</v>
      </c>
      <c r="N21" s="9">
        <f t="shared" si="6"/>
        <v>0.89454545454545453</v>
      </c>
      <c r="O21" s="9">
        <f t="shared" si="6"/>
        <v>1.1705813384899202</v>
      </c>
    </row>
    <row r="22" spans="2:15" ht="18.75" customHeight="1" x14ac:dyDescent="0.25">
      <c r="B22" s="81"/>
      <c r="C22" s="22" t="s">
        <v>12</v>
      </c>
      <c r="D22" s="4">
        <v>6225400</v>
      </c>
      <c r="E22" s="4">
        <v>6245800</v>
      </c>
      <c r="F22" s="4">
        <v>6065600</v>
      </c>
      <c r="G22" s="4">
        <v>6205000</v>
      </c>
      <c r="H22" s="4">
        <v>6065600</v>
      </c>
      <c r="I22" s="4">
        <v>6111500</v>
      </c>
      <c r="J22" s="4">
        <v>5975500</v>
      </c>
      <c r="K22" s="4">
        <v>6053700</v>
      </c>
      <c r="L22" s="4">
        <v>6048600</v>
      </c>
      <c r="M22" s="4">
        <v>6001000</v>
      </c>
      <c r="N22" s="4">
        <v>6106400</v>
      </c>
      <c r="O22" s="4">
        <v>6045200</v>
      </c>
    </row>
    <row r="23" spans="2:15" ht="18.75" customHeight="1" x14ac:dyDescent="0.25">
      <c r="B23" s="81"/>
      <c r="C23" s="22" t="s">
        <v>13</v>
      </c>
      <c r="D23" s="9">
        <f t="shared" ref="D23:O23" si="7">IFERROR(IF(D22="","",D10/D22),0)</f>
        <v>0.83154496096636366</v>
      </c>
      <c r="E23" s="9">
        <f t="shared" si="7"/>
        <v>0.81268052131032054</v>
      </c>
      <c r="F23" s="9">
        <f t="shared" si="7"/>
        <v>0.83145937747296228</v>
      </c>
      <c r="G23" s="9">
        <f t="shared" si="7"/>
        <v>0.79466881547139401</v>
      </c>
      <c r="H23" s="9">
        <f t="shared" si="7"/>
        <v>0.68227380638353996</v>
      </c>
      <c r="I23" s="9">
        <f t="shared" si="7"/>
        <v>0.84473860754315633</v>
      </c>
      <c r="J23" s="9">
        <f t="shared" si="7"/>
        <v>1.0388352439126434</v>
      </c>
      <c r="K23" s="9">
        <f t="shared" si="7"/>
        <v>0.87915159324049752</v>
      </c>
      <c r="L23" s="9">
        <f t="shared" si="7"/>
        <v>0.92988790794564036</v>
      </c>
      <c r="M23" s="9">
        <f t="shared" si="7"/>
        <v>1.0112247958673555</v>
      </c>
      <c r="N23" s="9">
        <f t="shared" si="7"/>
        <v>0.78998427878946675</v>
      </c>
      <c r="O23" s="9">
        <f t="shared" si="7"/>
        <v>0.76242969628796398</v>
      </c>
    </row>
    <row r="27" spans="2:15" x14ac:dyDescent="0.25">
      <c r="C27" s="25" t="s">
        <v>21</v>
      </c>
      <c r="D27" s="25">
        <v>11</v>
      </c>
      <c r="E27" s="25"/>
      <c r="H27" s="17" t="str">
        <f>C28</f>
        <v>Income</v>
      </c>
      <c r="I27" s="17">
        <f>D28</f>
        <v>8856000</v>
      </c>
    </row>
    <row r="28" spans="2:15" x14ac:dyDescent="0.25">
      <c r="C28" s="25" t="str">
        <f t="shared" ref="C28:C45" si="8">C6</f>
        <v>Income</v>
      </c>
      <c r="D28" s="25" cm="1">
        <f t="array" ref="D28">INDEX($D$6:$O$23,MATCH(C28,$C$6:$C$23,0),$D$27)</f>
        <v>8856000</v>
      </c>
      <c r="E28" s="28">
        <f>MAX(D6:O6)*1.25</f>
        <v>13166406.25</v>
      </c>
      <c r="H28" s="17" t="str">
        <f>C29</f>
        <v>Cost of Goods Sold</v>
      </c>
      <c r="I28" s="17">
        <f>D29</f>
        <v>2175360</v>
      </c>
    </row>
    <row r="29" spans="2:15" x14ac:dyDescent="0.25">
      <c r="C29" s="25" t="str">
        <f t="shared" si="8"/>
        <v>Cost of Goods Sold</v>
      </c>
      <c r="D29" s="25" cm="1">
        <f t="array" ref="D29">INDEX($D$6:$O$23,MATCH(C29,$C$6:$C$23,0),$D$27)</f>
        <v>2175360</v>
      </c>
      <c r="E29" s="28">
        <f t="shared" ref="E29:E45" si="9">MAX(D7:O7)*1.25</f>
        <v>3947200</v>
      </c>
      <c r="H29" s="17" t="str">
        <f>C31</f>
        <v xml:space="preserve">Total Operating Expenses  </v>
      </c>
      <c r="I29" s="17">
        <f>D31</f>
        <v>2648600</v>
      </c>
    </row>
    <row r="30" spans="2:15" x14ac:dyDescent="0.25">
      <c r="C30" s="25" t="str">
        <f t="shared" si="8"/>
        <v xml:space="preserve">Gross Profit </v>
      </c>
      <c r="D30" s="25" cm="1">
        <f t="array" ref="D30">INDEX($D$6:$O$23,MATCH(C30,$C$6:$C$23,0),$D$27)</f>
        <v>6680640</v>
      </c>
      <c r="E30" s="28">
        <f t="shared" si="9"/>
        <v>10473606.25</v>
      </c>
      <c r="H30" s="17" t="str">
        <f>C34</f>
        <v>Tax</v>
      </c>
      <c r="I30" s="17">
        <f>D34</f>
        <v>604806</v>
      </c>
    </row>
    <row r="31" spans="2:15" x14ac:dyDescent="0.25">
      <c r="C31" s="25" t="str">
        <f t="shared" si="8"/>
        <v xml:space="preserve">Total Operating Expenses  </v>
      </c>
      <c r="D31" s="25" cm="1">
        <f t="array" ref="D31">INDEX($D$6:$O$23,MATCH(C31,$C$6:$C$23,0),$D$27)</f>
        <v>2648600</v>
      </c>
      <c r="E31" s="28">
        <f t="shared" si="9"/>
        <v>4254250</v>
      </c>
      <c r="H31" s="17" t="str">
        <f>C35</f>
        <v xml:space="preserve">Net Profit   </v>
      </c>
      <c r="I31" s="17">
        <f>D35</f>
        <v>3427234</v>
      </c>
    </row>
    <row r="32" spans="2:15" x14ac:dyDescent="0.25">
      <c r="C32" s="25" t="str">
        <f t="shared" si="8"/>
        <v>Total Expenses</v>
      </c>
      <c r="D32" s="25" cm="1">
        <f t="array" ref="D32">INDEX($D$6:$O$23,MATCH(C32,$C$6:$C$23,0),$D$27)</f>
        <v>4823960</v>
      </c>
      <c r="E32" s="28">
        <f t="shared" si="9"/>
        <v>7759450</v>
      </c>
      <c r="H32" s="25" t="s">
        <v>25</v>
      </c>
      <c r="I32" s="25">
        <f>SUM(I27:I31)</f>
        <v>17712000</v>
      </c>
    </row>
    <row r="33" spans="3:9" x14ac:dyDescent="0.25">
      <c r="C33" s="25" t="str">
        <f t="shared" si="8"/>
        <v>EBIT</v>
      </c>
      <c r="D33" s="25" cm="1">
        <f t="array" ref="D33">INDEX($D$6:$O$23,MATCH(C33,$C$6:$C$23,0),$D$27)</f>
        <v>4032040</v>
      </c>
      <c r="E33" s="28">
        <f t="shared" si="9"/>
        <v>7405106.25</v>
      </c>
      <c r="I33" s="26"/>
    </row>
    <row r="34" spans="3:9" x14ac:dyDescent="0.25">
      <c r="C34" s="25" t="str">
        <f t="shared" si="8"/>
        <v>Tax</v>
      </c>
      <c r="D34" s="25" cm="1">
        <f t="array" ref="D34">INDEX($D$6:$O$23,MATCH(C34,$C$6:$C$23,0),$D$27)</f>
        <v>604806</v>
      </c>
      <c r="E34" s="28">
        <f t="shared" si="9"/>
        <v>1110765.9375</v>
      </c>
      <c r="I34" s="27">
        <v>43831</v>
      </c>
    </row>
    <row r="35" spans="3:9" x14ac:dyDescent="0.25">
      <c r="C35" s="25" t="str">
        <f t="shared" si="8"/>
        <v xml:space="preserve">Net Profit   </v>
      </c>
      <c r="D35" s="25" cm="1">
        <f t="array" ref="D35">INDEX($D$6:$O$23,MATCH(C35,$C$6:$C$23,0),$D$27)</f>
        <v>3427234</v>
      </c>
      <c r="E35" s="28">
        <f t="shared" si="9"/>
        <v>6294340.3125</v>
      </c>
      <c r="I35" s="27">
        <v>43862</v>
      </c>
    </row>
    <row r="36" spans="3:9" x14ac:dyDescent="0.25">
      <c r="C36" s="25" t="str">
        <f t="shared" si="8"/>
        <v>ROI</v>
      </c>
      <c r="D36" s="30" cm="1">
        <f t="array" ref="D36">INDEX($D$6:$O$23,MATCH(C36,$C$6:$C$23,0),$D$27)</f>
        <v>3.5000000000000003E-2</v>
      </c>
      <c r="E36" s="30">
        <f t="shared" si="9"/>
        <v>9.5000000000000001E-2</v>
      </c>
      <c r="I36" s="27">
        <v>43891</v>
      </c>
    </row>
    <row r="37" spans="3:9" x14ac:dyDescent="0.25">
      <c r="C37" s="25" t="str">
        <f t="shared" si="8"/>
        <v>Net Profit Margin Ratio(NPM)</v>
      </c>
      <c r="D37" s="30" cm="1">
        <f t="array" ref="D37">INDEX($D$6:$O$23,MATCH(C37,$C$6:$C$23,0),$D$27)</f>
        <v>0.38699570912375791</v>
      </c>
      <c r="E37" s="30">
        <f t="shared" si="9"/>
        <v>0.59757577285943153</v>
      </c>
      <c r="I37" s="27">
        <v>43922</v>
      </c>
    </row>
    <row r="38" spans="3:9" x14ac:dyDescent="0.25">
      <c r="C38" s="25" t="str">
        <f t="shared" si="8"/>
        <v>ROA</v>
      </c>
      <c r="D38" s="30" cm="1">
        <f t="array" ref="D38">INDEX($D$6:$O$23,MATCH(C38,$C$6:$C$23,0),$D$27)</f>
        <v>1.6999999999999998E-2</v>
      </c>
      <c r="E38" s="30">
        <f t="shared" si="9"/>
        <v>2.8750000000000005E-2</v>
      </c>
      <c r="I38" s="27">
        <v>43952</v>
      </c>
    </row>
    <row r="39" spans="3:9" x14ac:dyDescent="0.25">
      <c r="C39" s="25" t="str">
        <f t="shared" si="8"/>
        <v>Quick Ratio</v>
      </c>
      <c r="D39" s="25" cm="1">
        <f t="array" ref="D39">INDEX($D$6:$O$23,MATCH(C39,$C$6:$C$23,0),$D$27)</f>
        <v>1.9360000000000002</v>
      </c>
      <c r="E39" s="28">
        <f t="shared" si="9"/>
        <v>2.9012500000000001</v>
      </c>
      <c r="I39" s="27">
        <v>43983</v>
      </c>
    </row>
    <row r="40" spans="3:9" x14ac:dyDescent="0.25">
      <c r="C40" s="25" t="str">
        <f t="shared" si="8"/>
        <v>Current Ratio</v>
      </c>
      <c r="D40" s="25" cm="1">
        <f t="array" ref="D40">INDEX($D$6:$O$23,MATCH(C40,$C$6:$C$23,0),$D$27)</f>
        <v>4.2679999999999998</v>
      </c>
      <c r="E40" s="28">
        <f t="shared" si="9"/>
        <v>5.651250000000001</v>
      </c>
      <c r="I40" s="27">
        <v>44013</v>
      </c>
    </row>
    <row r="41" spans="3:9" x14ac:dyDescent="0.25">
      <c r="C41" s="25" t="str">
        <f t="shared" si="8"/>
        <v>EPS</v>
      </c>
      <c r="D41" s="25" cm="1">
        <f t="array" ref="D41">INDEX($D$6:$O$23,MATCH(C41,$C$6:$C$23,0),$D$27)</f>
        <v>6.7760000000000007</v>
      </c>
      <c r="E41" s="28">
        <f t="shared" si="9"/>
        <v>10.154375</v>
      </c>
      <c r="I41" s="27">
        <v>44044</v>
      </c>
    </row>
    <row r="42" spans="3:9" x14ac:dyDescent="0.25">
      <c r="C42" s="25" t="str">
        <f t="shared" si="8"/>
        <v>Target Income</v>
      </c>
      <c r="D42" s="25" cm="1">
        <f t="array" ref="D42">INDEX($D$6:$O$23,MATCH(C42,$C$6:$C$23,0),$D$27)</f>
        <v>9900000</v>
      </c>
      <c r="E42" s="28">
        <f t="shared" si="9"/>
        <v>12375000</v>
      </c>
      <c r="I42" s="27">
        <v>44075</v>
      </c>
    </row>
    <row r="43" spans="3:9" x14ac:dyDescent="0.25">
      <c r="C43" s="25" t="str">
        <f t="shared" si="8"/>
        <v>Target Income Achieved</v>
      </c>
      <c r="D43" s="30" cm="1">
        <f t="array" ref="D43">INDEX($D$6:$O$23,MATCH(C43,$C$6:$C$23,0),$D$27)</f>
        <v>0.89454545454545453</v>
      </c>
      <c r="E43" s="30">
        <f t="shared" si="9"/>
        <v>1.4632266731124002</v>
      </c>
      <c r="I43" s="27">
        <v>44105</v>
      </c>
    </row>
    <row r="44" spans="3:9" x14ac:dyDescent="0.25">
      <c r="C44" s="25" t="str">
        <f t="shared" si="8"/>
        <v>Target Expenses</v>
      </c>
      <c r="D44" s="25" cm="1">
        <f t="array" ref="D44">INDEX($D$6:$O$23,MATCH(C44,$C$6:$C$23,0),$D$27)</f>
        <v>6106400</v>
      </c>
      <c r="E44" s="28">
        <f t="shared" si="9"/>
        <v>7807250</v>
      </c>
      <c r="I44" s="27">
        <v>44136</v>
      </c>
    </row>
    <row r="45" spans="3:9" x14ac:dyDescent="0.25">
      <c r="C45" s="25" t="str">
        <f t="shared" si="8"/>
        <v>Expenses Reached</v>
      </c>
      <c r="D45" s="30" cm="1">
        <f t="array" ref="D45">INDEX($D$6:$O$23,MATCH(C45,$C$6:$C$23,0),$D$27)</f>
        <v>0.78998427878946675</v>
      </c>
      <c r="E45" s="30">
        <f t="shared" si="9"/>
        <v>1.2985440548908043</v>
      </c>
      <c r="I45" s="27">
        <v>44166</v>
      </c>
    </row>
    <row r="48" spans="3:9" x14ac:dyDescent="0.25">
      <c r="F48" s="17" t="s">
        <v>0</v>
      </c>
      <c r="G48" s="17" t="s">
        <v>24</v>
      </c>
    </row>
    <row r="49" spans="6:7" x14ac:dyDescent="0.25">
      <c r="F49" s="17">
        <f>D28</f>
        <v>8856000</v>
      </c>
      <c r="G49" s="17">
        <f>D32</f>
        <v>4823960</v>
      </c>
    </row>
  </sheetData>
  <mergeCells count="5">
    <mergeCell ref="B2:O2"/>
    <mergeCell ref="B3:O3"/>
    <mergeCell ref="B4:O4"/>
    <mergeCell ref="B6:B13"/>
    <mergeCell ref="B14:B23"/>
  </mergeCell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0" r:id="rId4" name="Drop Down 2">
              <controlPr defaultSize="0" autoLine="0" autoPict="0">
                <anchor moveWithCells="1">
                  <from>
                    <xdr:col>6</xdr:col>
                    <xdr:colOff>9525</xdr:colOff>
                    <xdr:row>32</xdr:row>
                    <xdr:rowOff>180975</xdr:rowOff>
                  </from>
                  <to>
                    <xdr:col>7</xdr:col>
                    <xdr:colOff>476250</xdr:colOff>
                    <xdr:row>34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page</vt:lpstr>
      <vt:lpstr>Dashboard</vt:lpstr>
      <vt:lpstr>Detailed Report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Jibon</dc:creator>
  <cp:lastModifiedBy>Ifeloluwa Esther Bakare</cp:lastModifiedBy>
  <dcterms:created xsi:type="dcterms:W3CDTF">2015-06-05T18:17:20Z</dcterms:created>
  <dcterms:modified xsi:type="dcterms:W3CDTF">2023-04-15T19:21:17Z</dcterms:modified>
</cp:coreProperties>
</file>